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35" windowHeight="4815" firstSheet="5" activeTab="11"/>
  </bookViews>
  <sheets>
    <sheet name="A ENERO" sheetId="1" r:id="rId1"/>
    <sheet name="A FEBRERO" sheetId="2" r:id="rId2"/>
    <sheet name="A MARZO" sheetId="3" r:id="rId3"/>
    <sheet name="A ABRIL" sheetId="4" r:id="rId4"/>
    <sheet name="MAYO" sheetId="5" r:id="rId5"/>
    <sheet name="JUNIO" sheetId="6" r:id="rId6"/>
    <sheet name="JULIO}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'A ABRIL'!$A$1:$H$35</definedName>
    <definedName name="_xlnm.Print_Area" localSheetId="0">'A ENERO'!$A$1:$H$28</definedName>
    <definedName name="_xlnm.Print_Area" localSheetId="1">'A FEBRERO'!$A$1:$H$30</definedName>
    <definedName name="_xlnm.Print_Area" localSheetId="2">'A MARZO'!$A$1:$H$35</definedName>
    <definedName name="_xlnm.Print_Titles" localSheetId="3">'A ABRIL'!$1:$8</definedName>
    <definedName name="_xlnm.Print_Titles" localSheetId="2">'A MARZO'!$1:$8</definedName>
  </definedNames>
  <calcPr fullCalcOnLoad="1"/>
</workbook>
</file>

<file path=xl/sharedStrings.xml><?xml version="1.0" encoding="utf-8"?>
<sst xmlns="http://schemas.openxmlformats.org/spreadsheetml/2006/main" count="1344" uniqueCount="198">
  <si>
    <t>Ampliaciones</t>
  </si>
  <si>
    <t>Forma de Pago</t>
  </si>
  <si>
    <t>Domicilio</t>
  </si>
  <si>
    <t>Plazo Contratado</t>
  </si>
  <si>
    <t>Bien Adquirido ó Servicio Contratado</t>
  </si>
  <si>
    <t>Monto total del Contrato sin Incluir IVA</t>
  </si>
  <si>
    <t>Nombre del Proveedor</t>
  </si>
  <si>
    <t>Héctor Arturo Rodriguez Hopkins</t>
  </si>
  <si>
    <t>Luis Carlos Urbieta Moreno</t>
  </si>
  <si>
    <t>Del</t>
  </si>
  <si>
    <t>Al</t>
  </si>
  <si>
    <t>Juan Padilla Vazquez</t>
  </si>
  <si>
    <t>N/A</t>
  </si>
  <si>
    <t>Quincenal</t>
  </si>
  <si>
    <t>Ángel García Aburto No. 1292, Colonia El Sahuaro.</t>
  </si>
  <si>
    <t xml:space="preserve">Virgilio López no.1, frac. Altares. </t>
  </si>
  <si>
    <t xml:space="preserve">Cañón Verde no. 201, Col Nacameri. </t>
  </si>
  <si>
    <t>Francisco González Boca Negra no. 83, Col Periodista</t>
  </si>
  <si>
    <t>Villa Maltes no. 21, Fracc. Mediterráneo</t>
  </si>
  <si>
    <t xml:space="preserve">Gerardo Romero Martínez </t>
  </si>
  <si>
    <t xml:space="preserve">Raul Ernesto Mercado Leyva </t>
  </si>
  <si>
    <t xml:space="preserve">Pablo Iván Ortíz Balderrama </t>
  </si>
  <si>
    <t xml:space="preserve">Víctor Manuel Cerecer Rojas </t>
  </si>
  <si>
    <t xml:space="preserve">César Gonzalo Dávila Camou </t>
  </si>
  <si>
    <t>San Bernardo no.137, col. Las Placitas</t>
  </si>
  <si>
    <t>Arrollo Hondo no. 199 ,Col Nacameri</t>
  </si>
  <si>
    <t>Cerrada la Rivera no.65, Fracc. Casa Bonita</t>
  </si>
  <si>
    <t>SECRETARIA DE LA CONTRALORIA GENERAL</t>
  </si>
  <si>
    <t>DIRECCION GENERAL DE ADMINISTRACION Y CONTROL PRESUPUESTAL</t>
  </si>
  <si>
    <t>Virgilio Horacio Jocobi Buitimea</t>
  </si>
  <si>
    <t>Victor Efrain Figueroa Miranda</t>
  </si>
  <si>
    <t>Francisco Javier Noriega Figueroa</t>
  </si>
  <si>
    <t>Julio César Beltrán Román</t>
  </si>
  <si>
    <t>Circuito del Olivar Oriente no. 11, Fracc. Los Girasoles.</t>
  </si>
  <si>
    <t>Calle Laguna no. 8, Privada Mixcoac.</t>
  </si>
  <si>
    <t>Mónica Gallardo Ybarra</t>
  </si>
  <si>
    <t>Avenida de las Vendimias no. 551, Fracc. La Verbena</t>
  </si>
  <si>
    <t>Séptima Privada de Yáñez no. 14, Col. Modelo.</t>
  </si>
  <si>
    <t>CONTRATOS DE PRESTACION DE SERVICIOS PROFESIONALES POR HONORARIOS</t>
  </si>
  <si>
    <t>Horacio Tapia Forni</t>
  </si>
  <si>
    <t>Martha Magaña Hernández</t>
  </si>
  <si>
    <t>Blvd. Villa de Seris no. 75, Fracc. Eusebio Kino.</t>
  </si>
  <si>
    <t>Ramses Alan Araiza García</t>
  </si>
  <si>
    <t>Angel García Aburto no. 57, col. Loma Linda</t>
  </si>
  <si>
    <t>Avenida 13 no. 30A, Col. Colinas Residencial</t>
  </si>
  <si>
    <t>Elaboración de informes y acciones de seguimiento de auditorías a obras.</t>
  </si>
  <si>
    <t>Elaboración de informes y acciones de revisión de obras.</t>
  </si>
  <si>
    <t>Auditorías Financieras y apoyo en la recuperación. Elaboración de informes y acciones de seguimiento de auditorías a obras.</t>
  </si>
  <si>
    <t>Soporte Técnico.</t>
  </si>
  <si>
    <t>Soporte Administrativo y apoyo en la Coordinación Contable de los recursos federales.</t>
  </si>
  <si>
    <t>Integración de Expedientes para inicio de procedimientos aministrativos</t>
  </si>
  <si>
    <t>Julio César Estrada Cordova</t>
  </si>
  <si>
    <t>Jesús Erasmo Dávila Cordova</t>
  </si>
  <si>
    <t>Inspección y vigilancia en la revisión de licitaciones</t>
  </si>
  <si>
    <t>Inspección y vigilancia en apoyo a auditorías financieras</t>
  </si>
  <si>
    <t>Emma Fernanda Valenzuela Coronado</t>
  </si>
  <si>
    <t>Ricardo Ruiz Paredes</t>
  </si>
  <si>
    <t>Francisco Márquez No. 15, Col. La Huerta</t>
  </si>
  <si>
    <t>San Pablo No. 74, Fracc. San Angel</t>
  </si>
  <si>
    <t>Verificación y auditoría a obras</t>
  </si>
  <si>
    <t>Jorge Alberto Rosas Holguin</t>
  </si>
  <si>
    <t>Iturbide No. 15, Villa de Seris</t>
  </si>
  <si>
    <t>Julio César Ferrá Gutierrez</t>
  </si>
  <si>
    <t>Calzada de los Angeles No. 196, Los Portales</t>
  </si>
  <si>
    <t>Cerrada del Marquez 7A. Fracc. Real del Marquez</t>
  </si>
  <si>
    <t>Primera Privada de Bugambilia no. 67, Col.  Bugambilias</t>
  </si>
  <si>
    <t>Cerrada Pueblo del Sol Sur no. 165, Fracc. Pueblitos.</t>
  </si>
  <si>
    <t>Calificación de contratistas de construcción y coordinación de evaluaciones</t>
  </si>
  <si>
    <t>Victor Efraían Figueroa Miranda</t>
  </si>
  <si>
    <t>Cerrada Pueblo del Sol Sur No. 165, Fracc. Pueblo el Sol</t>
  </si>
  <si>
    <t>Evaluación y calificación de contratristas de construcción</t>
  </si>
  <si>
    <t>Ramsés Alán Araiza García</t>
  </si>
  <si>
    <t>Angel García Aburto No. 57, Col. Loma Linda</t>
  </si>
  <si>
    <t>Verificación y auditorías a obras</t>
  </si>
  <si>
    <t>Román Alvarado Palomera</t>
  </si>
  <si>
    <t>Cerrada Sierra Vista No. 115, Fracc. Sierra Vista</t>
  </si>
  <si>
    <t>Jorge Carlos Bravo García</t>
  </si>
  <si>
    <t>Poder Legislativo No. 411, Col. Ley 57</t>
  </si>
  <si>
    <t>Auditorías Financieras y acciones de seguimiento de auditorías a programas</t>
  </si>
  <si>
    <t>Martín Germán Quijada Galaz</t>
  </si>
  <si>
    <t>Villa de la Flor No. 7, Col. Las Villas</t>
  </si>
  <si>
    <t>Manuel Eduardo Alvarez Preciado</t>
  </si>
  <si>
    <t>Marco Antonio Gómez Moroyoqui</t>
  </si>
  <si>
    <t>Delio Rivera de la Cruz</t>
  </si>
  <si>
    <t>Jorge Alberto Baca Chávez</t>
  </si>
  <si>
    <t>Jorge Montaño Miranda</t>
  </si>
  <si>
    <t>Félix Bacaricia Gálvez</t>
  </si>
  <si>
    <t>Jesús Vianey Vega Osuna</t>
  </si>
  <si>
    <t>Alejandro Hurtado Valenzuela</t>
  </si>
  <si>
    <t>Calle 29 y ave. Claudio Figueroa No. 61, Col. Santa Cecilia, H. Caborca, Son.</t>
  </si>
  <si>
    <t>Verificación de obras</t>
  </si>
  <si>
    <t>Santa Lucía No. 38B, Col. San Carlos, Nogales, Son.</t>
  </si>
  <si>
    <t>Domicilio Conocido, La Sabila, Huatabampo, Son.</t>
  </si>
  <si>
    <t>Calle California No. 105 Sur interior A4, Col. Centro, Cd. Obregón, Son.</t>
  </si>
  <si>
    <t>Domicilio Conocido, Los Limones, Tesia en Navojoa, Son.</t>
  </si>
  <si>
    <t>Calle 6ta No. 470 / Callejón Hidalgo y Ave. Kino, S.L.R.C, Son.</t>
  </si>
  <si>
    <t>Ave. artículo 70 No. 404 Norte / Calle General Anaya y Calle Guerrero, Col. Fátima, Santa Ana, Son.</t>
  </si>
  <si>
    <t>Cerrada Cerdeña No. 72, Frac.  Residencial Marsella</t>
  </si>
  <si>
    <t>Evaluación y calificación de contratistas de construcción</t>
  </si>
  <si>
    <t>Ismael Soto Piri</t>
  </si>
  <si>
    <t>Sanalona e Irrigación no. 39, Col. El Ranchito</t>
  </si>
  <si>
    <t>Jerónimo Ferrá Gutiérrez</t>
  </si>
  <si>
    <t>Heriberto Aja y Fronteras Dpto. 13, Col. Centro</t>
  </si>
  <si>
    <t>Gabriel Bojorquez Manzo</t>
  </si>
  <si>
    <t>Cerrada Kikapu no. 162, Col. Los Pueblitos.</t>
  </si>
  <si>
    <t>Otoniel Delgado Sotelo</t>
  </si>
  <si>
    <t>Jesús Alfonso López Bautista</t>
  </si>
  <si>
    <t>Avenida 18 no. 2630, Col. Pueblo Nuevo en Agua Prieta, Sonora.</t>
  </si>
  <si>
    <t>Modesto Valle no. 55, Fracc. Las Brisas, en Guaymas, Sonora.</t>
  </si>
  <si>
    <t>María Eugenia Beltrán Corona</t>
  </si>
  <si>
    <t>Chihuahua no. 50, Col. Centro.</t>
  </si>
  <si>
    <t>Análisis y Seguimiento para integración de expedientes de obra pública</t>
  </si>
  <si>
    <t>Jorge Covarrubio Faudoa</t>
  </si>
  <si>
    <t>Paseo San Angel no. 44, Col. Paseo San Angel</t>
  </si>
  <si>
    <t>Auditoría a obras</t>
  </si>
  <si>
    <t>Revisión de Proyectos</t>
  </si>
  <si>
    <t>Ana Margarita Valenzuela Soto</t>
  </si>
  <si>
    <t>Callejón Nogales no. 134, entre Av. "K" y Av. "L", en Caborca Sonora.</t>
  </si>
  <si>
    <t>Antolín Corona Collins</t>
  </si>
  <si>
    <t>Av. Río Mayo no. 515, Col. La Mesa, en San Luis Río Colorado, Sonora.</t>
  </si>
  <si>
    <t>Carlos Duran Rodríguez</t>
  </si>
  <si>
    <t>San José no. 84, Col. San Angel.</t>
  </si>
  <si>
    <t>Lorenzo Campa Campa</t>
  </si>
  <si>
    <t>Caoba no. 1 , Col. Las Fuentes del Mezquital</t>
  </si>
  <si>
    <t>Sofia Canseco Campoy</t>
  </si>
  <si>
    <t>Calzada de los Angeles No. 198, Los Portales</t>
  </si>
  <si>
    <t>Pablo Torres Spencer</t>
  </si>
  <si>
    <t>Paseo de la Via no. 702, Col. San Xavier</t>
  </si>
  <si>
    <t>Raúl Angulo Ríos</t>
  </si>
  <si>
    <t>Ave. Esteban Pivac no. 137, Col. Luis Donaldo Colosio, en Puerto Peñasco, Sonora</t>
  </si>
  <si>
    <t xml:space="preserve">Edgard Gerardo Araujo Meléndrez </t>
  </si>
  <si>
    <t>José María Mendoza no. 1109, Fracc. Sahuaro Indeco</t>
  </si>
  <si>
    <t>Francisco Javier Montaño Llanez</t>
  </si>
  <si>
    <t>Ignacio Hernández no. 135, Col. Jesús García</t>
  </si>
  <si>
    <t>José Guadalupe Figueroa Miranda</t>
  </si>
  <si>
    <t>Plan de Agua Prieta no. 460, Col. Ley 57.</t>
  </si>
  <si>
    <t>Miguel Angel López Murrieta</t>
  </si>
  <si>
    <t>Vencejo no. 20, Fracc. Puerta Real</t>
  </si>
  <si>
    <t>Elaboración de informes y acciones de seguimiento de auditorías a obras</t>
  </si>
  <si>
    <t>Elaboración de informes y acciones de revisión de obras</t>
  </si>
  <si>
    <t>Soporte Técnico</t>
  </si>
  <si>
    <t>Auditorías Financieras y apoyo en la recuperación del 1, 2 y 5 al millar</t>
  </si>
  <si>
    <t>José María Verdugo Anchondo</t>
  </si>
  <si>
    <t>Constituyentes no. 92, Col. Misión del Sol</t>
  </si>
  <si>
    <t>Jorge René Rodríguez Moreno</t>
  </si>
  <si>
    <t>Quinta Mirlos no. 49, Col. Las Quintas</t>
  </si>
  <si>
    <t>Raúl Luna Valle</t>
  </si>
  <si>
    <t>Benjamin Lagarda no. 34, Col. El Rastro, San Ignacio Río Muerto, Sonora</t>
  </si>
  <si>
    <t>Verificación de obras eléctricas</t>
  </si>
  <si>
    <t>Douglas Martín Francisco Moreno Moreno</t>
  </si>
  <si>
    <t>Olivares no. 61, Col. Olivares</t>
  </si>
  <si>
    <t>Celina del Carmen Merino Esquer</t>
  </si>
  <si>
    <t>Blvd. Paseo de las Quintas no. 52, Col. Las Quintas</t>
  </si>
  <si>
    <t>Ricardo Meza Navarro</t>
  </si>
  <si>
    <t>Ave. Mónaco no. 7, Fracc. Montecarlo</t>
  </si>
  <si>
    <t>Hugo Antonio Jiménez López</t>
  </si>
  <si>
    <t>Saturnino Campoy no. 603, Col. El Choyal</t>
  </si>
  <si>
    <t>Héctor Ernesto Smith Zamorano</t>
  </si>
  <si>
    <t>I. Michelno. 84, Col. Centenario</t>
  </si>
  <si>
    <t>Rebeca Alejandra Romero Valenzuela</t>
  </si>
  <si>
    <t>Calle Dos no. 48 A, Colonia Jesús García.</t>
  </si>
  <si>
    <t>Julio César Villarreal Pérez</t>
  </si>
  <si>
    <t>Monitoreo y Elaboración de informes de Bitácora Electrónica</t>
  </si>
  <si>
    <t>San José no. 67, col. San Angel</t>
  </si>
  <si>
    <t>Auditorías Financieras y elaboración de informes y acciones de seguimiento de Auditorías a Obras</t>
  </si>
  <si>
    <t>Elena Núñez Ortega</t>
  </si>
  <si>
    <t>Auxiliar en Informática</t>
  </si>
  <si>
    <t>Alma Gloria Ávila Contreras</t>
  </si>
  <si>
    <t>Buena Vista no. 9, Col. Salva Tierra</t>
  </si>
  <si>
    <t>Remanzo no. 11, Col. El Apache</t>
  </si>
  <si>
    <t xml:space="preserve">Calificacion de contratistas y Coordinacion de las Evaluaciones </t>
  </si>
  <si>
    <t>Calificacion de contratistas</t>
  </si>
  <si>
    <t>Evaluacion y calificacion de contratistas de construccion</t>
  </si>
  <si>
    <t>Auditoria a obras, revisión de documentación de solventación y elaboracion de seguimiento</t>
  </si>
  <si>
    <t>Verificacion de Obras</t>
  </si>
  <si>
    <t>Analisis y seguimiento de para integración de expedientes</t>
  </si>
  <si>
    <t>Integración de Expedientes</t>
  </si>
  <si>
    <t>Soporte administrativo y apoyo en la coordinación contable de los recursos federales</t>
  </si>
  <si>
    <t>Revision de Proyectos</t>
  </si>
  <si>
    <t>Elaboración de informes y acciones de revisión de Obras</t>
  </si>
  <si>
    <t>Luis Arturo Grajeda Aragón</t>
  </si>
  <si>
    <t xml:space="preserve">Sabino no. 101, Col. Mocuzarit en Navojoa, Sonora. </t>
  </si>
  <si>
    <t>Eberto Sánchez Escobar</t>
  </si>
  <si>
    <t>Asesoría Jurídica para la integración de denuncias</t>
  </si>
  <si>
    <t>Apoyo Informático</t>
  </si>
  <si>
    <t>Elaboración de informes y acciones de seguimiento de auditorías a obras y verificaciones</t>
  </si>
  <si>
    <t>Auditorías Financieras y apoyo en la recuperación, elaboración de informes y acciones de seguimiento de auditorías a obras</t>
  </si>
  <si>
    <t>Auditorías Financieras y acciones de seguimiento de auditorías a programas federales</t>
  </si>
  <si>
    <t>Ramón Angel Amante no. 634, Col. Los Viñedos</t>
  </si>
  <si>
    <t>Gilder Noyola Carrillo</t>
  </si>
  <si>
    <t>Proyecto de Remodelación</t>
  </si>
  <si>
    <t>Agustín de Iturbide no. 89, Col. El Mariachi</t>
  </si>
  <si>
    <t xml:space="preserve">Auditorías financieras y elaboración de informes y acciones de seguimiento de auditorías a obras </t>
  </si>
  <si>
    <t>Nora Patricia Galvez García</t>
  </si>
  <si>
    <t>Pascola no. 2, Col. Pueblo Bonito</t>
  </si>
  <si>
    <t>Programación de Auditoría</t>
  </si>
  <si>
    <t>Auditoría a Recursos de Inspección y Vigilancia</t>
  </si>
  <si>
    <t>Seguimiento Financiero a Auditorías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</si>
</sst>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0" fillId="13" borderId="10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15" fontId="0" fillId="33" borderId="0" xfId="0" applyNumberFormat="1" applyFill="1" applyBorder="1" applyAlignment="1">
      <alignment vertical="center"/>
    </xf>
    <xf numFmtId="0" fontId="0" fillId="33" borderId="12" xfId="0" applyFill="1" applyBorder="1" applyAlignment="1">
      <alignment horizontal="justify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vertical="center" wrapText="1"/>
    </xf>
    <xf numFmtId="0" fontId="39" fillId="0" borderId="12" xfId="0" applyFont="1" applyBorder="1" applyAlignment="1">
      <alignment horizontal="justify" vertical="center"/>
    </xf>
    <xf numFmtId="15" fontId="0" fillId="33" borderId="12" xfId="0" applyNumberFormat="1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justify" vertical="center" wrapText="1"/>
    </xf>
    <xf numFmtId="4" fontId="0" fillId="33" borderId="12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37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37" fillId="33" borderId="12" xfId="0" applyFont="1" applyFill="1" applyBorder="1" applyAlignment="1">
      <alignment vertical="center" wrapText="1"/>
    </xf>
    <xf numFmtId="15" fontId="37" fillId="33" borderId="12" xfId="0" applyNumberFormat="1" applyFont="1" applyFill="1" applyBorder="1" applyAlignment="1">
      <alignment horizontal="center" vertical="center" wrapText="1"/>
    </xf>
    <xf numFmtId="15" fontId="37" fillId="33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justify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5" fontId="37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4" fontId="0" fillId="33" borderId="0" xfId="0" applyNumberFormat="1" applyFill="1" applyAlignment="1">
      <alignment vertical="center"/>
    </xf>
    <xf numFmtId="0" fontId="39" fillId="0" borderId="12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37" fillId="13" borderId="14" xfId="0" applyFont="1" applyFill="1" applyBorder="1" applyAlignment="1">
      <alignment horizontal="center" vertical="center" wrapText="1"/>
    </xf>
    <xf numFmtId="0" fontId="37" fillId="13" borderId="15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37" fillId="13" borderId="16" xfId="0" applyFont="1" applyFill="1" applyBorder="1" applyAlignment="1">
      <alignment horizontal="center" vertical="center" wrapText="1"/>
    </xf>
    <xf numFmtId="0" fontId="37" fillId="13" borderId="17" xfId="0" applyFont="1" applyFill="1" applyBorder="1" applyAlignment="1">
      <alignment horizontal="center" vertical="center" wrapText="1"/>
    </xf>
    <xf numFmtId="0" fontId="37" fillId="13" borderId="18" xfId="0" applyFont="1" applyFill="1" applyBorder="1" applyAlignment="1">
      <alignment horizontal="center" vertical="center" wrapText="1"/>
    </xf>
    <xf numFmtId="0" fontId="37" fillId="13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95250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7</xdr:col>
      <xdr:colOff>361950</xdr:colOff>
      <xdr:row>4</xdr:row>
      <xdr:rowOff>95250</xdr:rowOff>
    </xdr:to>
    <xdr:pic>
      <xdr:nvPicPr>
        <xdr:cNvPr id="2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0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171450</xdr:rowOff>
    </xdr:to>
    <xdr:pic>
      <xdr:nvPicPr>
        <xdr:cNvPr id="3" name="0 Imagen" descr="Contralorí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"/>
          <a:ext cx="762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7</xdr:col>
      <xdr:colOff>361950</xdr:colOff>
      <xdr:row>4</xdr:row>
      <xdr:rowOff>171450</xdr:rowOff>
    </xdr:to>
    <xdr:pic>
      <xdr:nvPicPr>
        <xdr:cNvPr id="4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3</xdr:row>
      <xdr:rowOff>152400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19050</xdr:rowOff>
    </xdr:to>
    <xdr:pic>
      <xdr:nvPicPr>
        <xdr:cNvPr id="2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0</xdr:row>
      <xdr:rowOff>0</xdr:rowOff>
    </xdr:from>
    <xdr:to>
      <xdr:col>7</xdr:col>
      <xdr:colOff>66675</xdr:colOff>
      <xdr:row>4</xdr:row>
      <xdr:rowOff>28575</xdr:rowOff>
    </xdr:to>
    <xdr:pic>
      <xdr:nvPicPr>
        <xdr:cNvPr id="3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0"/>
          <a:ext cx="619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3</xdr:row>
      <xdr:rowOff>152400</xdr:rowOff>
    </xdr:to>
    <xdr:pic>
      <xdr:nvPicPr>
        <xdr:cNvPr id="4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19050</xdr:rowOff>
    </xdr:to>
    <xdr:pic>
      <xdr:nvPicPr>
        <xdr:cNvPr id="5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0</xdr:row>
      <xdr:rowOff>0</xdr:rowOff>
    </xdr:from>
    <xdr:to>
      <xdr:col>7</xdr:col>
      <xdr:colOff>180975</xdr:colOff>
      <xdr:row>4</xdr:row>
      <xdr:rowOff>28575</xdr:rowOff>
    </xdr:to>
    <xdr:pic>
      <xdr:nvPicPr>
        <xdr:cNvPr id="6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0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3</xdr:row>
      <xdr:rowOff>152400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19050</xdr:rowOff>
    </xdr:to>
    <xdr:pic>
      <xdr:nvPicPr>
        <xdr:cNvPr id="2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0</xdr:row>
      <xdr:rowOff>0</xdr:rowOff>
    </xdr:from>
    <xdr:to>
      <xdr:col>6</xdr:col>
      <xdr:colOff>952500</xdr:colOff>
      <xdr:row>4</xdr:row>
      <xdr:rowOff>95250</xdr:rowOff>
    </xdr:to>
    <xdr:pic>
      <xdr:nvPicPr>
        <xdr:cNvPr id="3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0"/>
          <a:ext cx="485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7</xdr:col>
      <xdr:colOff>466725</xdr:colOff>
      <xdr:row>4</xdr:row>
      <xdr:rowOff>95250</xdr:rowOff>
    </xdr:to>
    <xdr:pic>
      <xdr:nvPicPr>
        <xdr:cNvPr id="1" name="33 Imagen" descr="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0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771525</xdr:colOff>
      <xdr:row>4</xdr:row>
      <xdr:rowOff>0</xdr:rowOff>
    </xdr:to>
    <xdr:pic>
      <xdr:nvPicPr>
        <xdr:cNvPr id="2" name="0 Imagen" descr="Contralorí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95250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7</xdr:col>
      <xdr:colOff>104775</xdr:colOff>
      <xdr:row>4</xdr:row>
      <xdr:rowOff>95250</xdr:rowOff>
    </xdr:to>
    <xdr:pic>
      <xdr:nvPicPr>
        <xdr:cNvPr id="2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0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171450</xdr:rowOff>
    </xdr:to>
    <xdr:pic>
      <xdr:nvPicPr>
        <xdr:cNvPr id="3" name="0 Imagen" descr="Contralorí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"/>
          <a:ext cx="762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7</xdr:col>
      <xdr:colOff>104775</xdr:colOff>
      <xdr:row>4</xdr:row>
      <xdr:rowOff>171450</xdr:rowOff>
    </xdr:to>
    <xdr:pic>
      <xdr:nvPicPr>
        <xdr:cNvPr id="4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95250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7</xdr:col>
      <xdr:colOff>104775</xdr:colOff>
      <xdr:row>4</xdr:row>
      <xdr:rowOff>95250</xdr:rowOff>
    </xdr:to>
    <xdr:pic>
      <xdr:nvPicPr>
        <xdr:cNvPr id="2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0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171450</xdr:rowOff>
    </xdr:to>
    <xdr:pic>
      <xdr:nvPicPr>
        <xdr:cNvPr id="3" name="0 Imagen" descr="Contralorí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"/>
          <a:ext cx="762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7</xdr:col>
      <xdr:colOff>104775</xdr:colOff>
      <xdr:row>4</xdr:row>
      <xdr:rowOff>171450</xdr:rowOff>
    </xdr:to>
    <xdr:pic>
      <xdr:nvPicPr>
        <xdr:cNvPr id="4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95250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7</xdr:col>
      <xdr:colOff>104775</xdr:colOff>
      <xdr:row>4</xdr:row>
      <xdr:rowOff>95250</xdr:rowOff>
    </xdr:to>
    <xdr:pic>
      <xdr:nvPicPr>
        <xdr:cNvPr id="2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0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171450</xdr:rowOff>
    </xdr:to>
    <xdr:pic>
      <xdr:nvPicPr>
        <xdr:cNvPr id="3" name="0 Imagen" descr="Contralorí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"/>
          <a:ext cx="762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7</xdr:col>
      <xdr:colOff>104775</xdr:colOff>
      <xdr:row>4</xdr:row>
      <xdr:rowOff>171450</xdr:rowOff>
    </xdr:to>
    <xdr:pic>
      <xdr:nvPicPr>
        <xdr:cNvPr id="4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19050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6</xdr:col>
      <xdr:colOff>866775</xdr:colOff>
      <xdr:row>4</xdr:row>
      <xdr:rowOff>19050</xdr:rowOff>
    </xdr:to>
    <xdr:pic>
      <xdr:nvPicPr>
        <xdr:cNvPr id="2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95250</xdr:rowOff>
    </xdr:to>
    <xdr:pic>
      <xdr:nvPicPr>
        <xdr:cNvPr id="3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6</xdr:col>
      <xdr:colOff>866775</xdr:colOff>
      <xdr:row>4</xdr:row>
      <xdr:rowOff>95250</xdr:rowOff>
    </xdr:to>
    <xdr:pic>
      <xdr:nvPicPr>
        <xdr:cNvPr id="4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0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19050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6</xdr:col>
      <xdr:colOff>762000</xdr:colOff>
      <xdr:row>4</xdr:row>
      <xdr:rowOff>19050</xdr:rowOff>
    </xdr:to>
    <xdr:pic>
      <xdr:nvPicPr>
        <xdr:cNvPr id="2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0"/>
          <a:ext cx="638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95250</xdr:rowOff>
    </xdr:to>
    <xdr:pic>
      <xdr:nvPicPr>
        <xdr:cNvPr id="3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6</xdr:col>
      <xdr:colOff>762000</xdr:colOff>
      <xdr:row>4</xdr:row>
      <xdr:rowOff>95250</xdr:rowOff>
    </xdr:to>
    <xdr:pic>
      <xdr:nvPicPr>
        <xdr:cNvPr id="4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0"/>
          <a:ext cx="638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19050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95250</xdr:rowOff>
    </xdr:to>
    <xdr:pic>
      <xdr:nvPicPr>
        <xdr:cNvPr id="2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0</xdr:row>
      <xdr:rowOff>0</xdr:rowOff>
    </xdr:from>
    <xdr:to>
      <xdr:col>7</xdr:col>
      <xdr:colOff>400050</xdr:colOff>
      <xdr:row>4</xdr:row>
      <xdr:rowOff>171450</xdr:rowOff>
    </xdr:to>
    <xdr:pic>
      <xdr:nvPicPr>
        <xdr:cNvPr id="3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3</xdr:row>
      <xdr:rowOff>152400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19050</xdr:rowOff>
    </xdr:to>
    <xdr:pic>
      <xdr:nvPicPr>
        <xdr:cNvPr id="2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0</xdr:row>
      <xdr:rowOff>0</xdr:rowOff>
    </xdr:from>
    <xdr:to>
      <xdr:col>7</xdr:col>
      <xdr:colOff>447675</xdr:colOff>
      <xdr:row>4</xdr:row>
      <xdr:rowOff>95250</xdr:rowOff>
    </xdr:to>
    <xdr:pic>
      <xdr:nvPicPr>
        <xdr:cNvPr id="3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0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3</xdr:row>
      <xdr:rowOff>152400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762000</xdr:colOff>
      <xdr:row>4</xdr:row>
      <xdr:rowOff>19050</xdr:rowOff>
    </xdr:to>
    <xdr:pic>
      <xdr:nvPicPr>
        <xdr:cNvPr id="2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0</xdr:row>
      <xdr:rowOff>0</xdr:rowOff>
    </xdr:from>
    <xdr:to>
      <xdr:col>7</xdr:col>
      <xdr:colOff>190500</xdr:colOff>
      <xdr:row>4</xdr:row>
      <xdr:rowOff>95250</xdr:rowOff>
    </xdr:to>
    <xdr:pic>
      <xdr:nvPicPr>
        <xdr:cNvPr id="3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0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17" sqref="C17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16384" width="11.421875" style="1" customWidth="1"/>
  </cols>
  <sheetData>
    <row r="1" spans="1:8" ht="16.5">
      <c r="A1" s="5"/>
      <c r="B1" s="6"/>
      <c r="C1" s="6"/>
      <c r="D1" s="6"/>
      <c r="E1" s="6"/>
      <c r="F1" s="6"/>
      <c r="G1" s="6"/>
      <c r="H1" s="6"/>
    </row>
    <row r="2" spans="1:8" ht="16.5">
      <c r="A2" s="39" t="s">
        <v>27</v>
      </c>
      <c r="B2" s="39"/>
      <c r="C2" s="39"/>
      <c r="D2" s="39"/>
      <c r="E2" s="39"/>
      <c r="F2" s="39"/>
      <c r="G2" s="39"/>
      <c r="H2" s="39"/>
    </row>
    <row r="3" spans="1:8" ht="16.5">
      <c r="A3" s="39" t="s">
        <v>28</v>
      </c>
      <c r="B3" s="39"/>
      <c r="C3" s="39"/>
      <c r="D3" s="39"/>
      <c r="E3" s="39"/>
      <c r="F3" s="39"/>
      <c r="G3" s="39"/>
      <c r="H3" s="39"/>
    </row>
    <row r="4" spans="1:8" ht="16.5">
      <c r="A4" s="39" t="s">
        <v>38</v>
      </c>
      <c r="B4" s="39"/>
      <c r="C4" s="39"/>
      <c r="D4" s="39"/>
      <c r="E4" s="39"/>
      <c r="F4" s="39"/>
      <c r="G4" s="39"/>
      <c r="H4" s="39"/>
    </row>
    <row r="5" spans="1:8" ht="16.5">
      <c r="A5" s="39"/>
      <c r="B5" s="39"/>
      <c r="C5" s="39"/>
      <c r="D5" s="39"/>
      <c r="E5" s="39"/>
      <c r="F5" s="39"/>
      <c r="G5" s="39"/>
      <c r="H5" s="39"/>
    </row>
    <row r="6" ht="15.75" thickBot="1"/>
    <row r="7" spans="1:8" s="2" customFormat="1" ht="15" customHeight="1">
      <c r="A7" s="40" t="s">
        <v>4</v>
      </c>
      <c r="B7" s="42" t="s">
        <v>5</v>
      </c>
      <c r="C7" s="42" t="s">
        <v>0</v>
      </c>
      <c r="D7" s="42" t="s">
        <v>1</v>
      </c>
      <c r="E7" s="42" t="s">
        <v>6</v>
      </c>
      <c r="F7" s="42" t="s">
        <v>2</v>
      </c>
      <c r="G7" s="37" t="s">
        <v>3</v>
      </c>
      <c r="H7" s="38"/>
    </row>
    <row r="8" spans="1:8" s="2" customFormat="1" ht="15">
      <c r="A8" s="41"/>
      <c r="B8" s="43"/>
      <c r="C8" s="43"/>
      <c r="D8" s="43"/>
      <c r="E8" s="43"/>
      <c r="F8" s="43"/>
      <c r="G8" s="7" t="s">
        <v>9</v>
      </c>
      <c r="H8" s="8" t="s">
        <v>10</v>
      </c>
    </row>
    <row r="9" spans="1:9" s="3" customFormat="1" ht="45">
      <c r="A9" s="10" t="s">
        <v>45</v>
      </c>
      <c r="B9" s="11">
        <f>17362*3</f>
        <v>52086</v>
      </c>
      <c r="C9" s="12" t="s">
        <v>12</v>
      </c>
      <c r="D9" s="12" t="s">
        <v>13</v>
      </c>
      <c r="E9" s="14" t="s">
        <v>8</v>
      </c>
      <c r="F9" s="15" t="s">
        <v>18</v>
      </c>
      <c r="G9" s="16">
        <v>40544</v>
      </c>
      <c r="H9" s="16">
        <v>40633</v>
      </c>
      <c r="I9" s="3">
        <v>17</v>
      </c>
    </row>
    <row r="10" spans="1:8" s="3" customFormat="1" ht="45">
      <c r="A10" s="10" t="s">
        <v>45</v>
      </c>
      <c r="B10" s="11">
        <f aca="true" t="shared" si="0" ref="B10:B24">17362*3</f>
        <v>52086</v>
      </c>
      <c r="C10" s="12" t="s">
        <v>12</v>
      </c>
      <c r="D10" s="12" t="s">
        <v>13</v>
      </c>
      <c r="E10" s="14" t="s">
        <v>19</v>
      </c>
      <c r="F10" s="15" t="s">
        <v>24</v>
      </c>
      <c r="G10" s="16">
        <v>40544</v>
      </c>
      <c r="H10" s="16">
        <v>40633</v>
      </c>
    </row>
    <row r="11" spans="1:8" s="3" customFormat="1" ht="45">
      <c r="A11" s="10" t="s">
        <v>45</v>
      </c>
      <c r="B11" s="11">
        <f t="shared" si="0"/>
        <v>52086</v>
      </c>
      <c r="C11" s="12" t="s">
        <v>12</v>
      </c>
      <c r="D11" s="12" t="s">
        <v>13</v>
      </c>
      <c r="E11" s="14" t="s">
        <v>11</v>
      </c>
      <c r="F11" s="17" t="s">
        <v>14</v>
      </c>
      <c r="G11" s="16">
        <v>40544</v>
      </c>
      <c r="H11" s="16">
        <v>40633</v>
      </c>
    </row>
    <row r="12" spans="1:8" s="3" customFormat="1" ht="45">
      <c r="A12" s="10" t="s">
        <v>45</v>
      </c>
      <c r="B12" s="11">
        <f t="shared" si="0"/>
        <v>52086</v>
      </c>
      <c r="C12" s="12" t="s">
        <v>12</v>
      </c>
      <c r="D12" s="12" t="s">
        <v>13</v>
      </c>
      <c r="E12" s="14" t="s">
        <v>22</v>
      </c>
      <c r="F12" s="17" t="s">
        <v>15</v>
      </c>
      <c r="G12" s="16">
        <v>40544</v>
      </c>
      <c r="H12" s="16">
        <v>40633</v>
      </c>
    </row>
    <row r="13" spans="1:8" s="3" customFormat="1" ht="45">
      <c r="A13" s="10" t="s">
        <v>45</v>
      </c>
      <c r="B13" s="11">
        <f t="shared" si="0"/>
        <v>52086</v>
      </c>
      <c r="C13" s="12" t="s">
        <v>12</v>
      </c>
      <c r="D13" s="12" t="s">
        <v>13</v>
      </c>
      <c r="E13" s="14" t="s">
        <v>31</v>
      </c>
      <c r="F13" s="15" t="s">
        <v>33</v>
      </c>
      <c r="G13" s="16">
        <v>40544</v>
      </c>
      <c r="H13" s="16">
        <v>40633</v>
      </c>
    </row>
    <row r="14" spans="1:8" s="3" customFormat="1" ht="30">
      <c r="A14" s="10" t="s">
        <v>46</v>
      </c>
      <c r="B14" s="11">
        <f t="shared" si="0"/>
        <v>52086</v>
      </c>
      <c r="C14" s="12" t="s">
        <v>12</v>
      </c>
      <c r="D14" s="12" t="s">
        <v>13</v>
      </c>
      <c r="E14" s="14" t="s">
        <v>20</v>
      </c>
      <c r="F14" s="17" t="s">
        <v>26</v>
      </c>
      <c r="G14" s="16">
        <v>40544</v>
      </c>
      <c r="H14" s="16">
        <v>40633</v>
      </c>
    </row>
    <row r="15" spans="1:8" s="3" customFormat="1" ht="30">
      <c r="A15" s="10" t="s">
        <v>46</v>
      </c>
      <c r="B15" s="11">
        <f t="shared" si="0"/>
        <v>52086</v>
      </c>
      <c r="C15" s="12" t="s">
        <v>12</v>
      </c>
      <c r="D15" s="12" t="s">
        <v>13</v>
      </c>
      <c r="E15" s="14" t="s">
        <v>23</v>
      </c>
      <c r="F15" s="17" t="s">
        <v>16</v>
      </c>
      <c r="G15" s="16">
        <v>40544</v>
      </c>
      <c r="H15" s="16">
        <v>40633</v>
      </c>
    </row>
    <row r="16" spans="1:8" s="3" customFormat="1" ht="30">
      <c r="A16" s="10" t="s">
        <v>46</v>
      </c>
      <c r="B16" s="11">
        <f t="shared" si="0"/>
        <v>52086</v>
      </c>
      <c r="C16" s="12" t="s">
        <v>12</v>
      </c>
      <c r="D16" s="12" t="s">
        <v>13</v>
      </c>
      <c r="E16" s="14" t="s">
        <v>32</v>
      </c>
      <c r="F16" s="17" t="s">
        <v>34</v>
      </c>
      <c r="G16" s="16">
        <v>40544</v>
      </c>
      <c r="H16" s="16">
        <v>40633</v>
      </c>
    </row>
    <row r="17" spans="1:8" s="3" customFormat="1" ht="45">
      <c r="A17" s="10" t="s">
        <v>45</v>
      </c>
      <c r="B17" s="11">
        <f t="shared" si="0"/>
        <v>52086</v>
      </c>
      <c r="C17" s="12" t="s">
        <v>12</v>
      </c>
      <c r="D17" s="12" t="s">
        <v>13</v>
      </c>
      <c r="E17" s="14" t="s">
        <v>29</v>
      </c>
      <c r="F17" s="14" t="s">
        <v>64</v>
      </c>
      <c r="G17" s="16">
        <v>40544</v>
      </c>
      <c r="H17" s="16">
        <v>40633</v>
      </c>
    </row>
    <row r="18" spans="1:8" s="3" customFormat="1" ht="30">
      <c r="A18" s="10" t="s">
        <v>46</v>
      </c>
      <c r="B18" s="11">
        <f t="shared" si="0"/>
        <v>52086</v>
      </c>
      <c r="C18" s="12" t="s">
        <v>12</v>
      </c>
      <c r="D18" s="12" t="s">
        <v>13</v>
      </c>
      <c r="E18" s="14" t="s">
        <v>39</v>
      </c>
      <c r="F18" s="15" t="s">
        <v>65</v>
      </c>
      <c r="G18" s="16">
        <v>40544</v>
      </c>
      <c r="H18" s="16">
        <v>40633</v>
      </c>
    </row>
    <row r="19" spans="1:8" s="3" customFormat="1" ht="30">
      <c r="A19" s="10" t="s">
        <v>46</v>
      </c>
      <c r="B19" s="11">
        <f t="shared" si="0"/>
        <v>52086</v>
      </c>
      <c r="C19" s="12" t="s">
        <v>12</v>
      </c>
      <c r="D19" s="12" t="s">
        <v>13</v>
      </c>
      <c r="E19" s="14" t="s">
        <v>40</v>
      </c>
      <c r="F19" s="15" t="s">
        <v>41</v>
      </c>
      <c r="G19" s="16">
        <v>40544</v>
      </c>
      <c r="H19" s="16">
        <v>40633</v>
      </c>
    </row>
    <row r="20" spans="1:8" s="3" customFormat="1" ht="30">
      <c r="A20" s="10" t="s">
        <v>46</v>
      </c>
      <c r="B20" s="11">
        <f t="shared" si="0"/>
        <v>52086</v>
      </c>
      <c r="C20" s="12" t="s">
        <v>12</v>
      </c>
      <c r="D20" s="12" t="s">
        <v>13</v>
      </c>
      <c r="E20" s="14" t="s">
        <v>51</v>
      </c>
      <c r="F20" s="14" t="s">
        <v>37</v>
      </c>
      <c r="G20" s="16">
        <v>40544</v>
      </c>
      <c r="H20" s="16">
        <v>40633</v>
      </c>
    </row>
    <row r="21" spans="1:8" s="3" customFormat="1" ht="30">
      <c r="A21" s="10" t="s">
        <v>46</v>
      </c>
      <c r="B21" s="11">
        <f>19750*2</f>
        <v>39500</v>
      </c>
      <c r="C21" s="12" t="s">
        <v>12</v>
      </c>
      <c r="D21" s="12" t="s">
        <v>13</v>
      </c>
      <c r="E21" s="14" t="s">
        <v>30</v>
      </c>
      <c r="F21" s="15" t="s">
        <v>66</v>
      </c>
      <c r="G21" s="16">
        <v>40544</v>
      </c>
      <c r="H21" s="16">
        <v>40602</v>
      </c>
    </row>
    <row r="22" spans="1:8" s="3" customFormat="1" ht="30">
      <c r="A22" s="10" t="s">
        <v>46</v>
      </c>
      <c r="B22" s="11">
        <v>39500</v>
      </c>
      <c r="C22" s="12" t="s">
        <v>12</v>
      </c>
      <c r="D22" s="12" t="s">
        <v>13</v>
      </c>
      <c r="E22" s="14" t="s">
        <v>42</v>
      </c>
      <c r="F22" s="15" t="s">
        <v>43</v>
      </c>
      <c r="G22" s="16">
        <v>40544</v>
      </c>
      <c r="H22" s="16">
        <v>40602</v>
      </c>
    </row>
    <row r="23" spans="1:8" s="3" customFormat="1" ht="60">
      <c r="A23" s="10" t="s">
        <v>47</v>
      </c>
      <c r="B23" s="11">
        <f t="shared" si="0"/>
        <v>52086</v>
      </c>
      <c r="C23" s="12" t="s">
        <v>12</v>
      </c>
      <c r="D23" s="12" t="s">
        <v>13</v>
      </c>
      <c r="E23" s="14" t="s">
        <v>7</v>
      </c>
      <c r="F23" s="17" t="s">
        <v>17</v>
      </c>
      <c r="G23" s="16">
        <v>40544</v>
      </c>
      <c r="H23" s="16">
        <v>40633</v>
      </c>
    </row>
    <row r="24" spans="1:8" s="3" customFormat="1" ht="15">
      <c r="A24" s="10" t="s">
        <v>48</v>
      </c>
      <c r="B24" s="11">
        <f t="shared" si="0"/>
        <v>52086</v>
      </c>
      <c r="C24" s="12" t="s">
        <v>12</v>
      </c>
      <c r="D24" s="12" t="s">
        <v>13</v>
      </c>
      <c r="E24" s="14" t="s">
        <v>21</v>
      </c>
      <c r="F24" s="17" t="s">
        <v>25</v>
      </c>
      <c r="G24" s="16">
        <v>40544</v>
      </c>
      <c r="H24" s="16">
        <v>40633</v>
      </c>
    </row>
    <row r="25" spans="1:8" s="3" customFormat="1" ht="45">
      <c r="A25" s="10" t="s">
        <v>49</v>
      </c>
      <c r="B25" s="11">
        <f>8500*3</f>
        <v>25500</v>
      </c>
      <c r="C25" s="12" t="s">
        <v>12</v>
      </c>
      <c r="D25" s="12" t="s">
        <v>13</v>
      </c>
      <c r="E25" s="14" t="s">
        <v>52</v>
      </c>
      <c r="F25" s="15" t="s">
        <v>44</v>
      </c>
      <c r="G25" s="16">
        <v>40544</v>
      </c>
      <c r="H25" s="16">
        <v>40633</v>
      </c>
    </row>
    <row r="26" spans="1:8" s="3" customFormat="1" ht="45">
      <c r="A26" s="10" t="s">
        <v>50</v>
      </c>
      <c r="B26" s="11">
        <f>(17362/30*14)+17362*2</f>
        <v>42826.26666666666</v>
      </c>
      <c r="C26" s="12" t="s">
        <v>12</v>
      </c>
      <c r="D26" s="12" t="s">
        <v>13</v>
      </c>
      <c r="E26" s="14" t="s">
        <v>35</v>
      </c>
      <c r="F26" s="14" t="s">
        <v>36</v>
      </c>
      <c r="G26" s="16">
        <v>40560</v>
      </c>
      <c r="H26" s="16">
        <v>40633</v>
      </c>
    </row>
    <row r="27" spans="1:9" ht="15">
      <c r="A27" s="13" t="s">
        <v>59</v>
      </c>
      <c r="B27" s="18">
        <v>130800</v>
      </c>
      <c r="C27" s="12" t="s">
        <v>12</v>
      </c>
      <c r="D27" s="12" t="s">
        <v>13</v>
      </c>
      <c r="E27" s="13" t="s">
        <v>60</v>
      </c>
      <c r="F27" s="13" t="s">
        <v>61</v>
      </c>
      <c r="G27" s="16">
        <v>40544</v>
      </c>
      <c r="H27" s="16">
        <v>40724</v>
      </c>
      <c r="I27" s="4"/>
    </row>
    <row r="28" spans="1:9" ht="30">
      <c r="A28" s="13" t="s">
        <v>59</v>
      </c>
      <c r="B28" s="18">
        <v>130800</v>
      </c>
      <c r="C28" s="12" t="s">
        <v>12</v>
      </c>
      <c r="D28" s="12" t="s">
        <v>13</v>
      </c>
      <c r="E28" s="13" t="s">
        <v>62</v>
      </c>
      <c r="F28" s="10" t="s">
        <v>63</v>
      </c>
      <c r="G28" s="16">
        <v>40544</v>
      </c>
      <c r="H28" s="16">
        <v>40724</v>
      </c>
      <c r="I28" s="4"/>
    </row>
    <row r="29" spans="1:8" ht="15">
      <c r="A29" s="4"/>
      <c r="G29" s="9"/>
      <c r="H29" s="9"/>
    </row>
    <row r="30" spans="7:8" ht="15">
      <c r="G30" s="9"/>
      <c r="H30" s="9"/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 horizontalCentered="1"/>
  <pageMargins left="0.2755905511811024" right="0.5118110236220472" top="0.53" bottom="0.47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47">
      <selection activeCell="A47" sqref="A1:IV65536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5"/>
      <c r="B1" s="6"/>
      <c r="C1" s="6"/>
      <c r="D1" s="6"/>
      <c r="E1" s="6"/>
      <c r="F1" s="6"/>
      <c r="G1" s="6"/>
      <c r="H1" s="6"/>
    </row>
    <row r="2" spans="1:8" ht="16.5">
      <c r="A2" s="39" t="s">
        <v>27</v>
      </c>
      <c r="B2" s="39"/>
      <c r="C2" s="39"/>
      <c r="D2" s="39"/>
      <c r="E2" s="39"/>
      <c r="F2" s="39"/>
      <c r="G2" s="39"/>
      <c r="H2" s="39"/>
    </row>
    <row r="3" spans="1:8" ht="16.5">
      <c r="A3" s="39" t="s">
        <v>28</v>
      </c>
      <c r="B3" s="39"/>
      <c r="C3" s="39"/>
      <c r="D3" s="39"/>
      <c r="E3" s="39"/>
      <c r="F3" s="39"/>
      <c r="G3" s="39"/>
      <c r="H3" s="39"/>
    </row>
    <row r="4" spans="1:8" ht="16.5">
      <c r="A4" s="39" t="s">
        <v>38</v>
      </c>
      <c r="B4" s="39"/>
      <c r="C4" s="39"/>
      <c r="D4" s="39"/>
      <c r="E4" s="39"/>
      <c r="F4" s="39"/>
      <c r="G4" s="39"/>
      <c r="H4" s="39"/>
    </row>
    <row r="5" spans="1:8" ht="16.5">
      <c r="A5" s="39"/>
      <c r="B5" s="39"/>
      <c r="C5" s="39"/>
      <c r="D5" s="39"/>
      <c r="E5" s="39"/>
      <c r="F5" s="39"/>
      <c r="G5" s="39"/>
      <c r="H5" s="39"/>
    </row>
    <row r="6" ht="15.75" thickBot="1"/>
    <row r="7" spans="1:8" s="2" customFormat="1" ht="15">
      <c r="A7" s="40" t="s">
        <v>4</v>
      </c>
      <c r="B7" s="42" t="s">
        <v>5</v>
      </c>
      <c r="C7" s="42" t="s">
        <v>0</v>
      </c>
      <c r="D7" s="42" t="s">
        <v>1</v>
      </c>
      <c r="E7" s="42" t="s">
        <v>6</v>
      </c>
      <c r="F7" s="42" t="s">
        <v>2</v>
      </c>
      <c r="G7" s="37" t="s">
        <v>3</v>
      </c>
      <c r="H7" s="38"/>
    </row>
    <row r="8" spans="1:8" s="2" customFormat="1" ht="15">
      <c r="A8" s="41"/>
      <c r="B8" s="43"/>
      <c r="C8" s="43"/>
      <c r="D8" s="43"/>
      <c r="E8" s="43"/>
      <c r="F8" s="43"/>
      <c r="G8" s="7" t="s">
        <v>9</v>
      </c>
      <c r="H8" s="8" t="s">
        <v>10</v>
      </c>
    </row>
    <row r="9" spans="1:8" ht="30">
      <c r="A9" s="13" t="s">
        <v>59</v>
      </c>
      <c r="B9" s="18">
        <f>26760*3</f>
        <v>80280</v>
      </c>
      <c r="C9" s="12" t="s">
        <v>12</v>
      </c>
      <c r="D9" s="12" t="s">
        <v>13</v>
      </c>
      <c r="E9" s="20" t="s">
        <v>62</v>
      </c>
      <c r="F9" s="10" t="s">
        <v>63</v>
      </c>
      <c r="G9" s="23">
        <v>40817</v>
      </c>
      <c r="H9" s="23">
        <v>40908</v>
      </c>
    </row>
    <row r="10" spans="1:8" ht="15">
      <c r="A10" s="13" t="s">
        <v>59</v>
      </c>
      <c r="B10" s="18">
        <f>26760*3</f>
        <v>80280</v>
      </c>
      <c r="C10" s="12" t="s">
        <v>12</v>
      </c>
      <c r="D10" s="12" t="s">
        <v>13</v>
      </c>
      <c r="E10" s="20" t="s">
        <v>60</v>
      </c>
      <c r="F10" s="13" t="s">
        <v>61</v>
      </c>
      <c r="G10" s="23">
        <v>40817</v>
      </c>
      <c r="H10" s="23">
        <v>40908</v>
      </c>
    </row>
    <row r="11" spans="1:8" ht="30">
      <c r="A11" s="13" t="s">
        <v>90</v>
      </c>
      <c r="B11" s="18">
        <f>5450*6</f>
        <v>32700</v>
      </c>
      <c r="C11" s="21" t="s">
        <v>12</v>
      </c>
      <c r="D11" s="21" t="s">
        <v>13</v>
      </c>
      <c r="E11" s="20" t="s">
        <v>74</v>
      </c>
      <c r="F11" s="10" t="s">
        <v>75</v>
      </c>
      <c r="G11" s="23">
        <v>40817</v>
      </c>
      <c r="H11" s="23">
        <v>40908</v>
      </c>
    </row>
    <row r="12" spans="1:8" ht="30">
      <c r="A12" s="10" t="s">
        <v>170</v>
      </c>
      <c r="B12" s="11">
        <f>13380*6</f>
        <v>80280</v>
      </c>
      <c r="C12" s="12" t="s">
        <v>12</v>
      </c>
      <c r="D12" s="12" t="s">
        <v>13</v>
      </c>
      <c r="E12" s="22" t="s">
        <v>30</v>
      </c>
      <c r="F12" s="15" t="s">
        <v>66</v>
      </c>
      <c r="G12" s="23">
        <v>40817</v>
      </c>
      <c r="H12" s="23">
        <v>40908</v>
      </c>
    </row>
    <row r="13" spans="1:8" ht="25.5">
      <c r="A13" s="13" t="s">
        <v>171</v>
      </c>
      <c r="B13" s="11">
        <f>12180*6</f>
        <v>73080</v>
      </c>
      <c r="C13" s="12" t="s">
        <v>12</v>
      </c>
      <c r="D13" s="12" t="s">
        <v>13</v>
      </c>
      <c r="E13" s="22" t="s">
        <v>42</v>
      </c>
      <c r="F13" s="15" t="s">
        <v>43</v>
      </c>
      <c r="G13" s="23">
        <v>40817</v>
      </c>
      <c r="H13" s="23">
        <v>40908</v>
      </c>
    </row>
    <row r="14" spans="1:8" ht="15">
      <c r="A14" s="13" t="s">
        <v>171</v>
      </c>
      <c r="B14" s="11">
        <f>12180*6</f>
        <v>73080</v>
      </c>
      <c r="C14" s="12" t="s">
        <v>12</v>
      </c>
      <c r="D14" s="12" t="s">
        <v>13</v>
      </c>
      <c r="E14" s="20" t="s">
        <v>76</v>
      </c>
      <c r="F14" s="13" t="s">
        <v>77</v>
      </c>
      <c r="G14" s="23">
        <v>40817</v>
      </c>
      <c r="H14" s="23">
        <v>40908</v>
      </c>
    </row>
    <row r="15" spans="1:8" ht="30">
      <c r="A15" s="10" t="s">
        <v>172</v>
      </c>
      <c r="B15" s="11">
        <f>12180*6</f>
        <v>73080</v>
      </c>
      <c r="C15" s="12" t="s">
        <v>12</v>
      </c>
      <c r="D15" s="12" t="s">
        <v>13</v>
      </c>
      <c r="E15" s="22" t="s">
        <v>81</v>
      </c>
      <c r="F15" s="14" t="s">
        <v>97</v>
      </c>
      <c r="G15" s="23">
        <v>40817</v>
      </c>
      <c r="H15" s="23">
        <v>40908</v>
      </c>
    </row>
    <row r="16" spans="1:8" ht="45">
      <c r="A16" s="10" t="s">
        <v>173</v>
      </c>
      <c r="B16" s="11">
        <f>8981*6</f>
        <v>53886</v>
      </c>
      <c r="C16" s="12" t="s">
        <v>12</v>
      </c>
      <c r="D16" s="12" t="s">
        <v>13</v>
      </c>
      <c r="E16" s="22" t="s">
        <v>20</v>
      </c>
      <c r="F16" s="17" t="s">
        <v>26</v>
      </c>
      <c r="G16" s="23">
        <v>40817</v>
      </c>
      <c r="H16" s="23">
        <v>40908</v>
      </c>
    </row>
    <row r="17" spans="1:8" ht="30">
      <c r="A17" s="33" t="s">
        <v>174</v>
      </c>
      <c r="B17" s="11">
        <f>8681*6</f>
        <v>52086</v>
      </c>
      <c r="C17" s="12" t="s">
        <v>12</v>
      </c>
      <c r="D17" s="12" t="s">
        <v>13</v>
      </c>
      <c r="E17" s="22" t="s">
        <v>51</v>
      </c>
      <c r="F17" s="14" t="s">
        <v>37</v>
      </c>
      <c r="G17" s="23">
        <v>40817</v>
      </c>
      <c r="H17" s="23">
        <v>40908</v>
      </c>
    </row>
    <row r="18" spans="1:8" ht="45">
      <c r="A18" s="10" t="s">
        <v>173</v>
      </c>
      <c r="B18" s="11">
        <f>8981*6</f>
        <v>53886</v>
      </c>
      <c r="C18" s="12" t="s">
        <v>12</v>
      </c>
      <c r="D18" s="12" t="s">
        <v>13</v>
      </c>
      <c r="E18" s="22" t="s">
        <v>8</v>
      </c>
      <c r="F18" s="15" t="s">
        <v>18</v>
      </c>
      <c r="G18" s="23">
        <v>40817</v>
      </c>
      <c r="H18" s="23">
        <v>40908</v>
      </c>
    </row>
    <row r="19" spans="1:8" ht="45">
      <c r="A19" s="10" t="s">
        <v>173</v>
      </c>
      <c r="B19" s="11">
        <f>8981*6</f>
        <v>53886</v>
      </c>
      <c r="C19" s="12" t="s">
        <v>12</v>
      </c>
      <c r="D19" s="12" t="s">
        <v>13</v>
      </c>
      <c r="E19" s="22" t="s">
        <v>11</v>
      </c>
      <c r="F19" s="17" t="s">
        <v>14</v>
      </c>
      <c r="G19" s="23">
        <v>40817</v>
      </c>
      <c r="H19" s="23">
        <v>40908</v>
      </c>
    </row>
    <row r="20" spans="1:8" ht="30">
      <c r="A20" s="10" t="s">
        <v>175</v>
      </c>
      <c r="B20" s="11">
        <f>3250*6</f>
        <v>19500</v>
      </c>
      <c r="C20" s="12" t="s">
        <v>12</v>
      </c>
      <c r="D20" s="12" t="s">
        <v>13</v>
      </c>
      <c r="E20" s="25" t="s">
        <v>144</v>
      </c>
      <c r="F20" s="14" t="s">
        <v>145</v>
      </c>
      <c r="G20" s="23">
        <v>40817</v>
      </c>
      <c r="H20" s="23">
        <v>40908</v>
      </c>
    </row>
    <row r="21" spans="1:8" ht="30">
      <c r="A21" s="10" t="s">
        <v>176</v>
      </c>
      <c r="B21" s="11">
        <f>4425*6</f>
        <v>26550</v>
      </c>
      <c r="C21" s="12" t="s">
        <v>12</v>
      </c>
      <c r="D21" s="12" t="s">
        <v>13</v>
      </c>
      <c r="E21" s="25" t="s">
        <v>99</v>
      </c>
      <c r="F21" s="14" t="s">
        <v>100</v>
      </c>
      <c r="G21" s="23">
        <v>40817</v>
      </c>
      <c r="H21" s="23">
        <v>40908</v>
      </c>
    </row>
    <row r="22" spans="1:8" ht="30">
      <c r="A22" s="10" t="s">
        <v>175</v>
      </c>
      <c r="B22" s="11">
        <f>6500*6</f>
        <v>39000</v>
      </c>
      <c r="C22" s="12" t="s">
        <v>12</v>
      </c>
      <c r="D22" s="12" t="s">
        <v>13</v>
      </c>
      <c r="E22" s="25" t="s">
        <v>109</v>
      </c>
      <c r="F22" s="14" t="s">
        <v>110</v>
      </c>
      <c r="G22" s="23">
        <v>40817</v>
      </c>
      <c r="H22" s="23">
        <v>40908</v>
      </c>
    </row>
    <row r="23" spans="1:8" ht="30">
      <c r="A23" s="10" t="s">
        <v>175</v>
      </c>
      <c r="B23" s="11">
        <f>3250*6</f>
        <v>19500</v>
      </c>
      <c r="C23" s="12" t="s">
        <v>12</v>
      </c>
      <c r="D23" s="12" t="s">
        <v>13</v>
      </c>
      <c r="E23" s="25" t="s">
        <v>112</v>
      </c>
      <c r="F23" s="14" t="s">
        <v>113</v>
      </c>
      <c r="G23" s="23">
        <v>40817</v>
      </c>
      <c r="H23" s="23">
        <v>40908</v>
      </c>
    </row>
    <row r="24" spans="1:8" ht="47.25">
      <c r="A24" s="33" t="s">
        <v>177</v>
      </c>
      <c r="B24" s="11">
        <f>4500*6</f>
        <v>27000</v>
      </c>
      <c r="C24" s="12" t="s">
        <v>12</v>
      </c>
      <c r="D24" s="12" t="s">
        <v>13</v>
      </c>
      <c r="E24" s="25" t="s">
        <v>52</v>
      </c>
      <c r="F24" s="14" t="s">
        <v>44</v>
      </c>
      <c r="G24" s="23">
        <v>40817</v>
      </c>
      <c r="H24" s="23">
        <v>40908</v>
      </c>
    </row>
    <row r="25" spans="1:8" ht="30">
      <c r="A25" s="10" t="s">
        <v>178</v>
      </c>
      <c r="B25" s="11">
        <f>8981*6</f>
        <v>53886</v>
      </c>
      <c r="C25" s="12" t="s">
        <v>12</v>
      </c>
      <c r="D25" s="12" t="s">
        <v>13</v>
      </c>
      <c r="E25" s="25" t="s">
        <v>29</v>
      </c>
      <c r="F25" s="14" t="s">
        <v>64</v>
      </c>
      <c r="G25" s="23">
        <v>40817</v>
      </c>
      <c r="H25" s="23">
        <v>40908</v>
      </c>
    </row>
    <row r="26" spans="1:8" ht="25.5">
      <c r="A26" s="10" t="s">
        <v>174</v>
      </c>
      <c r="B26" s="11">
        <f>4995*6</f>
        <v>29970</v>
      </c>
      <c r="C26" s="12" t="s">
        <v>12</v>
      </c>
      <c r="D26" s="12" t="s">
        <v>13</v>
      </c>
      <c r="E26" s="22" t="s">
        <v>82</v>
      </c>
      <c r="F26" s="15" t="s">
        <v>92</v>
      </c>
      <c r="G26" s="23">
        <v>40817</v>
      </c>
      <c r="H26" s="23">
        <v>40908</v>
      </c>
    </row>
    <row r="27" spans="1:8" ht="38.25">
      <c r="A27" s="10" t="s">
        <v>174</v>
      </c>
      <c r="B27" s="11">
        <f>4455*6</f>
        <v>26730</v>
      </c>
      <c r="C27" s="12" t="s">
        <v>12</v>
      </c>
      <c r="D27" s="12" t="s">
        <v>13</v>
      </c>
      <c r="E27" s="22" t="s">
        <v>83</v>
      </c>
      <c r="F27" s="15" t="s">
        <v>96</v>
      </c>
      <c r="G27" s="23">
        <v>40817</v>
      </c>
      <c r="H27" s="23">
        <v>40908</v>
      </c>
    </row>
    <row r="28" spans="1:8" ht="30">
      <c r="A28" s="10" t="s">
        <v>174</v>
      </c>
      <c r="B28" s="11">
        <f>6680*6</f>
        <v>40080</v>
      </c>
      <c r="C28" s="12" t="s">
        <v>12</v>
      </c>
      <c r="D28" s="12" t="s">
        <v>13</v>
      </c>
      <c r="E28" s="22" t="s">
        <v>84</v>
      </c>
      <c r="F28" s="14" t="s">
        <v>91</v>
      </c>
      <c r="G28" s="23">
        <v>40817</v>
      </c>
      <c r="H28" s="23">
        <v>40908</v>
      </c>
    </row>
    <row r="29" spans="1:8" ht="30">
      <c r="A29" s="10" t="s">
        <v>174</v>
      </c>
      <c r="B29" s="11">
        <f>4455*6</f>
        <v>26730</v>
      </c>
      <c r="C29" s="12" t="s">
        <v>12</v>
      </c>
      <c r="D29" s="12" t="s">
        <v>13</v>
      </c>
      <c r="E29" s="25" t="s">
        <v>101</v>
      </c>
      <c r="F29" s="14" t="s">
        <v>102</v>
      </c>
      <c r="G29" s="23">
        <v>40817</v>
      </c>
      <c r="H29" s="23">
        <v>40908</v>
      </c>
    </row>
    <row r="30" spans="1:8" ht="30">
      <c r="A30" s="10" t="s">
        <v>174</v>
      </c>
      <c r="B30" s="11">
        <f>3240*6</f>
        <v>19440</v>
      </c>
      <c r="C30" s="12" t="s">
        <v>12</v>
      </c>
      <c r="D30" s="12" t="s">
        <v>13</v>
      </c>
      <c r="E30" s="25" t="s">
        <v>103</v>
      </c>
      <c r="F30" s="14" t="s">
        <v>104</v>
      </c>
      <c r="G30" s="23">
        <v>40817</v>
      </c>
      <c r="H30" s="23">
        <v>40908</v>
      </c>
    </row>
    <row r="31" spans="1:8" ht="30">
      <c r="A31" s="10" t="s">
        <v>174</v>
      </c>
      <c r="B31" s="11">
        <f>6808*2</f>
        <v>13616</v>
      </c>
      <c r="C31" s="12" t="s">
        <v>12</v>
      </c>
      <c r="D31" s="12" t="s">
        <v>13</v>
      </c>
      <c r="E31" s="25" t="s">
        <v>105</v>
      </c>
      <c r="F31" s="14" t="s">
        <v>107</v>
      </c>
      <c r="G31" s="23">
        <v>40817</v>
      </c>
      <c r="H31" s="23">
        <v>40908</v>
      </c>
    </row>
    <row r="32" spans="1:8" ht="30">
      <c r="A32" s="10" t="s">
        <v>174</v>
      </c>
      <c r="B32" s="11">
        <f>5200*6</f>
        <v>31200</v>
      </c>
      <c r="C32" s="12" t="s">
        <v>12</v>
      </c>
      <c r="D32" s="12" t="s">
        <v>13</v>
      </c>
      <c r="E32" s="25" t="s">
        <v>106</v>
      </c>
      <c r="F32" s="14" t="s">
        <v>108</v>
      </c>
      <c r="G32" s="23">
        <v>40817</v>
      </c>
      <c r="H32" s="23">
        <v>40908</v>
      </c>
    </row>
    <row r="33" spans="1:8" ht="15">
      <c r="A33" s="10" t="s">
        <v>174</v>
      </c>
      <c r="B33" s="11">
        <f>5200*6</f>
        <v>31200</v>
      </c>
      <c r="C33" s="12" t="s">
        <v>12</v>
      </c>
      <c r="D33" s="12" t="s">
        <v>13</v>
      </c>
      <c r="E33" s="20" t="s">
        <v>124</v>
      </c>
      <c r="F33" s="13" t="s">
        <v>125</v>
      </c>
      <c r="G33" s="23">
        <v>40817</v>
      </c>
      <c r="H33" s="23">
        <v>40908</v>
      </c>
    </row>
    <row r="34" spans="1:8" ht="15">
      <c r="A34" s="10" t="s">
        <v>174</v>
      </c>
      <c r="B34" s="11">
        <f>5200*6</f>
        <v>31200</v>
      </c>
      <c r="C34" s="12" t="s">
        <v>12</v>
      </c>
      <c r="D34" s="12" t="s">
        <v>13</v>
      </c>
      <c r="E34" s="20" t="s">
        <v>126</v>
      </c>
      <c r="F34" s="13" t="s">
        <v>127</v>
      </c>
      <c r="G34" s="23">
        <v>40817</v>
      </c>
      <c r="H34" s="23">
        <v>40908</v>
      </c>
    </row>
    <row r="35" spans="1:8" ht="45">
      <c r="A35" s="10" t="s">
        <v>174</v>
      </c>
      <c r="B35" s="11">
        <f>5200*6</f>
        <v>31200</v>
      </c>
      <c r="C35" s="12" t="s">
        <v>12</v>
      </c>
      <c r="D35" s="12" t="s">
        <v>13</v>
      </c>
      <c r="E35" s="25" t="s">
        <v>128</v>
      </c>
      <c r="F35" s="14" t="s">
        <v>129</v>
      </c>
      <c r="G35" s="23">
        <v>40817</v>
      </c>
      <c r="H35" s="23">
        <v>40908</v>
      </c>
    </row>
    <row r="36" spans="1:8" ht="30">
      <c r="A36" s="10" t="s">
        <v>174</v>
      </c>
      <c r="B36" s="11">
        <f>8300*6</f>
        <v>49800</v>
      </c>
      <c r="C36" s="12" t="s">
        <v>12</v>
      </c>
      <c r="D36" s="12" t="s">
        <v>13</v>
      </c>
      <c r="E36" s="25" t="s">
        <v>146</v>
      </c>
      <c r="F36" s="14" t="s">
        <v>147</v>
      </c>
      <c r="G36" s="23">
        <v>40817</v>
      </c>
      <c r="H36" s="23">
        <v>40908</v>
      </c>
    </row>
    <row r="37" spans="1:8" ht="30">
      <c r="A37" s="10" t="s">
        <v>174</v>
      </c>
      <c r="B37" s="11">
        <f>5000*6</f>
        <v>30000</v>
      </c>
      <c r="C37" s="12" t="s">
        <v>12</v>
      </c>
      <c r="D37" s="12" t="s">
        <v>13</v>
      </c>
      <c r="E37" s="25" t="s">
        <v>116</v>
      </c>
      <c r="F37" s="14" t="s">
        <v>117</v>
      </c>
      <c r="G37" s="23">
        <v>40817</v>
      </c>
      <c r="H37" s="23">
        <v>40908</v>
      </c>
    </row>
    <row r="38" spans="1:8" ht="15">
      <c r="A38" s="10" t="s">
        <v>140</v>
      </c>
      <c r="B38" s="11">
        <f>17362*3</f>
        <v>52086</v>
      </c>
      <c r="C38" s="12" t="s">
        <v>12</v>
      </c>
      <c r="D38" s="12" t="s">
        <v>13</v>
      </c>
      <c r="E38" s="22" t="s">
        <v>21</v>
      </c>
      <c r="F38" s="17" t="s">
        <v>25</v>
      </c>
      <c r="G38" s="23">
        <v>40817</v>
      </c>
      <c r="H38" s="23">
        <v>40908</v>
      </c>
    </row>
    <row r="39" spans="1:8" ht="30">
      <c r="A39" s="10" t="s">
        <v>179</v>
      </c>
      <c r="B39" s="11">
        <f>17962*3</f>
        <v>53886</v>
      </c>
      <c r="C39" s="12" t="s">
        <v>12</v>
      </c>
      <c r="D39" s="12" t="s">
        <v>13</v>
      </c>
      <c r="E39" s="22" t="s">
        <v>40</v>
      </c>
      <c r="F39" s="15" t="s">
        <v>41</v>
      </c>
      <c r="G39" s="23">
        <v>40817</v>
      </c>
      <c r="H39" s="23">
        <v>40908</v>
      </c>
    </row>
    <row r="40" spans="1:8" ht="30">
      <c r="A40" s="10" t="s">
        <v>179</v>
      </c>
      <c r="B40" s="11">
        <f>17962*3</f>
        <v>53886</v>
      </c>
      <c r="C40" s="12" t="s">
        <v>12</v>
      </c>
      <c r="D40" s="12" t="s">
        <v>13</v>
      </c>
      <c r="E40" s="22" t="s">
        <v>32</v>
      </c>
      <c r="F40" s="17" t="s">
        <v>34</v>
      </c>
      <c r="G40" s="23">
        <v>40817</v>
      </c>
      <c r="H40" s="23">
        <v>40908</v>
      </c>
    </row>
    <row r="41" spans="1:8" ht="30">
      <c r="A41" s="10" t="s">
        <v>162</v>
      </c>
      <c r="B41" s="18">
        <f>6000*3</f>
        <v>18000</v>
      </c>
      <c r="C41" s="12" t="s">
        <v>12</v>
      </c>
      <c r="D41" s="12" t="s">
        <v>13</v>
      </c>
      <c r="E41" s="20" t="s">
        <v>161</v>
      </c>
      <c r="F41" s="13" t="s">
        <v>163</v>
      </c>
      <c r="G41" s="23">
        <v>40817</v>
      </c>
      <c r="H41" s="23">
        <v>40908</v>
      </c>
    </row>
    <row r="42" spans="1:8" ht="30">
      <c r="A42" s="10" t="s">
        <v>138</v>
      </c>
      <c r="B42" s="11">
        <f>8981*4</f>
        <v>35924</v>
      </c>
      <c r="C42" s="12" t="s">
        <v>12</v>
      </c>
      <c r="D42" s="12" t="s">
        <v>13</v>
      </c>
      <c r="E42" s="22" t="s">
        <v>19</v>
      </c>
      <c r="F42" s="15" t="s">
        <v>24</v>
      </c>
      <c r="G42" s="23">
        <v>40817</v>
      </c>
      <c r="H42" s="23">
        <v>40877</v>
      </c>
    </row>
    <row r="43" spans="1:8" ht="30">
      <c r="A43" s="10" t="s">
        <v>138</v>
      </c>
      <c r="B43" s="11">
        <f>8981*4</f>
        <v>35924</v>
      </c>
      <c r="C43" s="12" t="s">
        <v>12</v>
      </c>
      <c r="D43" s="12" t="s">
        <v>13</v>
      </c>
      <c r="E43" s="25" t="s">
        <v>22</v>
      </c>
      <c r="F43" s="14" t="s">
        <v>15</v>
      </c>
      <c r="G43" s="23">
        <v>40817</v>
      </c>
      <c r="H43" s="23">
        <v>40877</v>
      </c>
    </row>
    <row r="44" spans="1:8" ht="45">
      <c r="A44" s="10" t="s">
        <v>185</v>
      </c>
      <c r="B44" s="11">
        <f>8981*4</f>
        <v>35924</v>
      </c>
      <c r="C44" s="12" t="s">
        <v>12</v>
      </c>
      <c r="D44" s="12" t="s">
        <v>13</v>
      </c>
      <c r="E44" s="25" t="s">
        <v>31</v>
      </c>
      <c r="F44" s="14" t="s">
        <v>33</v>
      </c>
      <c r="G44" s="23">
        <v>40817</v>
      </c>
      <c r="H44" s="23">
        <v>40877</v>
      </c>
    </row>
    <row r="45" spans="1:8" ht="30">
      <c r="A45" s="10" t="s">
        <v>139</v>
      </c>
      <c r="B45" s="11">
        <f>8981*4</f>
        <v>35924</v>
      </c>
      <c r="C45" s="12" t="s">
        <v>12</v>
      </c>
      <c r="D45" s="12" t="s">
        <v>13</v>
      </c>
      <c r="E45" s="22" t="s">
        <v>23</v>
      </c>
      <c r="F45" s="17" t="s">
        <v>16</v>
      </c>
      <c r="G45" s="23">
        <v>40817</v>
      </c>
      <c r="H45" s="23">
        <v>40877</v>
      </c>
    </row>
    <row r="46" spans="1:8" ht="60">
      <c r="A46" s="10" t="s">
        <v>186</v>
      </c>
      <c r="B46" s="11">
        <f>8681*4</f>
        <v>34724</v>
      </c>
      <c r="C46" s="12" t="s">
        <v>12</v>
      </c>
      <c r="D46" s="12" t="s">
        <v>13</v>
      </c>
      <c r="E46" s="25" t="s">
        <v>7</v>
      </c>
      <c r="F46" s="14" t="s">
        <v>17</v>
      </c>
      <c r="G46" s="23">
        <v>40817</v>
      </c>
      <c r="H46" s="23">
        <v>40877</v>
      </c>
    </row>
    <row r="47" spans="1:8" ht="45">
      <c r="A47" s="10" t="s">
        <v>187</v>
      </c>
      <c r="B47" s="11">
        <f>8681*5</f>
        <v>43405</v>
      </c>
      <c r="C47" s="12" t="s">
        <v>12</v>
      </c>
      <c r="D47" s="12" t="s">
        <v>13</v>
      </c>
      <c r="E47" s="20" t="s">
        <v>79</v>
      </c>
      <c r="F47" s="13" t="s">
        <v>80</v>
      </c>
      <c r="G47" s="23">
        <v>40817</v>
      </c>
      <c r="H47" s="23">
        <v>40892</v>
      </c>
    </row>
    <row r="48" spans="1:8" ht="30">
      <c r="A48" s="10" t="s">
        <v>141</v>
      </c>
      <c r="B48" s="11">
        <f>8681*5</f>
        <v>43405</v>
      </c>
      <c r="C48" s="12" t="s">
        <v>12</v>
      </c>
      <c r="D48" s="12" t="s">
        <v>13</v>
      </c>
      <c r="E48" s="20" t="s">
        <v>142</v>
      </c>
      <c r="F48" s="13" t="s">
        <v>143</v>
      </c>
      <c r="G48" s="23">
        <v>40817</v>
      </c>
      <c r="H48" s="23">
        <v>40892</v>
      </c>
    </row>
    <row r="49" spans="1:8" ht="45">
      <c r="A49" s="10" t="s">
        <v>50</v>
      </c>
      <c r="B49" s="11">
        <f>8681*5</f>
        <v>43405</v>
      </c>
      <c r="C49" s="12" t="s">
        <v>12</v>
      </c>
      <c r="D49" s="12" t="s">
        <v>13</v>
      </c>
      <c r="E49" s="22" t="s">
        <v>35</v>
      </c>
      <c r="F49" s="14" t="s">
        <v>36</v>
      </c>
      <c r="G49" s="23">
        <v>40817</v>
      </c>
      <c r="H49" s="23">
        <v>40892</v>
      </c>
    </row>
    <row r="50" spans="1:8" ht="45">
      <c r="A50" s="10" t="s">
        <v>50</v>
      </c>
      <c r="B50" s="11">
        <f>8181*5</f>
        <v>40905</v>
      </c>
      <c r="C50" s="12" t="s">
        <v>12</v>
      </c>
      <c r="D50" s="12" t="s">
        <v>13</v>
      </c>
      <c r="E50" s="25" t="s">
        <v>153</v>
      </c>
      <c r="F50" s="14" t="s">
        <v>154</v>
      </c>
      <c r="G50" s="23">
        <v>40817</v>
      </c>
      <c r="H50" s="23">
        <v>40892</v>
      </c>
    </row>
    <row r="51" spans="1:8" ht="45">
      <c r="A51" s="10" t="s">
        <v>50</v>
      </c>
      <c r="B51" s="11">
        <f>8181*5</f>
        <v>40905</v>
      </c>
      <c r="C51" s="12" t="s">
        <v>12</v>
      </c>
      <c r="D51" s="12" t="s">
        <v>13</v>
      </c>
      <c r="E51" s="20" t="s">
        <v>155</v>
      </c>
      <c r="F51" s="13" t="s">
        <v>156</v>
      </c>
      <c r="G51" s="23">
        <v>40817</v>
      </c>
      <c r="H51" s="23">
        <v>40892</v>
      </c>
    </row>
    <row r="52" spans="1:8" ht="45">
      <c r="A52" s="10" t="s">
        <v>50</v>
      </c>
      <c r="B52" s="11">
        <f>8181*5</f>
        <v>40905</v>
      </c>
      <c r="C52" s="12" t="s">
        <v>12</v>
      </c>
      <c r="D52" s="12" t="s">
        <v>13</v>
      </c>
      <c r="E52" s="25" t="s">
        <v>159</v>
      </c>
      <c r="F52" s="14" t="s">
        <v>160</v>
      </c>
      <c r="G52" s="23">
        <v>40817</v>
      </c>
      <c r="H52" s="23">
        <v>40892</v>
      </c>
    </row>
    <row r="53" spans="1:8" ht="45">
      <c r="A53" s="10" t="s">
        <v>192</v>
      </c>
      <c r="B53" s="11">
        <v>52086</v>
      </c>
      <c r="C53" s="12" t="s">
        <v>12</v>
      </c>
      <c r="D53" s="12" t="s">
        <v>13</v>
      </c>
      <c r="E53" s="25" t="s">
        <v>193</v>
      </c>
      <c r="F53" s="14" t="s">
        <v>194</v>
      </c>
      <c r="G53" s="23">
        <v>40817</v>
      </c>
      <c r="H53" s="23">
        <v>40908</v>
      </c>
    </row>
    <row r="54" spans="1:8" s="36" customFormat="1" ht="25.5">
      <c r="A54" s="26" t="s">
        <v>184</v>
      </c>
      <c r="B54" s="27">
        <f>9758*2</f>
        <v>19516</v>
      </c>
      <c r="C54" s="28" t="s">
        <v>12</v>
      </c>
      <c r="D54" s="28" t="s">
        <v>13</v>
      </c>
      <c r="E54" s="25" t="s">
        <v>180</v>
      </c>
      <c r="F54" s="35" t="s">
        <v>181</v>
      </c>
      <c r="G54" s="31">
        <v>40831</v>
      </c>
      <c r="H54" s="31">
        <v>40862</v>
      </c>
    </row>
    <row r="55" spans="1:8" ht="30">
      <c r="A55" s="10" t="s">
        <v>183</v>
      </c>
      <c r="B55" s="11">
        <f>5347*5</f>
        <v>26735</v>
      </c>
      <c r="C55" s="12" t="s">
        <v>12</v>
      </c>
      <c r="D55" s="12" t="s">
        <v>13</v>
      </c>
      <c r="E55" s="25" t="s">
        <v>182</v>
      </c>
      <c r="F55" s="14" t="s">
        <v>188</v>
      </c>
      <c r="G55" s="23">
        <v>40831</v>
      </c>
      <c r="H55" s="23">
        <v>40908</v>
      </c>
    </row>
    <row r="57" ht="15">
      <c r="B57" s="34"/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26" sqref="F26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5"/>
      <c r="B1" s="6"/>
      <c r="C1" s="6"/>
      <c r="D1" s="6"/>
      <c r="E1" s="6"/>
      <c r="F1" s="6"/>
      <c r="G1" s="6"/>
      <c r="H1" s="6"/>
    </row>
    <row r="2" spans="1:8" ht="16.5">
      <c r="A2" s="39" t="s">
        <v>27</v>
      </c>
      <c r="B2" s="39"/>
      <c r="C2" s="39"/>
      <c r="D2" s="39"/>
      <c r="E2" s="39"/>
      <c r="F2" s="39"/>
      <c r="G2" s="39"/>
      <c r="H2" s="39"/>
    </row>
    <row r="3" spans="1:8" ht="16.5">
      <c r="A3" s="39" t="s">
        <v>28</v>
      </c>
      <c r="B3" s="39"/>
      <c r="C3" s="39"/>
      <c r="D3" s="39"/>
      <c r="E3" s="39"/>
      <c r="F3" s="39"/>
      <c r="G3" s="39"/>
      <c r="H3" s="39"/>
    </row>
    <row r="4" spans="1:8" ht="16.5">
      <c r="A4" s="39" t="s">
        <v>38</v>
      </c>
      <c r="B4" s="39"/>
      <c r="C4" s="39"/>
      <c r="D4" s="39"/>
      <c r="E4" s="39"/>
      <c r="F4" s="39"/>
      <c r="G4" s="39"/>
      <c r="H4" s="39"/>
    </row>
    <row r="5" spans="1:8" ht="16.5">
      <c r="A5" s="39"/>
      <c r="B5" s="39"/>
      <c r="C5" s="39"/>
      <c r="D5" s="39"/>
      <c r="E5" s="39"/>
      <c r="F5" s="39"/>
      <c r="G5" s="39"/>
      <c r="H5" s="39"/>
    </row>
    <row r="6" ht="15.75" thickBot="1"/>
    <row r="7" spans="1:8" s="2" customFormat="1" ht="15">
      <c r="A7" s="40" t="s">
        <v>4</v>
      </c>
      <c r="B7" s="42" t="s">
        <v>5</v>
      </c>
      <c r="C7" s="42" t="s">
        <v>0</v>
      </c>
      <c r="D7" s="42" t="s">
        <v>1</v>
      </c>
      <c r="E7" s="42" t="s">
        <v>6</v>
      </c>
      <c r="F7" s="42" t="s">
        <v>2</v>
      </c>
      <c r="G7" s="37" t="s">
        <v>3</v>
      </c>
      <c r="H7" s="38"/>
    </row>
    <row r="8" spans="1:8" s="2" customFormat="1" ht="15">
      <c r="A8" s="41"/>
      <c r="B8" s="43"/>
      <c r="C8" s="43"/>
      <c r="D8" s="43"/>
      <c r="E8" s="43"/>
      <c r="F8" s="43"/>
      <c r="G8" s="7" t="s">
        <v>9</v>
      </c>
      <c r="H8" s="8" t="s">
        <v>10</v>
      </c>
    </row>
    <row r="9" spans="1:8" ht="15">
      <c r="A9" s="13" t="s">
        <v>190</v>
      </c>
      <c r="B9" s="18">
        <v>33600</v>
      </c>
      <c r="C9" s="12" t="s">
        <v>12</v>
      </c>
      <c r="D9" s="12" t="s">
        <v>13</v>
      </c>
      <c r="E9" s="20" t="s">
        <v>189</v>
      </c>
      <c r="F9" s="13" t="s">
        <v>191</v>
      </c>
      <c r="G9" s="23">
        <v>40848</v>
      </c>
      <c r="H9" s="23">
        <v>40892</v>
      </c>
    </row>
    <row r="10" spans="1:8" ht="15">
      <c r="A10" s="13"/>
      <c r="B10" s="18"/>
      <c r="C10" s="12"/>
      <c r="D10" s="12"/>
      <c r="E10" s="20"/>
      <c r="F10" s="13"/>
      <c r="G10" s="23"/>
      <c r="H10" s="23"/>
    </row>
    <row r="11" spans="1:8" ht="15">
      <c r="A11" s="13"/>
      <c r="B11" s="18"/>
      <c r="C11" s="12"/>
      <c r="D11" s="12"/>
      <c r="E11" s="20"/>
      <c r="F11" s="13"/>
      <c r="G11" s="23"/>
      <c r="H11" s="23"/>
    </row>
    <row r="12" spans="1:8" ht="15">
      <c r="A12" s="10"/>
      <c r="B12" s="11"/>
      <c r="C12" s="12"/>
      <c r="D12" s="12"/>
      <c r="E12" s="25"/>
      <c r="F12" s="14"/>
      <c r="G12" s="23"/>
      <c r="H12" s="23"/>
    </row>
    <row r="13" spans="1:8" ht="15">
      <c r="A13" s="13"/>
      <c r="B13" s="18"/>
      <c r="C13" s="12"/>
      <c r="D13" s="12"/>
      <c r="E13" s="20"/>
      <c r="F13" s="13"/>
      <c r="G13" s="23"/>
      <c r="H13" s="23"/>
    </row>
    <row r="14" spans="1:8" ht="15">
      <c r="A14" s="13"/>
      <c r="B14" s="11"/>
      <c r="C14" s="12"/>
      <c r="D14" s="12"/>
      <c r="E14" s="25"/>
      <c r="F14" s="14"/>
      <c r="G14" s="23"/>
      <c r="H14" s="23"/>
    </row>
    <row r="15" spans="1:8" ht="15">
      <c r="A15" s="13"/>
      <c r="B15" s="18"/>
      <c r="C15" s="12"/>
      <c r="D15" s="12"/>
      <c r="E15" s="20"/>
      <c r="F15" s="13"/>
      <c r="G15" s="23"/>
      <c r="H15" s="23"/>
    </row>
    <row r="16" spans="1:8" ht="15">
      <c r="A16" s="13"/>
      <c r="B16" s="11"/>
      <c r="C16" s="12"/>
      <c r="D16" s="12"/>
      <c r="E16" s="25"/>
      <c r="F16" s="14"/>
      <c r="G16" s="23"/>
      <c r="H16" s="23"/>
    </row>
    <row r="17" spans="1:8" ht="15">
      <c r="A17" s="13"/>
      <c r="B17" s="11"/>
      <c r="C17" s="12"/>
      <c r="D17" s="12"/>
      <c r="E17" s="25"/>
      <c r="F17" s="14"/>
      <c r="G17" s="23"/>
      <c r="H17" s="23"/>
    </row>
    <row r="18" spans="1:8" ht="15">
      <c r="A18" s="13"/>
      <c r="B18" s="18"/>
      <c r="C18" s="12"/>
      <c r="D18" s="12"/>
      <c r="E18" s="20"/>
      <c r="F18" s="13"/>
      <c r="G18" s="23"/>
      <c r="H18" s="23"/>
    </row>
    <row r="19" spans="1:8" ht="15">
      <c r="A19" s="13"/>
      <c r="B19" s="11"/>
      <c r="C19" s="12"/>
      <c r="D19" s="12"/>
      <c r="E19" s="25"/>
      <c r="F19" s="14"/>
      <c r="G19" s="23"/>
      <c r="H19" s="23"/>
    </row>
    <row r="20" spans="1:8" ht="15">
      <c r="A20" s="13"/>
      <c r="B20" s="11"/>
      <c r="C20" s="12"/>
      <c r="D20" s="12"/>
      <c r="E20" s="25"/>
      <c r="F20" s="14"/>
      <c r="G20" s="23"/>
      <c r="H20" s="23"/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24" sqref="D24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5"/>
      <c r="B1" s="6"/>
      <c r="C1" s="6"/>
      <c r="D1" s="6"/>
      <c r="E1" s="6"/>
      <c r="F1" s="6"/>
      <c r="G1" s="6"/>
      <c r="H1" s="6"/>
    </row>
    <row r="2" spans="1:8" ht="16.5">
      <c r="A2" s="39" t="s">
        <v>27</v>
      </c>
      <c r="B2" s="39"/>
      <c r="C2" s="39"/>
      <c r="D2" s="39"/>
      <c r="E2" s="39"/>
      <c r="F2" s="39"/>
      <c r="G2" s="39"/>
      <c r="H2" s="39"/>
    </row>
    <row r="3" spans="1:8" ht="16.5">
      <c r="A3" s="39" t="s">
        <v>28</v>
      </c>
      <c r="B3" s="39"/>
      <c r="C3" s="39"/>
      <c r="D3" s="39"/>
      <c r="E3" s="39"/>
      <c r="F3" s="39"/>
      <c r="G3" s="39"/>
      <c r="H3" s="39"/>
    </row>
    <row r="4" spans="1:8" ht="16.5">
      <c r="A4" s="39" t="s">
        <v>38</v>
      </c>
      <c r="B4" s="39"/>
      <c r="C4" s="39"/>
      <c r="D4" s="39"/>
      <c r="E4" s="39"/>
      <c r="F4" s="39"/>
      <c r="G4" s="39"/>
      <c r="H4" s="39"/>
    </row>
    <row r="5" spans="1:8" ht="16.5">
      <c r="A5" s="39"/>
      <c r="B5" s="39"/>
      <c r="C5" s="39"/>
      <c r="D5" s="39"/>
      <c r="E5" s="39"/>
      <c r="F5" s="39"/>
      <c r="G5" s="39"/>
      <c r="H5" s="39"/>
    </row>
    <row r="6" ht="15.75" thickBot="1"/>
    <row r="7" spans="1:8" s="2" customFormat="1" ht="15">
      <c r="A7" s="40" t="s">
        <v>4</v>
      </c>
      <c r="B7" s="42" t="s">
        <v>5</v>
      </c>
      <c r="C7" s="42" t="s">
        <v>0</v>
      </c>
      <c r="D7" s="42" t="s">
        <v>1</v>
      </c>
      <c r="E7" s="42" t="s">
        <v>6</v>
      </c>
      <c r="F7" s="42" t="s">
        <v>2</v>
      </c>
      <c r="G7" s="37" t="s">
        <v>3</v>
      </c>
      <c r="H7" s="38"/>
    </row>
    <row r="8" spans="1:8" s="2" customFormat="1" ht="15">
      <c r="A8" s="41"/>
      <c r="B8" s="43"/>
      <c r="C8" s="43"/>
      <c r="D8" s="43"/>
      <c r="E8" s="43"/>
      <c r="F8" s="43"/>
      <c r="G8" s="7" t="s">
        <v>9</v>
      </c>
      <c r="H8" s="8" t="s">
        <v>10</v>
      </c>
    </row>
    <row r="9" spans="1:8" ht="15">
      <c r="A9" s="13" t="s">
        <v>195</v>
      </c>
      <c r="B9" s="18">
        <v>17500</v>
      </c>
      <c r="C9" s="12" t="s">
        <v>12</v>
      </c>
      <c r="D9" s="12" t="s">
        <v>13</v>
      </c>
      <c r="E9" s="20" t="s">
        <v>19</v>
      </c>
      <c r="F9" s="13" t="s">
        <v>24</v>
      </c>
      <c r="G9" s="23">
        <v>40878</v>
      </c>
      <c r="H9" s="23">
        <v>40908</v>
      </c>
    </row>
    <row r="10" spans="1:8" ht="15">
      <c r="A10" s="13" t="s">
        <v>195</v>
      </c>
      <c r="B10" s="18">
        <v>17500</v>
      </c>
      <c r="C10" s="12" t="s">
        <v>12</v>
      </c>
      <c r="D10" s="12" t="s">
        <v>13</v>
      </c>
      <c r="E10" s="20" t="s">
        <v>22</v>
      </c>
      <c r="F10" s="13" t="s">
        <v>15</v>
      </c>
      <c r="G10" s="23">
        <v>40878</v>
      </c>
      <c r="H10" s="23">
        <v>40908</v>
      </c>
    </row>
    <row r="11" spans="1:8" ht="15">
      <c r="A11" s="13" t="s">
        <v>195</v>
      </c>
      <c r="B11" s="18">
        <v>17500</v>
      </c>
      <c r="C11" s="12" t="s">
        <v>12</v>
      </c>
      <c r="D11" s="12" t="s">
        <v>13</v>
      </c>
      <c r="E11" s="20" t="s">
        <v>31</v>
      </c>
      <c r="F11" s="13" t="s">
        <v>33</v>
      </c>
      <c r="G11" s="23">
        <v>40878</v>
      </c>
      <c r="H11" s="23">
        <v>40908</v>
      </c>
    </row>
    <row r="12" spans="1:8" ht="15">
      <c r="A12" s="10" t="s">
        <v>195</v>
      </c>
      <c r="B12" s="18">
        <v>17500</v>
      </c>
      <c r="C12" s="12" t="s">
        <v>12</v>
      </c>
      <c r="D12" s="12" t="s">
        <v>13</v>
      </c>
      <c r="E12" s="25" t="s">
        <v>23</v>
      </c>
      <c r="F12" s="14" t="s">
        <v>16</v>
      </c>
      <c r="G12" s="23">
        <v>40878</v>
      </c>
      <c r="H12" s="23">
        <v>40908</v>
      </c>
    </row>
    <row r="13" spans="1:8" ht="15">
      <c r="A13" s="13" t="s">
        <v>196</v>
      </c>
      <c r="B13" s="18">
        <v>17362</v>
      </c>
      <c r="C13" s="12" t="s">
        <v>12</v>
      </c>
      <c r="D13" s="12" t="s">
        <v>13</v>
      </c>
      <c r="E13" s="20" t="s">
        <v>7</v>
      </c>
      <c r="F13" s="13" t="s">
        <v>17</v>
      </c>
      <c r="G13" s="23">
        <v>40878</v>
      </c>
      <c r="H13" s="23">
        <v>40908</v>
      </c>
    </row>
    <row r="14" spans="1:8" ht="15">
      <c r="A14" s="13" t="s">
        <v>197</v>
      </c>
      <c r="B14" s="11">
        <v>8681</v>
      </c>
      <c r="C14" s="12" t="s">
        <v>12</v>
      </c>
      <c r="D14" s="12" t="s">
        <v>13</v>
      </c>
      <c r="E14" s="25" t="s">
        <v>79</v>
      </c>
      <c r="F14" s="14" t="s">
        <v>80</v>
      </c>
      <c r="G14" s="23">
        <v>40893</v>
      </c>
      <c r="H14" s="23">
        <v>40908</v>
      </c>
    </row>
    <row r="15" spans="1:8" ht="15">
      <c r="A15" s="13" t="s">
        <v>196</v>
      </c>
      <c r="B15" s="18">
        <v>8681</v>
      </c>
      <c r="C15" s="12" t="s">
        <v>12</v>
      </c>
      <c r="D15" s="12" t="s">
        <v>13</v>
      </c>
      <c r="E15" s="20" t="s">
        <v>142</v>
      </c>
      <c r="F15" s="13" t="s">
        <v>143</v>
      </c>
      <c r="G15" s="23">
        <v>40893</v>
      </c>
      <c r="H15" s="23">
        <v>40908</v>
      </c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7">
      <selection activeCell="E27" sqref="E27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5"/>
      <c r="B1" s="6"/>
      <c r="C1" s="6"/>
      <c r="D1" s="6"/>
      <c r="E1" s="6"/>
      <c r="F1" s="6"/>
      <c r="G1" s="6"/>
      <c r="H1" s="6"/>
    </row>
    <row r="2" spans="1:8" ht="16.5">
      <c r="A2" s="39" t="s">
        <v>27</v>
      </c>
      <c r="B2" s="39"/>
      <c r="C2" s="39"/>
      <c r="D2" s="39"/>
      <c r="E2" s="39"/>
      <c r="F2" s="39"/>
      <c r="G2" s="39"/>
      <c r="H2" s="39"/>
    </row>
    <row r="3" spans="1:8" ht="16.5">
      <c r="A3" s="39" t="s">
        <v>28</v>
      </c>
      <c r="B3" s="39"/>
      <c r="C3" s="39"/>
      <c r="D3" s="39"/>
      <c r="E3" s="39"/>
      <c r="F3" s="39"/>
      <c r="G3" s="39"/>
      <c r="H3" s="39"/>
    </row>
    <row r="4" spans="1:8" ht="16.5">
      <c r="A4" s="39" t="s">
        <v>38</v>
      </c>
      <c r="B4" s="39"/>
      <c r="C4" s="39"/>
      <c r="D4" s="39"/>
      <c r="E4" s="39"/>
      <c r="F4" s="39"/>
      <c r="G4" s="39"/>
      <c r="H4" s="39"/>
    </row>
    <row r="5" spans="1:8" ht="16.5">
      <c r="A5" s="39"/>
      <c r="B5" s="39"/>
      <c r="C5" s="39"/>
      <c r="D5" s="39"/>
      <c r="E5" s="39"/>
      <c r="F5" s="39"/>
      <c r="G5" s="39"/>
      <c r="H5" s="39"/>
    </row>
    <row r="6" ht="15.75" thickBot="1"/>
    <row r="7" spans="1:8" s="2" customFormat="1" ht="15" customHeight="1">
      <c r="A7" s="40" t="s">
        <v>4</v>
      </c>
      <c r="B7" s="42" t="s">
        <v>5</v>
      </c>
      <c r="C7" s="42" t="s">
        <v>0</v>
      </c>
      <c r="D7" s="42" t="s">
        <v>1</v>
      </c>
      <c r="E7" s="42" t="s">
        <v>6</v>
      </c>
      <c r="F7" s="42" t="s">
        <v>2</v>
      </c>
      <c r="G7" s="37" t="s">
        <v>3</v>
      </c>
      <c r="H7" s="38"/>
    </row>
    <row r="8" spans="1:8" s="2" customFormat="1" ht="15">
      <c r="A8" s="41"/>
      <c r="B8" s="43"/>
      <c r="C8" s="43"/>
      <c r="D8" s="43"/>
      <c r="E8" s="43"/>
      <c r="F8" s="43"/>
      <c r="G8" s="7" t="s">
        <v>9</v>
      </c>
      <c r="H8" s="8" t="s">
        <v>10</v>
      </c>
    </row>
    <row r="9" spans="1:8" s="2" customFormat="1" ht="45">
      <c r="A9" s="10" t="s">
        <v>45</v>
      </c>
      <c r="B9" s="11">
        <f>17362*3</f>
        <v>52086</v>
      </c>
      <c r="C9" s="12" t="s">
        <v>12</v>
      </c>
      <c r="D9" s="12" t="s">
        <v>13</v>
      </c>
      <c r="E9" s="22" t="s">
        <v>8</v>
      </c>
      <c r="F9" s="15" t="s">
        <v>18</v>
      </c>
      <c r="G9" s="23">
        <v>40544</v>
      </c>
      <c r="H9" s="23">
        <v>40633</v>
      </c>
    </row>
    <row r="10" spans="1:8" s="2" customFormat="1" ht="45">
      <c r="A10" s="10" t="s">
        <v>45</v>
      </c>
      <c r="B10" s="11">
        <f aca="true" t="shared" si="0" ref="B10:B24">17362*3</f>
        <v>52086</v>
      </c>
      <c r="C10" s="12" t="s">
        <v>12</v>
      </c>
      <c r="D10" s="12" t="s">
        <v>13</v>
      </c>
      <c r="E10" s="22" t="s">
        <v>19</v>
      </c>
      <c r="F10" s="15" t="s">
        <v>24</v>
      </c>
      <c r="G10" s="23">
        <v>40544</v>
      </c>
      <c r="H10" s="23">
        <v>40633</v>
      </c>
    </row>
    <row r="11" spans="1:8" s="2" customFormat="1" ht="45">
      <c r="A11" s="10" t="s">
        <v>45</v>
      </c>
      <c r="B11" s="11">
        <f t="shared" si="0"/>
        <v>52086</v>
      </c>
      <c r="C11" s="12" t="s">
        <v>12</v>
      </c>
      <c r="D11" s="12" t="s">
        <v>13</v>
      </c>
      <c r="E11" s="22" t="s">
        <v>11</v>
      </c>
      <c r="F11" s="17" t="s">
        <v>14</v>
      </c>
      <c r="G11" s="23">
        <v>40544</v>
      </c>
      <c r="H11" s="23">
        <v>40633</v>
      </c>
    </row>
    <row r="12" spans="1:8" s="2" customFormat="1" ht="45">
      <c r="A12" s="10" t="s">
        <v>45</v>
      </c>
      <c r="B12" s="11">
        <f t="shared" si="0"/>
        <v>52086</v>
      </c>
      <c r="C12" s="12" t="s">
        <v>12</v>
      </c>
      <c r="D12" s="12" t="s">
        <v>13</v>
      </c>
      <c r="E12" s="22" t="s">
        <v>22</v>
      </c>
      <c r="F12" s="17" t="s">
        <v>15</v>
      </c>
      <c r="G12" s="23">
        <v>40544</v>
      </c>
      <c r="H12" s="23">
        <v>40633</v>
      </c>
    </row>
    <row r="13" spans="1:8" s="2" customFormat="1" ht="45">
      <c r="A13" s="10" t="s">
        <v>45</v>
      </c>
      <c r="B13" s="11">
        <f t="shared" si="0"/>
        <v>52086</v>
      </c>
      <c r="C13" s="12" t="s">
        <v>12</v>
      </c>
      <c r="D13" s="12" t="s">
        <v>13</v>
      </c>
      <c r="E13" s="22" t="s">
        <v>31</v>
      </c>
      <c r="F13" s="15" t="s">
        <v>33</v>
      </c>
      <c r="G13" s="23">
        <v>40544</v>
      </c>
      <c r="H13" s="23">
        <v>40633</v>
      </c>
    </row>
    <row r="14" spans="1:8" s="2" customFormat="1" ht="30">
      <c r="A14" s="10" t="s">
        <v>46</v>
      </c>
      <c r="B14" s="11">
        <f t="shared" si="0"/>
        <v>52086</v>
      </c>
      <c r="C14" s="12" t="s">
        <v>12</v>
      </c>
      <c r="D14" s="12" t="s">
        <v>13</v>
      </c>
      <c r="E14" s="22" t="s">
        <v>20</v>
      </c>
      <c r="F14" s="17" t="s">
        <v>26</v>
      </c>
      <c r="G14" s="23">
        <v>40544</v>
      </c>
      <c r="H14" s="23">
        <v>40633</v>
      </c>
    </row>
    <row r="15" spans="1:8" s="2" customFormat="1" ht="30">
      <c r="A15" s="10" t="s">
        <v>46</v>
      </c>
      <c r="B15" s="11">
        <f t="shared" si="0"/>
        <v>52086</v>
      </c>
      <c r="C15" s="12" t="s">
        <v>12</v>
      </c>
      <c r="D15" s="12" t="s">
        <v>13</v>
      </c>
      <c r="E15" s="22" t="s">
        <v>23</v>
      </c>
      <c r="F15" s="17" t="s">
        <v>16</v>
      </c>
      <c r="G15" s="23">
        <v>40544</v>
      </c>
      <c r="H15" s="23">
        <v>40633</v>
      </c>
    </row>
    <row r="16" spans="1:8" s="2" customFormat="1" ht="30">
      <c r="A16" s="10" t="s">
        <v>46</v>
      </c>
      <c r="B16" s="11">
        <f t="shared" si="0"/>
        <v>52086</v>
      </c>
      <c r="C16" s="12" t="s">
        <v>12</v>
      </c>
      <c r="D16" s="12" t="s">
        <v>13</v>
      </c>
      <c r="E16" s="22" t="s">
        <v>32</v>
      </c>
      <c r="F16" s="17" t="s">
        <v>34</v>
      </c>
      <c r="G16" s="23">
        <v>40544</v>
      </c>
      <c r="H16" s="23">
        <v>40633</v>
      </c>
    </row>
    <row r="17" spans="1:8" s="2" customFormat="1" ht="45">
      <c r="A17" s="10" t="s">
        <v>45</v>
      </c>
      <c r="B17" s="11">
        <f t="shared" si="0"/>
        <v>52086</v>
      </c>
      <c r="C17" s="12" t="s">
        <v>12</v>
      </c>
      <c r="D17" s="12" t="s">
        <v>13</v>
      </c>
      <c r="E17" s="22" t="s">
        <v>29</v>
      </c>
      <c r="F17" s="14" t="s">
        <v>64</v>
      </c>
      <c r="G17" s="23">
        <v>40544</v>
      </c>
      <c r="H17" s="23">
        <v>40633</v>
      </c>
    </row>
    <row r="18" spans="1:8" s="2" customFormat="1" ht="30">
      <c r="A18" s="10" t="s">
        <v>46</v>
      </c>
      <c r="B18" s="11">
        <f t="shared" si="0"/>
        <v>52086</v>
      </c>
      <c r="C18" s="12" t="s">
        <v>12</v>
      </c>
      <c r="D18" s="12" t="s">
        <v>13</v>
      </c>
      <c r="E18" s="22" t="s">
        <v>39</v>
      </c>
      <c r="F18" s="15" t="s">
        <v>65</v>
      </c>
      <c r="G18" s="23">
        <v>40544</v>
      </c>
      <c r="H18" s="23">
        <v>40633</v>
      </c>
    </row>
    <row r="19" spans="1:8" s="2" customFormat="1" ht="30">
      <c r="A19" s="10" t="s">
        <v>46</v>
      </c>
      <c r="B19" s="11">
        <f t="shared" si="0"/>
        <v>52086</v>
      </c>
      <c r="C19" s="12" t="s">
        <v>12</v>
      </c>
      <c r="D19" s="12" t="s">
        <v>13</v>
      </c>
      <c r="E19" s="22" t="s">
        <v>40</v>
      </c>
      <c r="F19" s="15" t="s">
        <v>41</v>
      </c>
      <c r="G19" s="23">
        <v>40544</v>
      </c>
      <c r="H19" s="23">
        <v>40633</v>
      </c>
    </row>
    <row r="20" spans="1:8" s="2" customFormat="1" ht="30">
      <c r="A20" s="10" t="s">
        <v>46</v>
      </c>
      <c r="B20" s="11">
        <f t="shared" si="0"/>
        <v>52086</v>
      </c>
      <c r="C20" s="12" t="s">
        <v>12</v>
      </c>
      <c r="D20" s="12" t="s">
        <v>13</v>
      </c>
      <c r="E20" s="22" t="s">
        <v>51</v>
      </c>
      <c r="F20" s="14" t="s">
        <v>37</v>
      </c>
      <c r="G20" s="23">
        <v>40544</v>
      </c>
      <c r="H20" s="23">
        <v>40633</v>
      </c>
    </row>
    <row r="21" spans="1:8" s="2" customFormat="1" ht="30">
      <c r="A21" s="10" t="s">
        <v>46</v>
      </c>
      <c r="B21" s="11">
        <f>19750*2</f>
        <v>39500</v>
      </c>
      <c r="C21" s="12" t="s">
        <v>12</v>
      </c>
      <c r="D21" s="12" t="s">
        <v>13</v>
      </c>
      <c r="E21" s="22" t="s">
        <v>30</v>
      </c>
      <c r="F21" s="15" t="s">
        <v>66</v>
      </c>
      <c r="G21" s="23">
        <v>40544</v>
      </c>
      <c r="H21" s="23">
        <v>40602</v>
      </c>
    </row>
    <row r="22" spans="1:8" s="2" customFormat="1" ht="30">
      <c r="A22" s="10" t="s">
        <v>46</v>
      </c>
      <c r="B22" s="11">
        <v>39500</v>
      </c>
      <c r="C22" s="12" t="s">
        <v>12</v>
      </c>
      <c r="D22" s="12" t="s">
        <v>13</v>
      </c>
      <c r="E22" s="22" t="s">
        <v>42</v>
      </c>
      <c r="F22" s="15" t="s">
        <v>43</v>
      </c>
      <c r="G22" s="23">
        <v>40544</v>
      </c>
      <c r="H22" s="23">
        <v>40602</v>
      </c>
    </row>
    <row r="23" spans="1:8" s="2" customFormat="1" ht="60">
      <c r="A23" s="10" t="s">
        <v>47</v>
      </c>
      <c r="B23" s="11">
        <f t="shared" si="0"/>
        <v>52086</v>
      </c>
      <c r="C23" s="12" t="s">
        <v>12</v>
      </c>
      <c r="D23" s="12" t="s">
        <v>13</v>
      </c>
      <c r="E23" s="22" t="s">
        <v>7</v>
      </c>
      <c r="F23" s="17" t="s">
        <v>17</v>
      </c>
      <c r="G23" s="23">
        <v>40544</v>
      </c>
      <c r="H23" s="23">
        <v>40633</v>
      </c>
    </row>
    <row r="24" spans="1:8" s="2" customFormat="1" ht="15">
      <c r="A24" s="10" t="s">
        <v>48</v>
      </c>
      <c r="B24" s="11">
        <f t="shared" si="0"/>
        <v>52086</v>
      </c>
      <c r="C24" s="12" t="s">
        <v>12</v>
      </c>
      <c r="D24" s="12" t="s">
        <v>13</v>
      </c>
      <c r="E24" s="22" t="s">
        <v>21</v>
      </c>
      <c r="F24" s="17" t="s">
        <v>25</v>
      </c>
      <c r="G24" s="23">
        <v>40544</v>
      </c>
      <c r="H24" s="23">
        <v>40633</v>
      </c>
    </row>
    <row r="25" spans="1:8" s="2" customFormat="1" ht="45">
      <c r="A25" s="10" t="s">
        <v>49</v>
      </c>
      <c r="B25" s="11">
        <f>8500*3</f>
        <v>25500</v>
      </c>
      <c r="C25" s="12" t="s">
        <v>12</v>
      </c>
      <c r="D25" s="12" t="s">
        <v>13</v>
      </c>
      <c r="E25" s="22" t="s">
        <v>52</v>
      </c>
      <c r="F25" s="15" t="s">
        <v>44</v>
      </c>
      <c r="G25" s="23">
        <v>40544</v>
      </c>
      <c r="H25" s="23">
        <v>40633</v>
      </c>
    </row>
    <row r="26" spans="1:8" s="2" customFormat="1" ht="45">
      <c r="A26" s="10" t="s">
        <v>50</v>
      </c>
      <c r="B26" s="11">
        <f>(17362/30*14)+17362*2</f>
        <v>42826.26666666666</v>
      </c>
      <c r="C26" s="12" t="s">
        <v>12</v>
      </c>
      <c r="D26" s="12" t="s">
        <v>13</v>
      </c>
      <c r="E26" s="22" t="s">
        <v>35</v>
      </c>
      <c r="F26" s="14" t="s">
        <v>36</v>
      </c>
      <c r="G26" s="23">
        <v>40560</v>
      </c>
      <c r="H26" s="23">
        <v>40633</v>
      </c>
    </row>
    <row r="27" spans="1:8" s="2" customFormat="1" ht="15">
      <c r="A27" s="13" t="s">
        <v>59</v>
      </c>
      <c r="B27" s="18">
        <v>130800</v>
      </c>
      <c r="C27" s="12" t="s">
        <v>12</v>
      </c>
      <c r="D27" s="12" t="s">
        <v>13</v>
      </c>
      <c r="E27" s="20" t="s">
        <v>60</v>
      </c>
      <c r="F27" s="13" t="s">
        <v>61</v>
      </c>
      <c r="G27" s="23">
        <v>40544</v>
      </c>
      <c r="H27" s="23">
        <v>40724</v>
      </c>
    </row>
    <row r="28" spans="1:8" s="2" customFormat="1" ht="30">
      <c r="A28" s="13" t="s">
        <v>59</v>
      </c>
      <c r="B28" s="18">
        <v>130800</v>
      </c>
      <c r="C28" s="12" t="s">
        <v>12</v>
      </c>
      <c r="D28" s="12" t="s">
        <v>13</v>
      </c>
      <c r="E28" s="20" t="s">
        <v>62</v>
      </c>
      <c r="F28" s="10" t="s">
        <v>63</v>
      </c>
      <c r="G28" s="23">
        <v>40544</v>
      </c>
      <c r="H28" s="23">
        <v>40724</v>
      </c>
    </row>
    <row r="29" spans="1:8" s="3" customFormat="1" ht="30">
      <c r="A29" s="10" t="s">
        <v>53</v>
      </c>
      <c r="B29" s="11">
        <f>17362*3</f>
        <v>52086</v>
      </c>
      <c r="C29" s="12" t="s">
        <v>12</v>
      </c>
      <c r="D29" s="12" t="s">
        <v>13</v>
      </c>
      <c r="E29" s="20" t="s">
        <v>55</v>
      </c>
      <c r="F29" s="13" t="s">
        <v>57</v>
      </c>
      <c r="G29" s="23">
        <v>40590</v>
      </c>
      <c r="H29" s="23">
        <v>40678</v>
      </c>
    </row>
    <row r="30" spans="1:9" s="3" customFormat="1" ht="30">
      <c r="A30" s="10" t="s">
        <v>54</v>
      </c>
      <c r="B30" s="18">
        <v>59250</v>
      </c>
      <c r="C30" s="12" t="s">
        <v>12</v>
      </c>
      <c r="D30" s="12" t="s">
        <v>13</v>
      </c>
      <c r="E30" s="20" t="s">
        <v>56</v>
      </c>
      <c r="F30" s="13" t="s">
        <v>58</v>
      </c>
      <c r="G30" s="23">
        <v>40575</v>
      </c>
      <c r="H30" s="23">
        <v>40663</v>
      </c>
      <c r="I30" s="19"/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 horizontalCentered="1"/>
  <pageMargins left="0.2755905511811024" right="0.5118110236220472" top="0.53" bottom="0.3" header="0.31496062992125984" footer="0.31496062992125984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6">
      <selection activeCell="A35" sqref="A35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5"/>
      <c r="B1" s="6"/>
      <c r="C1" s="6"/>
      <c r="D1" s="6"/>
      <c r="E1" s="6"/>
      <c r="F1" s="6"/>
      <c r="G1" s="6"/>
      <c r="H1" s="6"/>
    </row>
    <row r="2" spans="1:8" ht="16.5">
      <c r="A2" s="39" t="s">
        <v>27</v>
      </c>
      <c r="B2" s="39"/>
      <c r="C2" s="39"/>
      <c r="D2" s="39"/>
      <c r="E2" s="39"/>
      <c r="F2" s="39"/>
      <c r="G2" s="39"/>
      <c r="H2" s="39"/>
    </row>
    <row r="3" spans="1:8" ht="16.5">
      <c r="A3" s="39" t="s">
        <v>28</v>
      </c>
      <c r="B3" s="39"/>
      <c r="C3" s="39"/>
      <c r="D3" s="39"/>
      <c r="E3" s="39"/>
      <c r="F3" s="39"/>
      <c r="G3" s="39"/>
      <c r="H3" s="39"/>
    </row>
    <row r="4" spans="1:8" ht="16.5">
      <c r="A4" s="39" t="s">
        <v>38</v>
      </c>
      <c r="B4" s="39"/>
      <c r="C4" s="39"/>
      <c r="D4" s="39"/>
      <c r="E4" s="39"/>
      <c r="F4" s="39"/>
      <c r="G4" s="39"/>
      <c r="H4" s="39"/>
    </row>
    <row r="5" spans="1:8" ht="16.5">
      <c r="A5" s="39"/>
      <c r="B5" s="39"/>
      <c r="C5" s="39"/>
      <c r="D5" s="39"/>
      <c r="E5" s="39"/>
      <c r="F5" s="39"/>
      <c r="G5" s="39"/>
      <c r="H5" s="39"/>
    </row>
    <row r="6" ht="15.75" thickBot="1"/>
    <row r="7" spans="1:8" s="2" customFormat="1" ht="15" customHeight="1">
      <c r="A7" s="40" t="s">
        <v>4</v>
      </c>
      <c r="B7" s="42" t="s">
        <v>5</v>
      </c>
      <c r="C7" s="42" t="s">
        <v>0</v>
      </c>
      <c r="D7" s="42" t="s">
        <v>1</v>
      </c>
      <c r="E7" s="42" t="s">
        <v>6</v>
      </c>
      <c r="F7" s="42" t="s">
        <v>2</v>
      </c>
      <c r="G7" s="37" t="s">
        <v>3</v>
      </c>
      <c r="H7" s="38"/>
    </row>
    <row r="8" spans="1:8" s="2" customFormat="1" ht="15">
      <c r="A8" s="41"/>
      <c r="B8" s="43"/>
      <c r="C8" s="43"/>
      <c r="D8" s="43"/>
      <c r="E8" s="43"/>
      <c r="F8" s="43"/>
      <c r="G8" s="7" t="s">
        <v>9</v>
      </c>
      <c r="H8" s="8" t="s">
        <v>10</v>
      </c>
    </row>
    <row r="9" spans="1:8" s="2" customFormat="1" ht="45">
      <c r="A9" s="10" t="s">
        <v>45</v>
      </c>
      <c r="B9" s="11">
        <f>17362*3</f>
        <v>52086</v>
      </c>
      <c r="C9" s="12" t="s">
        <v>12</v>
      </c>
      <c r="D9" s="12" t="s">
        <v>13</v>
      </c>
      <c r="E9" s="22" t="s">
        <v>8</v>
      </c>
      <c r="F9" s="15" t="s">
        <v>18</v>
      </c>
      <c r="G9" s="23">
        <v>40544</v>
      </c>
      <c r="H9" s="23">
        <v>40633</v>
      </c>
    </row>
    <row r="10" spans="1:8" s="2" customFormat="1" ht="45">
      <c r="A10" s="10" t="s">
        <v>45</v>
      </c>
      <c r="B10" s="11">
        <f aca="true" t="shared" si="0" ref="B10:B24">17362*3</f>
        <v>52086</v>
      </c>
      <c r="C10" s="12" t="s">
        <v>12</v>
      </c>
      <c r="D10" s="12" t="s">
        <v>13</v>
      </c>
      <c r="E10" s="22" t="s">
        <v>19</v>
      </c>
      <c r="F10" s="15" t="s">
        <v>24</v>
      </c>
      <c r="G10" s="23">
        <v>40544</v>
      </c>
      <c r="H10" s="23">
        <v>40633</v>
      </c>
    </row>
    <row r="11" spans="1:8" s="2" customFormat="1" ht="45">
      <c r="A11" s="10" t="s">
        <v>45</v>
      </c>
      <c r="B11" s="11">
        <f t="shared" si="0"/>
        <v>52086</v>
      </c>
      <c r="C11" s="12" t="s">
        <v>12</v>
      </c>
      <c r="D11" s="12" t="s">
        <v>13</v>
      </c>
      <c r="E11" s="22" t="s">
        <v>11</v>
      </c>
      <c r="F11" s="17" t="s">
        <v>14</v>
      </c>
      <c r="G11" s="23">
        <v>40544</v>
      </c>
      <c r="H11" s="23">
        <v>40633</v>
      </c>
    </row>
    <row r="12" spans="1:8" s="2" customFormat="1" ht="45">
      <c r="A12" s="10" t="s">
        <v>45</v>
      </c>
      <c r="B12" s="11">
        <f t="shared" si="0"/>
        <v>52086</v>
      </c>
      <c r="C12" s="12" t="s">
        <v>12</v>
      </c>
      <c r="D12" s="12" t="s">
        <v>13</v>
      </c>
      <c r="E12" s="22" t="s">
        <v>22</v>
      </c>
      <c r="F12" s="17" t="s">
        <v>15</v>
      </c>
      <c r="G12" s="23">
        <v>40544</v>
      </c>
      <c r="H12" s="23">
        <v>40633</v>
      </c>
    </row>
    <row r="13" spans="1:8" s="2" customFormat="1" ht="45">
      <c r="A13" s="10" t="s">
        <v>45</v>
      </c>
      <c r="B13" s="11">
        <f t="shared" si="0"/>
        <v>52086</v>
      </c>
      <c r="C13" s="12" t="s">
        <v>12</v>
      </c>
      <c r="D13" s="12" t="s">
        <v>13</v>
      </c>
      <c r="E13" s="22" t="s">
        <v>31</v>
      </c>
      <c r="F13" s="15" t="s">
        <v>33</v>
      </c>
      <c r="G13" s="23">
        <v>40544</v>
      </c>
      <c r="H13" s="23">
        <v>40633</v>
      </c>
    </row>
    <row r="14" spans="1:8" s="2" customFormat="1" ht="30">
      <c r="A14" s="10" t="s">
        <v>46</v>
      </c>
      <c r="B14" s="11">
        <f t="shared" si="0"/>
        <v>52086</v>
      </c>
      <c r="C14" s="12" t="s">
        <v>12</v>
      </c>
      <c r="D14" s="12" t="s">
        <v>13</v>
      </c>
      <c r="E14" s="22" t="s">
        <v>20</v>
      </c>
      <c r="F14" s="17" t="s">
        <v>26</v>
      </c>
      <c r="G14" s="23">
        <v>40544</v>
      </c>
      <c r="H14" s="23">
        <v>40633</v>
      </c>
    </row>
    <row r="15" spans="1:8" s="2" customFormat="1" ht="30">
      <c r="A15" s="10" t="s">
        <v>46</v>
      </c>
      <c r="B15" s="11">
        <f t="shared" si="0"/>
        <v>52086</v>
      </c>
      <c r="C15" s="12" t="s">
        <v>12</v>
      </c>
      <c r="D15" s="12" t="s">
        <v>13</v>
      </c>
      <c r="E15" s="22" t="s">
        <v>23</v>
      </c>
      <c r="F15" s="17" t="s">
        <v>16</v>
      </c>
      <c r="G15" s="23">
        <v>40544</v>
      </c>
      <c r="H15" s="23">
        <v>40633</v>
      </c>
    </row>
    <row r="16" spans="1:8" s="2" customFormat="1" ht="30">
      <c r="A16" s="10" t="s">
        <v>46</v>
      </c>
      <c r="B16" s="11">
        <f t="shared" si="0"/>
        <v>52086</v>
      </c>
      <c r="C16" s="12" t="s">
        <v>12</v>
      </c>
      <c r="D16" s="12" t="s">
        <v>13</v>
      </c>
      <c r="E16" s="22" t="s">
        <v>32</v>
      </c>
      <c r="F16" s="17" t="s">
        <v>34</v>
      </c>
      <c r="G16" s="23">
        <v>40544</v>
      </c>
      <c r="H16" s="23">
        <v>40633</v>
      </c>
    </row>
    <row r="17" spans="1:8" s="2" customFormat="1" ht="45">
      <c r="A17" s="10" t="s">
        <v>45</v>
      </c>
      <c r="B17" s="11">
        <f t="shared" si="0"/>
        <v>52086</v>
      </c>
      <c r="C17" s="12" t="s">
        <v>12</v>
      </c>
      <c r="D17" s="12" t="s">
        <v>13</v>
      </c>
      <c r="E17" s="22" t="s">
        <v>29</v>
      </c>
      <c r="F17" s="14" t="s">
        <v>64</v>
      </c>
      <c r="G17" s="23">
        <v>40544</v>
      </c>
      <c r="H17" s="23">
        <v>40633</v>
      </c>
    </row>
    <row r="18" spans="1:8" s="2" customFormat="1" ht="30">
      <c r="A18" s="10" t="s">
        <v>46</v>
      </c>
      <c r="B18" s="11">
        <f t="shared" si="0"/>
        <v>52086</v>
      </c>
      <c r="C18" s="12" t="s">
        <v>12</v>
      </c>
      <c r="D18" s="12" t="s">
        <v>13</v>
      </c>
      <c r="E18" s="22" t="s">
        <v>39</v>
      </c>
      <c r="F18" s="15" t="s">
        <v>65</v>
      </c>
      <c r="G18" s="23">
        <v>40544</v>
      </c>
      <c r="H18" s="23">
        <v>40633</v>
      </c>
    </row>
    <row r="19" spans="1:8" s="2" customFormat="1" ht="30">
      <c r="A19" s="10" t="s">
        <v>46</v>
      </c>
      <c r="B19" s="11">
        <f t="shared" si="0"/>
        <v>52086</v>
      </c>
      <c r="C19" s="12" t="s">
        <v>12</v>
      </c>
      <c r="D19" s="12" t="s">
        <v>13</v>
      </c>
      <c r="E19" s="22" t="s">
        <v>40</v>
      </c>
      <c r="F19" s="15" t="s">
        <v>41</v>
      </c>
      <c r="G19" s="23">
        <v>40544</v>
      </c>
      <c r="H19" s="23">
        <v>40633</v>
      </c>
    </row>
    <row r="20" spans="1:8" s="2" customFormat="1" ht="30">
      <c r="A20" s="10" t="s">
        <v>46</v>
      </c>
      <c r="B20" s="11">
        <f t="shared" si="0"/>
        <v>52086</v>
      </c>
      <c r="C20" s="12" t="s">
        <v>12</v>
      </c>
      <c r="D20" s="12" t="s">
        <v>13</v>
      </c>
      <c r="E20" s="22" t="s">
        <v>51</v>
      </c>
      <c r="F20" s="14" t="s">
        <v>37</v>
      </c>
      <c r="G20" s="23">
        <v>40544</v>
      </c>
      <c r="H20" s="23">
        <v>40633</v>
      </c>
    </row>
    <row r="21" spans="1:8" s="2" customFormat="1" ht="30">
      <c r="A21" s="10" t="s">
        <v>46</v>
      </c>
      <c r="B21" s="11">
        <f>19750*2</f>
        <v>39500</v>
      </c>
      <c r="C21" s="12" t="s">
        <v>12</v>
      </c>
      <c r="D21" s="12" t="s">
        <v>13</v>
      </c>
      <c r="E21" s="22" t="s">
        <v>30</v>
      </c>
      <c r="F21" s="15" t="s">
        <v>66</v>
      </c>
      <c r="G21" s="23">
        <v>40544</v>
      </c>
      <c r="H21" s="23">
        <v>40602</v>
      </c>
    </row>
    <row r="22" spans="1:8" s="2" customFormat="1" ht="30">
      <c r="A22" s="10" t="s">
        <v>46</v>
      </c>
      <c r="B22" s="11">
        <v>39500</v>
      </c>
      <c r="C22" s="12" t="s">
        <v>12</v>
      </c>
      <c r="D22" s="12" t="s">
        <v>13</v>
      </c>
      <c r="E22" s="22" t="s">
        <v>42</v>
      </c>
      <c r="F22" s="15" t="s">
        <v>43</v>
      </c>
      <c r="G22" s="23">
        <v>40544</v>
      </c>
      <c r="H22" s="23">
        <v>40602</v>
      </c>
    </row>
    <row r="23" spans="1:8" s="2" customFormat="1" ht="60">
      <c r="A23" s="10" t="s">
        <v>47</v>
      </c>
      <c r="B23" s="11">
        <f t="shared" si="0"/>
        <v>52086</v>
      </c>
      <c r="C23" s="12" t="s">
        <v>12</v>
      </c>
      <c r="D23" s="12" t="s">
        <v>13</v>
      </c>
      <c r="E23" s="22" t="s">
        <v>7</v>
      </c>
      <c r="F23" s="17" t="s">
        <v>17</v>
      </c>
      <c r="G23" s="23">
        <v>40544</v>
      </c>
      <c r="H23" s="23">
        <v>40633</v>
      </c>
    </row>
    <row r="24" spans="1:8" s="2" customFormat="1" ht="15">
      <c r="A24" s="10" t="s">
        <v>48</v>
      </c>
      <c r="B24" s="11">
        <f t="shared" si="0"/>
        <v>52086</v>
      </c>
      <c r="C24" s="12" t="s">
        <v>12</v>
      </c>
      <c r="D24" s="12" t="s">
        <v>13</v>
      </c>
      <c r="E24" s="22" t="s">
        <v>21</v>
      </c>
      <c r="F24" s="17" t="s">
        <v>25</v>
      </c>
      <c r="G24" s="23">
        <v>40544</v>
      </c>
      <c r="H24" s="23">
        <v>40633</v>
      </c>
    </row>
    <row r="25" spans="1:8" s="2" customFormat="1" ht="45">
      <c r="A25" s="10" t="s">
        <v>49</v>
      </c>
      <c r="B25" s="11">
        <f>8500*3</f>
        <v>25500</v>
      </c>
      <c r="C25" s="12" t="s">
        <v>12</v>
      </c>
      <c r="D25" s="12" t="s">
        <v>13</v>
      </c>
      <c r="E25" s="22" t="s">
        <v>52</v>
      </c>
      <c r="F25" s="15" t="s">
        <v>44</v>
      </c>
      <c r="G25" s="23">
        <v>40544</v>
      </c>
      <c r="H25" s="23">
        <v>40633</v>
      </c>
    </row>
    <row r="26" spans="1:8" s="2" customFormat="1" ht="45">
      <c r="A26" s="10" t="s">
        <v>50</v>
      </c>
      <c r="B26" s="11">
        <f>(17362/30*14)+17362*2</f>
        <v>42826.26666666666</v>
      </c>
      <c r="C26" s="12" t="s">
        <v>12</v>
      </c>
      <c r="D26" s="12" t="s">
        <v>13</v>
      </c>
      <c r="E26" s="22" t="s">
        <v>35</v>
      </c>
      <c r="F26" s="14" t="s">
        <v>36</v>
      </c>
      <c r="G26" s="23">
        <v>40560</v>
      </c>
      <c r="H26" s="23">
        <v>40633</v>
      </c>
    </row>
    <row r="27" spans="1:8" s="2" customFormat="1" ht="15">
      <c r="A27" s="13" t="s">
        <v>59</v>
      </c>
      <c r="B27" s="18">
        <v>130800</v>
      </c>
      <c r="C27" s="12" t="s">
        <v>12</v>
      </c>
      <c r="D27" s="12" t="s">
        <v>13</v>
      </c>
      <c r="E27" s="20" t="s">
        <v>60</v>
      </c>
      <c r="F27" s="13" t="s">
        <v>61</v>
      </c>
      <c r="G27" s="23">
        <v>40544</v>
      </c>
      <c r="H27" s="23">
        <v>40724</v>
      </c>
    </row>
    <row r="28" spans="1:8" s="2" customFormat="1" ht="30">
      <c r="A28" s="13" t="s">
        <v>59</v>
      </c>
      <c r="B28" s="18">
        <v>130800</v>
      </c>
      <c r="C28" s="12" t="s">
        <v>12</v>
      </c>
      <c r="D28" s="12" t="s">
        <v>13</v>
      </c>
      <c r="E28" s="20" t="s">
        <v>62</v>
      </c>
      <c r="F28" s="10" t="s">
        <v>63</v>
      </c>
      <c r="G28" s="23">
        <v>40544</v>
      </c>
      <c r="H28" s="23">
        <v>40724</v>
      </c>
    </row>
    <row r="29" spans="1:8" s="3" customFormat="1" ht="30">
      <c r="A29" s="10" t="s">
        <v>53</v>
      </c>
      <c r="B29" s="11">
        <f>17362*3</f>
        <v>52086</v>
      </c>
      <c r="C29" s="12" t="s">
        <v>12</v>
      </c>
      <c r="D29" s="12" t="s">
        <v>13</v>
      </c>
      <c r="E29" s="20" t="s">
        <v>55</v>
      </c>
      <c r="F29" s="13" t="s">
        <v>57</v>
      </c>
      <c r="G29" s="23">
        <v>40590</v>
      </c>
      <c r="H29" s="23">
        <v>40678</v>
      </c>
    </row>
    <row r="30" spans="1:9" s="3" customFormat="1" ht="30">
      <c r="A30" s="10" t="s">
        <v>54</v>
      </c>
      <c r="B30" s="18">
        <v>59250</v>
      </c>
      <c r="C30" s="12" t="s">
        <v>12</v>
      </c>
      <c r="D30" s="12" t="s">
        <v>13</v>
      </c>
      <c r="E30" s="20" t="s">
        <v>56</v>
      </c>
      <c r="F30" s="13" t="s">
        <v>58</v>
      </c>
      <c r="G30" s="23">
        <v>40575</v>
      </c>
      <c r="H30" s="23">
        <v>40663</v>
      </c>
      <c r="I30" s="19"/>
    </row>
    <row r="31" spans="1:8" ht="45">
      <c r="A31" s="10" t="s">
        <v>67</v>
      </c>
      <c r="B31" s="11">
        <v>160560</v>
      </c>
      <c r="C31" s="12" t="s">
        <v>12</v>
      </c>
      <c r="D31" s="12" t="s">
        <v>13</v>
      </c>
      <c r="E31" s="20" t="s">
        <v>68</v>
      </c>
      <c r="F31" s="10" t="s">
        <v>69</v>
      </c>
      <c r="G31" s="23">
        <v>40603</v>
      </c>
      <c r="H31" s="23">
        <v>40786</v>
      </c>
    </row>
    <row r="32" spans="1:8" ht="30">
      <c r="A32" s="10" t="s">
        <v>70</v>
      </c>
      <c r="B32" s="18">
        <v>146160</v>
      </c>
      <c r="C32" s="12" t="s">
        <v>12</v>
      </c>
      <c r="D32" s="12" t="s">
        <v>13</v>
      </c>
      <c r="E32" s="20" t="s">
        <v>71</v>
      </c>
      <c r="F32" s="13" t="s">
        <v>72</v>
      </c>
      <c r="G32" s="23">
        <v>40603</v>
      </c>
      <c r="H32" s="23">
        <v>40786</v>
      </c>
    </row>
    <row r="33" spans="1:8" ht="30">
      <c r="A33" s="13" t="s">
        <v>73</v>
      </c>
      <c r="B33" s="18">
        <v>65400</v>
      </c>
      <c r="C33" s="21" t="s">
        <v>12</v>
      </c>
      <c r="D33" s="21" t="s">
        <v>13</v>
      </c>
      <c r="E33" s="20" t="s">
        <v>74</v>
      </c>
      <c r="F33" s="10" t="s">
        <v>75</v>
      </c>
      <c r="G33" s="23">
        <v>40603</v>
      </c>
      <c r="H33" s="23">
        <v>40786</v>
      </c>
    </row>
    <row r="34" spans="1:8" ht="30">
      <c r="A34" s="10" t="s">
        <v>70</v>
      </c>
      <c r="B34" s="18">
        <v>146160</v>
      </c>
      <c r="C34" s="21" t="s">
        <v>12</v>
      </c>
      <c r="D34" s="21" t="s">
        <v>13</v>
      </c>
      <c r="E34" s="20" t="s">
        <v>76</v>
      </c>
      <c r="F34" s="13" t="s">
        <v>77</v>
      </c>
      <c r="G34" s="23">
        <v>40603</v>
      </c>
      <c r="H34" s="23">
        <v>40786</v>
      </c>
    </row>
    <row r="35" spans="1:8" ht="45">
      <c r="A35" s="10" t="s">
        <v>78</v>
      </c>
      <c r="B35" s="18">
        <v>46140</v>
      </c>
      <c r="C35" s="21" t="s">
        <v>12</v>
      </c>
      <c r="D35" s="21" t="s">
        <v>13</v>
      </c>
      <c r="E35" s="20" t="s">
        <v>79</v>
      </c>
      <c r="F35" s="13" t="s">
        <v>80</v>
      </c>
      <c r="G35" s="24">
        <v>40618</v>
      </c>
      <c r="H35" s="24">
        <v>40710</v>
      </c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 horizontalCentered="1"/>
  <pageMargins left="0.2755905511811024" right="0.5118110236220472" top="0.5118110236220472" bottom="0.31496062992125984" header="0.31496062992125984" footer="0.31496062992125984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51">
      <selection activeCell="A51" sqref="A51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5"/>
      <c r="B1" s="6"/>
      <c r="C1" s="6"/>
      <c r="D1" s="6"/>
      <c r="E1" s="6"/>
      <c r="F1" s="6"/>
      <c r="G1" s="6"/>
      <c r="H1" s="6"/>
    </row>
    <row r="2" spans="1:8" ht="16.5">
      <c r="A2" s="39" t="s">
        <v>27</v>
      </c>
      <c r="B2" s="39"/>
      <c r="C2" s="39"/>
      <c r="D2" s="39"/>
      <c r="E2" s="39"/>
      <c r="F2" s="39"/>
      <c r="G2" s="39"/>
      <c r="H2" s="39"/>
    </row>
    <row r="3" spans="1:8" ht="16.5">
      <c r="A3" s="39" t="s">
        <v>28</v>
      </c>
      <c r="B3" s="39"/>
      <c r="C3" s="39"/>
      <c r="D3" s="39"/>
      <c r="E3" s="39"/>
      <c r="F3" s="39"/>
      <c r="G3" s="39"/>
      <c r="H3" s="39"/>
    </row>
    <row r="4" spans="1:8" ht="16.5">
      <c r="A4" s="39" t="s">
        <v>38</v>
      </c>
      <c r="B4" s="39"/>
      <c r="C4" s="39"/>
      <c r="D4" s="39"/>
      <c r="E4" s="39"/>
      <c r="F4" s="39"/>
      <c r="G4" s="39"/>
      <c r="H4" s="39"/>
    </row>
    <row r="5" spans="1:8" ht="16.5">
      <c r="A5" s="39"/>
      <c r="B5" s="39"/>
      <c r="C5" s="39"/>
      <c r="D5" s="39"/>
      <c r="E5" s="39"/>
      <c r="F5" s="39"/>
      <c r="G5" s="39"/>
      <c r="H5" s="39"/>
    </row>
    <row r="6" ht="15.75" thickBot="1"/>
    <row r="7" spans="1:8" s="2" customFormat="1" ht="15" customHeight="1">
      <c r="A7" s="40" t="s">
        <v>4</v>
      </c>
      <c r="B7" s="42" t="s">
        <v>5</v>
      </c>
      <c r="C7" s="42" t="s">
        <v>0</v>
      </c>
      <c r="D7" s="42" t="s">
        <v>1</v>
      </c>
      <c r="E7" s="42" t="s">
        <v>6</v>
      </c>
      <c r="F7" s="42" t="s">
        <v>2</v>
      </c>
      <c r="G7" s="37" t="s">
        <v>3</v>
      </c>
      <c r="H7" s="38"/>
    </row>
    <row r="8" spans="1:8" s="2" customFormat="1" ht="15">
      <c r="A8" s="41"/>
      <c r="B8" s="43"/>
      <c r="C8" s="43"/>
      <c r="D8" s="43"/>
      <c r="E8" s="43"/>
      <c r="F8" s="43"/>
      <c r="G8" s="7" t="s">
        <v>9</v>
      </c>
      <c r="H8" s="8" t="s">
        <v>10</v>
      </c>
    </row>
    <row r="9" spans="1:8" s="2" customFormat="1" ht="45">
      <c r="A9" s="10" t="s">
        <v>45</v>
      </c>
      <c r="B9" s="11">
        <f>17362*3</f>
        <v>52086</v>
      </c>
      <c r="C9" s="12" t="s">
        <v>12</v>
      </c>
      <c r="D9" s="12" t="s">
        <v>13</v>
      </c>
      <c r="E9" s="22" t="s">
        <v>8</v>
      </c>
      <c r="F9" s="15" t="s">
        <v>18</v>
      </c>
      <c r="G9" s="23">
        <v>40544</v>
      </c>
      <c r="H9" s="23">
        <v>40633</v>
      </c>
    </row>
    <row r="10" spans="1:8" s="2" customFormat="1" ht="45">
      <c r="A10" s="10" t="s">
        <v>45</v>
      </c>
      <c r="B10" s="11">
        <f aca="true" t="shared" si="0" ref="B10:B24">17362*3</f>
        <v>52086</v>
      </c>
      <c r="C10" s="12" t="s">
        <v>12</v>
      </c>
      <c r="D10" s="12" t="s">
        <v>13</v>
      </c>
      <c r="E10" s="22" t="s">
        <v>19</v>
      </c>
      <c r="F10" s="15" t="s">
        <v>24</v>
      </c>
      <c r="G10" s="23">
        <v>40544</v>
      </c>
      <c r="H10" s="23">
        <v>40633</v>
      </c>
    </row>
    <row r="11" spans="1:8" s="2" customFormat="1" ht="45">
      <c r="A11" s="10" t="s">
        <v>45</v>
      </c>
      <c r="B11" s="11">
        <f t="shared" si="0"/>
        <v>52086</v>
      </c>
      <c r="C11" s="12" t="s">
        <v>12</v>
      </c>
      <c r="D11" s="12" t="s">
        <v>13</v>
      </c>
      <c r="E11" s="22" t="s">
        <v>11</v>
      </c>
      <c r="F11" s="17" t="s">
        <v>14</v>
      </c>
      <c r="G11" s="23">
        <v>40544</v>
      </c>
      <c r="H11" s="23">
        <v>40633</v>
      </c>
    </row>
    <row r="12" spans="1:8" s="2" customFormat="1" ht="45">
      <c r="A12" s="10" t="s">
        <v>45</v>
      </c>
      <c r="B12" s="11">
        <f t="shared" si="0"/>
        <v>52086</v>
      </c>
      <c r="C12" s="12" t="s">
        <v>12</v>
      </c>
      <c r="D12" s="12" t="s">
        <v>13</v>
      </c>
      <c r="E12" s="22" t="s">
        <v>22</v>
      </c>
      <c r="F12" s="17" t="s">
        <v>15</v>
      </c>
      <c r="G12" s="23">
        <v>40544</v>
      </c>
      <c r="H12" s="23">
        <v>40633</v>
      </c>
    </row>
    <row r="13" spans="1:8" s="2" customFormat="1" ht="45">
      <c r="A13" s="10" t="s">
        <v>45</v>
      </c>
      <c r="B13" s="11">
        <f t="shared" si="0"/>
        <v>52086</v>
      </c>
      <c r="C13" s="12" t="s">
        <v>12</v>
      </c>
      <c r="D13" s="12" t="s">
        <v>13</v>
      </c>
      <c r="E13" s="22" t="s">
        <v>31</v>
      </c>
      <c r="F13" s="15" t="s">
        <v>33</v>
      </c>
      <c r="G13" s="23">
        <v>40544</v>
      </c>
      <c r="H13" s="23">
        <v>40633</v>
      </c>
    </row>
    <row r="14" spans="1:8" s="2" customFormat="1" ht="30">
      <c r="A14" s="10" t="s">
        <v>46</v>
      </c>
      <c r="B14" s="11">
        <f t="shared" si="0"/>
        <v>52086</v>
      </c>
      <c r="C14" s="12" t="s">
        <v>12</v>
      </c>
      <c r="D14" s="12" t="s">
        <v>13</v>
      </c>
      <c r="E14" s="22" t="s">
        <v>20</v>
      </c>
      <c r="F14" s="17" t="s">
        <v>26</v>
      </c>
      <c r="G14" s="23">
        <v>40544</v>
      </c>
      <c r="H14" s="23">
        <v>40633</v>
      </c>
    </row>
    <row r="15" spans="1:8" s="2" customFormat="1" ht="30">
      <c r="A15" s="10" t="s">
        <v>46</v>
      </c>
      <c r="B15" s="11">
        <f t="shared" si="0"/>
        <v>52086</v>
      </c>
      <c r="C15" s="12" t="s">
        <v>12</v>
      </c>
      <c r="D15" s="12" t="s">
        <v>13</v>
      </c>
      <c r="E15" s="22" t="s">
        <v>23</v>
      </c>
      <c r="F15" s="17" t="s">
        <v>16</v>
      </c>
      <c r="G15" s="23">
        <v>40544</v>
      </c>
      <c r="H15" s="23">
        <v>40633</v>
      </c>
    </row>
    <row r="16" spans="1:8" s="2" customFormat="1" ht="30">
      <c r="A16" s="10" t="s">
        <v>46</v>
      </c>
      <c r="B16" s="11">
        <f t="shared" si="0"/>
        <v>52086</v>
      </c>
      <c r="C16" s="12" t="s">
        <v>12</v>
      </c>
      <c r="D16" s="12" t="s">
        <v>13</v>
      </c>
      <c r="E16" s="22" t="s">
        <v>32</v>
      </c>
      <c r="F16" s="17" t="s">
        <v>34</v>
      </c>
      <c r="G16" s="23">
        <v>40544</v>
      </c>
      <c r="H16" s="23">
        <v>40633</v>
      </c>
    </row>
    <row r="17" spans="1:8" s="2" customFormat="1" ht="45">
      <c r="A17" s="10" t="s">
        <v>45</v>
      </c>
      <c r="B17" s="11">
        <f t="shared" si="0"/>
        <v>52086</v>
      </c>
      <c r="C17" s="12" t="s">
        <v>12</v>
      </c>
      <c r="D17" s="12" t="s">
        <v>13</v>
      </c>
      <c r="E17" s="22" t="s">
        <v>29</v>
      </c>
      <c r="F17" s="14" t="s">
        <v>64</v>
      </c>
      <c r="G17" s="23">
        <v>40544</v>
      </c>
      <c r="H17" s="23">
        <v>40633</v>
      </c>
    </row>
    <row r="18" spans="1:8" s="2" customFormat="1" ht="30">
      <c r="A18" s="10" t="s">
        <v>46</v>
      </c>
      <c r="B18" s="11">
        <f t="shared" si="0"/>
        <v>52086</v>
      </c>
      <c r="C18" s="12" t="s">
        <v>12</v>
      </c>
      <c r="D18" s="12" t="s">
        <v>13</v>
      </c>
      <c r="E18" s="22" t="s">
        <v>39</v>
      </c>
      <c r="F18" s="15" t="s">
        <v>65</v>
      </c>
      <c r="G18" s="23">
        <v>40544</v>
      </c>
      <c r="H18" s="23">
        <v>40633</v>
      </c>
    </row>
    <row r="19" spans="1:8" s="2" customFormat="1" ht="30">
      <c r="A19" s="10" t="s">
        <v>46</v>
      </c>
      <c r="B19" s="11">
        <f t="shared" si="0"/>
        <v>52086</v>
      </c>
      <c r="C19" s="12" t="s">
        <v>12</v>
      </c>
      <c r="D19" s="12" t="s">
        <v>13</v>
      </c>
      <c r="E19" s="22" t="s">
        <v>40</v>
      </c>
      <c r="F19" s="15" t="s">
        <v>41</v>
      </c>
      <c r="G19" s="23">
        <v>40544</v>
      </c>
      <c r="H19" s="23">
        <v>40633</v>
      </c>
    </row>
    <row r="20" spans="1:8" s="2" customFormat="1" ht="30">
      <c r="A20" s="10" t="s">
        <v>46</v>
      </c>
      <c r="B20" s="11">
        <f t="shared" si="0"/>
        <v>52086</v>
      </c>
      <c r="C20" s="12" t="s">
        <v>12</v>
      </c>
      <c r="D20" s="12" t="s">
        <v>13</v>
      </c>
      <c r="E20" s="22" t="s">
        <v>51</v>
      </c>
      <c r="F20" s="14" t="s">
        <v>37</v>
      </c>
      <c r="G20" s="23">
        <v>40544</v>
      </c>
      <c r="H20" s="23">
        <v>40633</v>
      </c>
    </row>
    <row r="21" spans="1:8" s="2" customFormat="1" ht="30">
      <c r="A21" s="10" t="s">
        <v>46</v>
      </c>
      <c r="B21" s="11">
        <f>19750*2</f>
        <v>39500</v>
      </c>
      <c r="C21" s="12" t="s">
        <v>12</v>
      </c>
      <c r="D21" s="12" t="s">
        <v>13</v>
      </c>
      <c r="E21" s="22" t="s">
        <v>30</v>
      </c>
      <c r="F21" s="15" t="s">
        <v>66</v>
      </c>
      <c r="G21" s="23">
        <v>40544</v>
      </c>
      <c r="H21" s="23">
        <v>40602</v>
      </c>
    </row>
    <row r="22" spans="1:8" s="2" customFormat="1" ht="30">
      <c r="A22" s="10" t="s">
        <v>46</v>
      </c>
      <c r="B22" s="11">
        <v>39500</v>
      </c>
      <c r="C22" s="12" t="s">
        <v>12</v>
      </c>
      <c r="D22" s="12" t="s">
        <v>13</v>
      </c>
      <c r="E22" s="22" t="s">
        <v>42</v>
      </c>
      <c r="F22" s="15" t="s">
        <v>43</v>
      </c>
      <c r="G22" s="23">
        <v>40544</v>
      </c>
      <c r="H22" s="23">
        <v>40602</v>
      </c>
    </row>
    <row r="23" spans="1:8" s="2" customFormat="1" ht="60">
      <c r="A23" s="10" t="s">
        <v>47</v>
      </c>
      <c r="B23" s="11">
        <f t="shared" si="0"/>
        <v>52086</v>
      </c>
      <c r="C23" s="12" t="s">
        <v>12</v>
      </c>
      <c r="D23" s="12" t="s">
        <v>13</v>
      </c>
      <c r="E23" s="22" t="s">
        <v>7</v>
      </c>
      <c r="F23" s="17" t="s">
        <v>17</v>
      </c>
      <c r="G23" s="23">
        <v>40544</v>
      </c>
      <c r="H23" s="23">
        <v>40633</v>
      </c>
    </row>
    <row r="24" spans="1:8" s="2" customFormat="1" ht="15">
      <c r="A24" s="10" t="s">
        <v>48</v>
      </c>
      <c r="B24" s="11">
        <f t="shared" si="0"/>
        <v>52086</v>
      </c>
      <c r="C24" s="12" t="s">
        <v>12</v>
      </c>
      <c r="D24" s="12" t="s">
        <v>13</v>
      </c>
      <c r="E24" s="22" t="s">
        <v>21</v>
      </c>
      <c r="F24" s="17" t="s">
        <v>25</v>
      </c>
      <c r="G24" s="23">
        <v>40544</v>
      </c>
      <c r="H24" s="23">
        <v>40633</v>
      </c>
    </row>
    <row r="25" spans="1:8" s="2" customFormat="1" ht="45">
      <c r="A25" s="10" t="s">
        <v>49</v>
      </c>
      <c r="B25" s="11">
        <f>8500*3</f>
        <v>25500</v>
      </c>
      <c r="C25" s="12" t="s">
        <v>12</v>
      </c>
      <c r="D25" s="12" t="s">
        <v>13</v>
      </c>
      <c r="E25" s="22" t="s">
        <v>52</v>
      </c>
      <c r="F25" s="15" t="s">
        <v>44</v>
      </c>
      <c r="G25" s="23">
        <v>40544</v>
      </c>
      <c r="H25" s="23">
        <v>40633</v>
      </c>
    </row>
    <row r="26" spans="1:8" s="2" customFormat="1" ht="45">
      <c r="A26" s="10" t="s">
        <v>50</v>
      </c>
      <c r="B26" s="11">
        <f>(17362/30*14)+17362*2</f>
        <v>42826.26666666666</v>
      </c>
      <c r="C26" s="12" t="s">
        <v>12</v>
      </c>
      <c r="D26" s="12" t="s">
        <v>13</v>
      </c>
      <c r="E26" s="22" t="s">
        <v>35</v>
      </c>
      <c r="F26" s="14" t="s">
        <v>36</v>
      </c>
      <c r="G26" s="23">
        <v>40560</v>
      </c>
      <c r="H26" s="23">
        <v>40633</v>
      </c>
    </row>
    <row r="27" spans="1:8" s="2" customFormat="1" ht="15">
      <c r="A27" s="13" t="s">
        <v>59</v>
      </c>
      <c r="B27" s="18">
        <v>130800</v>
      </c>
      <c r="C27" s="12" t="s">
        <v>12</v>
      </c>
      <c r="D27" s="12" t="s">
        <v>13</v>
      </c>
      <c r="E27" s="20" t="s">
        <v>60</v>
      </c>
      <c r="F27" s="13" t="s">
        <v>61</v>
      </c>
      <c r="G27" s="23">
        <v>40544</v>
      </c>
      <c r="H27" s="23">
        <v>40724</v>
      </c>
    </row>
    <row r="28" spans="1:8" s="2" customFormat="1" ht="30">
      <c r="A28" s="13" t="s">
        <v>59</v>
      </c>
      <c r="B28" s="18">
        <v>130800</v>
      </c>
      <c r="C28" s="12" t="s">
        <v>12</v>
      </c>
      <c r="D28" s="12" t="s">
        <v>13</v>
      </c>
      <c r="E28" s="20" t="s">
        <v>62</v>
      </c>
      <c r="F28" s="10" t="s">
        <v>63</v>
      </c>
      <c r="G28" s="23">
        <v>40544</v>
      </c>
      <c r="H28" s="23">
        <v>40724</v>
      </c>
    </row>
    <row r="29" spans="1:8" s="3" customFormat="1" ht="30">
      <c r="A29" s="10" t="s">
        <v>53</v>
      </c>
      <c r="B29" s="11">
        <f>17362*3</f>
        <v>52086</v>
      </c>
      <c r="C29" s="12" t="s">
        <v>12</v>
      </c>
      <c r="D29" s="12" t="s">
        <v>13</v>
      </c>
      <c r="E29" s="20" t="s">
        <v>55</v>
      </c>
      <c r="F29" s="13" t="s">
        <v>57</v>
      </c>
      <c r="G29" s="23">
        <v>40590</v>
      </c>
      <c r="H29" s="23">
        <v>40678</v>
      </c>
    </row>
    <row r="30" spans="1:9" s="3" customFormat="1" ht="30">
      <c r="A30" s="10" t="s">
        <v>54</v>
      </c>
      <c r="B30" s="18">
        <v>59250</v>
      </c>
      <c r="C30" s="12" t="s">
        <v>12</v>
      </c>
      <c r="D30" s="12" t="s">
        <v>13</v>
      </c>
      <c r="E30" s="20" t="s">
        <v>56</v>
      </c>
      <c r="F30" s="13" t="s">
        <v>58</v>
      </c>
      <c r="G30" s="23">
        <v>40575</v>
      </c>
      <c r="H30" s="23">
        <v>40663</v>
      </c>
      <c r="I30" s="19"/>
    </row>
    <row r="31" spans="1:8" ht="45">
      <c r="A31" s="10" t="s">
        <v>67</v>
      </c>
      <c r="B31" s="11">
        <v>160560</v>
      </c>
      <c r="C31" s="12" t="s">
        <v>12</v>
      </c>
      <c r="D31" s="12" t="s">
        <v>13</v>
      </c>
      <c r="E31" s="20" t="s">
        <v>68</v>
      </c>
      <c r="F31" s="10" t="s">
        <v>69</v>
      </c>
      <c r="G31" s="23">
        <v>40603</v>
      </c>
      <c r="H31" s="23">
        <v>40786</v>
      </c>
    </row>
    <row r="32" spans="1:8" ht="30">
      <c r="A32" s="10" t="s">
        <v>70</v>
      </c>
      <c r="B32" s="18">
        <v>146160</v>
      </c>
      <c r="C32" s="12" t="s">
        <v>12</v>
      </c>
      <c r="D32" s="12" t="s">
        <v>13</v>
      </c>
      <c r="E32" s="20" t="s">
        <v>71</v>
      </c>
      <c r="F32" s="13" t="s">
        <v>72</v>
      </c>
      <c r="G32" s="23">
        <v>40603</v>
      </c>
      <c r="H32" s="23">
        <v>40786</v>
      </c>
    </row>
    <row r="33" spans="1:8" ht="30">
      <c r="A33" s="13" t="s">
        <v>73</v>
      </c>
      <c r="B33" s="18">
        <v>65400</v>
      </c>
      <c r="C33" s="21" t="s">
        <v>12</v>
      </c>
      <c r="D33" s="21" t="s">
        <v>13</v>
      </c>
      <c r="E33" s="20" t="s">
        <v>74</v>
      </c>
      <c r="F33" s="10" t="s">
        <v>75</v>
      </c>
      <c r="G33" s="23">
        <v>40603</v>
      </c>
      <c r="H33" s="23">
        <v>40786</v>
      </c>
    </row>
    <row r="34" spans="1:8" ht="30">
      <c r="A34" s="10" t="s">
        <v>70</v>
      </c>
      <c r="B34" s="18">
        <v>146160</v>
      </c>
      <c r="C34" s="21" t="s">
        <v>12</v>
      </c>
      <c r="D34" s="21" t="s">
        <v>13</v>
      </c>
      <c r="E34" s="20" t="s">
        <v>76</v>
      </c>
      <c r="F34" s="13" t="s">
        <v>77</v>
      </c>
      <c r="G34" s="23">
        <v>40603</v>
      </c>
      <c r="H34" s="23">
        <v>40786</v>
      </c>
    </row>
    <row r="35" spans="1:8" ht="45">
      <c r="A35" s="10" t="s">
        <v>78</v>
      </c>
      <c r="B35" s="18">
        <v>46140</v>
      </c>
      <c r="C35" s="21" t="s">
        <v>12</v>
      </c>
      <c r="D35" s="21" t="s">
        <v>13</v>
      </c>
      <c r="E35" s="20" t="s">
        <v>79</v>
      </c>
      <c r="F35" s="13" t="s">
        <v>80</v>
      </c>
      <c r="G35" s="24">
        <v>40618</v>
      </c>
      <c r="H35" s="24">
        <v>40710</v>
      </c>
    </row>
    <row r="36" spans="1:8" ht="45">
      <c r="A36" s="10" t="s">
        <v>45</v>
      </c>
      <c r="B36" s="11">
        <f>17362*3</f>
        <v>52086</v>
      </c>
      <c r="C36" s="12" t="s">
        <v>12</v>
      </c>
      <c r="D36" s="12" t="s">
        <v>13</v>
      </c>
      <c r="E36" s="22" t="s">
        <v>8</v>
      </c>
      <c r="F36" s="15" t="s">
        <v>18</v>
      </c>
      <c r="G36" s="23">
        <v>40634</v>
      </c>
      <c r="H36" s="23">
        <v>40724</v>
      </c>
    </row>
    <row r="37" spans="1:8" ht="45">
      <c r="A37" s="10" t="s">
        <v>45</v>
      </c>
      <c r="B37" s="11">
        <f aca="true" t="shared" si="1" ref="B37:B49">17362*3</f>
        <v>52086</v>
      </c>
      <c r="C37" s="12" t="s">
        <v>12</v>
      </c>
      <c r="D37" s="12" t="s">
        <v>13</v>
      </c>
      <c r="E37" s="22" t="s">
        <v>19</v>
      </c>
      <c r="F37" s="15" t="s">
        <v>24</v>
      </c>
      <c r="G37" s="23">
        <v>40634</v>
      </c>
      <c r="H37" s="23">
        <v>40724</v>
      </c>
    </row>
    <row r="38" spans="1:8" ht="45">
      <c r="A38" s="10" t="s">
        <v>45</v>
      </c>
      <c r="B38" s="11">
        <f t="shared" si="1"/>
        <v>52086</v>
      </c>
      <c r="C38" s="12" t="s">
        <v>12</v>
      </c>
      <c r="D38" s="12" t="s">
        <v>13</v>
      </c>
      <c r="E38" s="22" t="s">
        <v>11</v>
      </c>
      <c r="F38" s="17" t="s">
        <v>14</v>
      </c>
      <c r="G38" s="23">
        <v>40634</v>
      </c>
      <c r="H38" s="23">
        <v>40724</v>
      </c>
    </row>
    <row r="39" spans="1:8" ht="45">
      <c r="A39" s="10" t="s">
        <v>45</v>
      </c>
      <c r="B39" s="11">
        <f t="shared" si="1"/>
        <v>52086</v>
      </c>
      <c r="C39" s="12" t="s">
        <v>12</v>
      </c>
      <c r="D39" s="12" t="s">
        <v>13</v>
      </c>
      <c r="E39" s="22" t="s">
        <v>22</v>
      </c>
      <c r="F39" s="17" t="s">
        <v>15</v>
      </c>
      <c r="G39" s="23">
        <v>40634</v>
      </c>
      <c r="H39" s="23">
        <v>40724</v>
      </c>
    </row>
    <row r="40" spans="1:8" ht="45">
      <c r="A40" s="10" t="s">
        <v>45</v>
      </c>
      <c r="B40" s="11">
        <f t="shared" si="1"/>
        <v>52086</v>
      </c>
      <c r="C40" s="12" t="s">
        <v>12</v>
      </c>
      <c r="D40" s="12" t="s">
        <v>13</v>
      </c>
      <c r="E40" s="22" t="s">
        <v>31</v>
      </c>
      <c r="F40" s="15" t="s">
        <v>33</v>
      </c>
      <c r="G40" s="23">
        <v>40634</v>
      </c>
      <c r="H40" s="23">
        <v>40724</v>
      </c>
    </row>
    <row r="41" spans="1:8" ht="30">
      <c r="A41" s="10" t="s">
        <v>46</v>
      </c>
      <c r="B41" s="11">
        <f t="shared" si="1"/>
        <v>52086</v>
      </c>
      <c r="C41" s="12" t="s">
        <v>12</v>
      </c>
      <c r="D41" s="12" t="s">
        <v>13</v>
      </c>
      <c r="E41" s="22" t="s">
        <v>20</v>
      </c>
      <c r="F41" s="17" t="s">
        <v>26</v>
      </c>
      <c r="G41" s="23">
        <v>40634</v>
      </c>
      <c r="H41" s="23">
        <v>40724</v>
      </c>
    </row>
    <row r="42" spans="1:8" ht="30">
      <c r="A42" s="10" t="s">
        <v>46</v>
      </c>
      <c r="B42" s="11">
        <f t="shared" si="1"/>
        <v>52086</v>
      </c>
      <c r="C42" s="12" t="s">
        <v>12</v>
      </c>
      <c r="D42" s="12" t="s">
        <v>13</v>
      </c>
      <c r="E42" s="22" t="s">
        <v>23</v>
      </c>
      <c r="F42" s="17" t="s">
        <v>16</v>
      </c>
      <c r="G42" s="23">
        <v>40634</v>
      </c>
      <c r="H42" s="23">
        <v>40724</v>
      </c>
    </row>
    <row r="43" spans="1:8" ht="30">
      <c r="A43" s="10" t="s">
        <v>46</v>
      </c>
      <c r="B43" s="11">
        <f t="shared" si="1"/>
        <v>52086</v>
      </c>
      <c r="C43" s="12" t="s">
        <v>12</v>
      </c>
      <c r="D43" s="12" t="s">
        <v>13</v>
      </c>
      <c r="E43" s="22" t="s">
        <v>32</v>
      </c>
      <c r="F43" s="17" t="s">
        <v>34</v>
      </c>
      <c r="G43" s="23">
        <v>40634</v>
      </c>
      <c r="H43" s="23">
        <v>40724</v>
      </c>
    </row>
    <row r="44" spans="1:8" ht="45">
      <c r="A44" s="10" t="s">
        <v>45</v>
      </c>
      <c r="B44" s="11">
        <f t="shared" si="1"/>
        <v>52086</v>
      </c>
      <c r="C44" s="12" t="s">
        <v>12</v>
      </c>
      <c r="D44" s="12" t="s">
        <v>13</v>
      </c>
      <c r="E44" s="22" t="s">
        <v>29</v>
      </c>
      <c r="F44" s="14" t="s">
        <v>64</v>
      </c>
      <c r="G44" s="23">
        <v>40634</v>
      </c>
      <c r="H44" s="23">
        <v>40724</v>
      </c>
    </row>
    <row r="45" spans="1:8" ht="30">
      <c r="A45" s="10" t="s">
        <v>46</v>
      </c>
      <c r="B45" s="11">
        <f t="shared" si="1"/>
        <v>52086</v>
      </c>
      <c r="C45" s="12" t="s">
        <v>12</v>
      </c>
      <c r="D45" s="12" t="s">
        <v>13</v>
      </c>
      <c r="E45" s="22" t="s">
        <v>39</v>
      </c>
      <c r="F45" s="15" t="s">
        <v>65</v>
      </c>
      <c r="G45" s="23">
        <v>40634</v>
      </c>
      <c r="H45" s="23">
        <v>40724</v>
      </c>
    </row>
    <row r="46" spans="1:8" ht="30">
      <c r="A46" s="10" t="s">
        <v>46</v>
      </c>
      <c r="B46" s="11">
        <f t="shared" si="1"/>
        <v>52086</v>
      </c>
      <c r="C46" s="12" t="s">
        <v>12</v>
      </c>
      <c r="D46" s="12" t="s">
        <v>13</v>
      </c>
      <c r="E46" s="22" t="s">
        <v>40</v>
      </c>
      <c r="F46" s="15" t="s">
        <v>41</v>
      </c>
      <c r="G46" s="23">
        <v>40634</v>
      </c>
      <c r="H46" s="23">
        <v>40724</v>
      </c>
    </row>
    <row r="47" spans="1:8" ht="30">
      <c r="A47" s="10" t="s">
        <v>46</v>
      </c>
      <c r="B47" s="11">
        <f t="shared" si="1"/>
        <v>52086</v>
      </c>
      <c r="C47" s="12" t="s">
        <v>12</v>
      </c>
      <c r="D47" s="12" t="s">
        <v>13</v>
      </c>
      <c r="E47" s="22" t="s">
        <v>51</v>
      </c>
      <c r="F47" s="14" t="s">
        <v>37</v>
      </c>
      <c r="G47" s="23">
        <v>40634</v>
      </c>
      <c r="H47" s="23">
        <v>40724</v>
      </c>
    </row>
    <row r="48" spans="1:8" ht="60">
      <c r="A48" s="10" t="s">
        <v>47</v>
      </c>
      <c r="B48" s="11">
        <f t="shared" si="1"/>
        <v>52086</v>
      </c>
      <c r="C48" s="12" t="s">
        <v>12</v>
      </c>
      <c r="D48" s="12" t="s">
        <v>13</v>
      </c>
      <c r="E48" s="22" t="s">
        <v>7</v>
      </c>
      <c r="F48" s="17" t="s">
        <v>17</v>
      </c>
      <c r="G48" s="23">
        <v>40634</v>
      </c>
      <c r="H48" s="23">
        <v>40724</v>
      </c>
    </row>
    <row r="49" spans="1:8" ht="15">
      <c r="A49" s="10" t="s">
        <v>48</v>
      </c>
      <c r="B49" s="11">
        <f t="shared" si="1"/>
        <v>52086</v>
      </c>
      <c r="C49" s="12" t="s">
        <v>12</v>
      </c>
      <c r="D49" s="12" t="s">
        <v>13</v>
      </c>
      <c r="E49" s="22" t="s">
        <v>21</v>
      </c>
      <c r="F49" s="17" t="s">
        <v>25</v>
      </c>
      <c r="G49" s="23">
        <v>40634</v>
      </c>
      <c r="H49" s="23">
        <v>40724</v>
      </c>
    </row>
    <row r="50" spans="1:8" ht="45">
      <c r="A50" s="10" t="s">
        <v>49</v>
      </c>
      <c r="B50" s="11">
        <f>8500*3</f>
        <v>25500</v>
      </c>
      <c r="C50" s="12" t="s">
        <v>12</v>
      </c>
      <c r="D50" s="12" t="s">
        <v>13</v>
      </c>
      <c r="E50" s="22" t="s">
        <v>52</v>
      </c>
      <c r="F50" s="15" t="s">
        <v>44</v>
      </c>
      <c r="G50" s="23">
        <v>40634</v>
      </c>
      <c r="H50" s="23">
        <v>40724</v>
      </c>
    </row>
    <row r="51" spans="1:8" ht="45">
      <c r="A51" s="10" t="s">
        <v>50</v>
      </c>
      <c r="B51" s="11">
        <v>52086</v>
      </c>
      <c r="C51" s="12" t="s">
        <v>12</v>
      </c>
      <c r="D51" s="12" t="s">
        <v>13</v>
      </c>
      <c r="E51" s="22" t="s">
        <v>35</v>
      </c>
      <c r="F51" s="14" t="s">
        <v>36</v>
      </c>
      <c r="G51" s="23">
        <v>40634</v>
      </c>
      <c r="H51" s="23">
        <v>40724</v>
      </c>
    </row>
    <row r="52" spans="1:8" ht="30">
      <c r="A52" s="10" t="s">
        <v>98</v>
      </c>
      <c r="B52" s="11">
        <v>121800</v>
      </c>
      <c r="C52" s="12" t="s">
        <v>12</v>
      </c>
      <c r="D52" s="12" t="s">
        <v>13</v>
      </c>
      <c r="E52" s="22" t="s">
        <v>81</v>
      </c>
      <c r="F52" s="14" t="s">
        <v>97</v>
      </c>
      <c r="G52" s="23">
        <v>40634</v>
      </c>
      <c r="H52" s="23">
        <v>40786</v>
      </c>
    </row>
    <row r="53" spans="1:8" ht="25.5">
      <c r="A53" s="10" t="s">
        <v>90</v>
      </c>
      <c r="B53" s="11">
        <v>29970</v>
      </c>
      <c r="C53" s="12" t="s">
        <v>12</v>
      </c>
      <c r="D53" s="12" t="s">
        <v>13</v>
      </c>
      <c r="E53" s="22" t="s">
        <v>82</v>
      </c>
      <c r="F53" s="15" t="s">
        <v>92</v>
      </c>
      <c r="G53" s="23">
        <v>40634</v>
      </c>
      <c r="H53" s="23">
        <v>40724</v>
      </c>
    </row>
    <row r="54" spans="1:8" ht="38.25">
      <c r="A54" s="10" t="s">
        <v>90</v>
      </c>
      <c r="B54" s="11">
        <v>26730</v>
      </c>
      <c r="C54" s="12" t="s">
        <v>12</v>
      </c>
      <c r="D54" s="12" t="s">
        <v>13</v>
      </c>
      <c r="E54" s="22" t="s">
        <v>83</v>
      </c>
      <c r="F54" s="15" t="s">
        <v>96</v>
      </c>
      <c r="G54" s="23">
        <v>40634</v>
      </c>
      <c r="H54" s="23">
        <v>40724</v>
      </c>
    </row>
    <row r="55" spans="1:8" ht="30">
      <c r="A55" s="10" t="s">
        <v>90</v>
      </c>
      <c r="B55" s="11">
        <v>16995</v>
      </c>
      <c r="C55" s="12" t="s">
        <v>12</v>
      </c>
      <c r="D55" s="12" t="s">
        <v>13</v>
      </c>
      <c r="E55" s="22" t="s">
        <v>84</v>
      </c>
      <c r="F55" s="14" t="s">
        <v>91</v>
      </c>
      <c r="G55" s="23">
        <v>40634</v>
      </c>
      <c r="H55" s="23">
        <v>40724</v>
      </c>
    </row>
    <row r="56" spans="1:8" ht="25.5">
      <c r="A56" s="10" t="s">
        <v>90</v>
      </c>
      <c r="B56" s="11">
        <v>22680</v>
      </c>
      <c r="C56" s="12" t="s">
        <v>12</v>
      </c>
      <c r="D56" s="12" t="s">
        <v>13</v>
      </c>
      <c r="E56" s="22" t="s">
        <v>85</v>
      </c>
      <c r="F56" s="17" t="s">
        <v>93</v>
      </c>
      <c r="G56" s="23">
        <v>40634</v>
      </c>
      <c r="H56" s="23">
        <v>40724</v>
      </c>
    </row>
    <row r="57" spans="1:8" ht="25.5">
      <c r="A57" s="10" t="s">
        <v>90</v>
      </c>
      <c r="B57" s="11">
        <v>31590</v>
      </c>
      <c r="C57" s="12" t="s">
        <v>12</v>
      </c>
      <c r="D57" s="12" t="s">
        <v>13</v>
      </c>
      <c r="E57" s="22" t="s">
        <v>86</v>
      </c>
      <c r="F57" s="17" t="s">
        <v>94</v>
      </c>
      <c r="G57" s="23">
        <v>40634</v>
      </c>
      <c r="H57" s="23">
        <v>40724</v>
      </c>
    </row>
    <row r="58" spans="1:8" ht="25.5">
      <c r="A58" s="10" t="s">
        <v>90</v>
      </c>
      <c r="B58" s="11">
        <v>21060</v>
      </c>
      <c r="C58" s="12" t="s">
        <v>12</v>
      </c>
      <c r="D58" s="12" t="s">
        <v>13</v>
      </c>
      <c r="E58" s="22" t="s">
        <v>87</v>
      </c>
      <c r="F58" s="15" t="s">
        <v>95</v>
      </c>
      <c r="G58" s="23">
        <v>40634</v>
      </c>
      <c r="H58" s="23">
        <v>40724</v>
      </c>
    </row>
    <row r="59" spans="1:8" ht="30">
      <c r="A59" s="10" t="s">
        <v>90</v>
      </c>
      <c r="B59" s="11">
        <v>30000</v>
      </c>
      <c r="C59" s="12" t="s">
        <v>12</v>
      </c>
      <c r="D59" s="12" t="s">
        <v>13</v>
      </c>
      <c r="E59" s="22" t="s">
        <v>88</v>
      </c>
      <c r="F59" s="14" t="s">
        <v>89</v>
      </c>
      <c r="G59" s="23">
        <v>40634</v>
      </c>
      <c r="H59" s="23">
        <v>40724</v>
      </c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 horizontalCentered="1"/>
  <pageMargins left="0.2755905511811024" right="0.5118110236220472" top="0.5118110236220472" bottom="0.31496062992125984" header="0.31496062992125984" footer="0.31496062992125984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5"/>
      <c r="B1" s="6"/>
      <c r="C1" s="6"/>
      <c r="D1" s="6"/>
      <c r="E1" s="6"/>
      <c r="F1" s="6"/>
      <c r="G1" s="6"/>
      <c r="H1" s="6"/>
    </row>
    <row r="2" spans="1:8" ht="16.5">
      <c r="A2" s="39" t="s">
        <v>27</v>
      </c>
      <c r="B2" s="39"/>
      <c r="C2" s="39"/>
      <c r="D2" s="39"/>
      <c r="E2" s="39"/>
      <c r="F2" s="39"/>
      <c r="G2" s="39"/>
      <c r="H2" s="39"/>
    </row>
    <row r="3" spans="1:8" ht="16.5">
      <c r="A3" s="39" t="s">
        <v>28</v>
      </c>
      <c r="B3" s="39"/>
      <c r="C3" s="39"/>
      <c r="D3" s="39"/>
      <c r="E3" s="39"/>
      <c r="F3" s="39"/>
      <c r="G3" s="39"/>
      <c r="H3" s="39"/>
    </row>
    <row r="4" spans="1:8" ht="16.5">
      <c r="A4" s="39" t="s">
        <v>38</v>
      </c>
      <c r="B4" s="39"/>
      <c r="C4" s="39"/>
      <c r="D4" s="39"/>
      <c r="E4" s="39"/>
      <c r="F4" s="39"/>
      <c r="G4" s="39"/>
      <c r="H4" s="39"/>
    </row>
    <row r="5" spans="1:8" ht="16.5">
      <c r="A5" s="39"/>
      <c r="B5" s="39"/>
      <c r="C5" s="39"/>
      <c r="D5" s="39"/>
      <c r="E5" s="39"/>
      <c r="F5" s="39"/>
      <c r="G5" s="39"/>
      <c r="H5" s="39"/>
    </row>
    <row r="6" ht="15.75" thickBot="1"/>
    <row r="7" spans="1:8" s="2" customFormat="1" ht="15">
      <c r="A7" s="40" t="s">
        <v>4</v>
      </c>
      <c r="B7" s="42" t="s">
        <v>5</v>
      </c>
      <c r="C7" s="42" t="s">
        <v>0</v>
      </c>
      <c r="D7" s="42" t="s">
        <v>1</v>
      </c>
      <c r="E7" s="42" t="s">
        <v>6</v>
      </c>
      <c r="F7" s="42" t="s">
        <v>2</v>
      </c>
      <c r="G7" s="37" t="s">
        <v>3</v>
      </c>
      <c r="H7" s="38"/>
    </row>
    <row r="8" spans="1:8" s="2" customFormat="1" ht="15">
      <c r="A8" s="41"/>
      <c r="B8" s="43"/>
      <c r="C8" s="43"/>
      <c r="D8" s="43"/>
      <c r="E8" s="43"/>
      <c r="F8" s="43"/>
      <c r="G8" s="7" t="s">
        <v>9</v>
      </c>
      <c r="H8" s="8" t="s">
        <v>10</v>
      </c>
    </row>
    <row r="9" spans="1:8" ht="15">
      <c r="A9" s="10" t="s">
        <v>90</v>
      </c>
      <c r="B9" s="11">
        <f>8681*6</f>
        <v>52086</v>
      </c>
      <c r="C9" s="12" t="s">
        <v>12</v>
      </c>
      <c r="D9" s="12" t="s">
        <v>13</v>
      </c>
      <c r="E9" s="22" t="s">
        <v>20</v>
      </c>
      <c r="F9" s="17" t="s">
        <v>26</v>
      </c>
      <c r="G9" s="23">
        <v>40664</v>
      </c>
      <c r="H9" s="23">
        <v>40755</v>
      </c>
    </row>
    <row r="10" spans="1:8" ht="30">
      <c r="A10" s="10" t="s">
        <v>90</v>
      </c>
      <c r="B10" s="11">
        <f>17362*3</f>
        <v>52086</v>
      </c>
      <c r="C10" s="12" t="s">
        <v>12</v>
      </c>
      <c r="D10" s="12" t="s">
        <v>13</v>
      </c>
      <c r="E10" s="25" t="s">
        <v>51</v>
      </c>
      <c r="F10" s="14" t="s">
        <v>37</v>
      </c>
      <c r="G10" s="23">
        <v>40664</v>
      </c>
      <c r="H10" s="23">
        <v>40755</v>
      </c>
    </row>
    <row r="11" spans="1:8" ht="30">
      <c r="A11" s="10" t="s">
        <v>90</v>
      </c>
      <c r="B11" s="11">
        <f>4425*6</f>
        <v>26550</v>
      </c>
      <c r="C11" s="12" t="s">
        <v>12</v>
      </c>
      <c r="D11" s="12" t="s">
        <v>13</v>
      </c>
      <c r="E11" s="25" t="s">
        <v>99</v>
      </c>
      <c r="F11" s="14" t="s">
        <v>100</v>
      </c>
      <c r="G11" s="23">
        <v>40664</v>
      </c>
      <c r="H11" s="23">
        <v>40755</v>
      </c>
    </row>
    <row r="12" spans="1:8" ht="30">
      <c r="A12" s="10" t="s">
        <v>90</v>
      </c>
      <c r="B12" s="11">
        <f>8910*2</f>
        <v>17820</v>
      </c>
      <c r="C12" s="12" t="s">
        <v>12</v>
      </c>
      <c r="D12" s="12" t="s">
        <v>13</v>
      </c>
      <c r="E12" s="25" t="s">
        <v>101</v>
      </c>
      <c r="F12" s="14" t="s">
        <v>102</v>
      </c>
      <c r="G12" s="23">
        <v>40665</v>
      </c>
      <c r="H12" s="23">
        <v>40724</v>
      </c>
    </row>
    <row r="13" spans="1:8" ht="30">
      <c r="A13" s="10" t="s">
        <v>90</v>
      </c>
      <c r="B13" s="11">
        <f>3240*4</f>
        <v>12960</v>
      </c>
      <c r="C13" s="12" t="s">
        <v>12</v>
      </c>
      <c r="D13" s="12" t="s">
        <v>13</v>
      </c>
      <c r="E13" s="25" t="s">
        <v>103</v>
      </c>
      <c r="F13" s="14" t="s">
        <v>104</v>
      </c>
      <c r="G13" s="23">
        <v>40665</v>
      </c>
      <c r="H13" s="23">
        <v>40724</v>
      </c>
    </row>
    <row r="14" spans="1:8" ht="30">
      <c r="A14" s="10" t="s">
        <v>90</v>
      </c>
      <c r="B14" s="11">
        <f>13615*2</f>
        <v>27230</v>
      </c>
      <c r="C14" s="12" t="s">
        <v>12</v>
      </c>
      <c r="D14" s="12" t="s">
        <v>13</v>
      </c>
      <c r="E14" s="25" t="s">
        <v>105</v>
      </c>
      <c r="F14" s="14" t="s">
        <v>107</v>
      </c>
      <c r="G14" s="23">
        <v>40665</v>
      </c>
      <c r="H14" s="23">
        <v>40724</v>
      </c>
    </row>
    <row r="15" spans="1:8" ht="30">
      <c r="A15" s="10" t="s">
        <v>90</v>
      </c>
      <c r="B15" s="11">
        <f>14107.5*2</f>
        <v>28215</v>
      </c>
      <c r="C15" s="12" t="s">
        <v>12</v>
      </c>
      <c r="D15" s="12" t="s">
        <v>13</v>
      </c>
      <c r="E15" s="25" t="s">
        <v>106</v>
      </c>
      <c r="F15" s="14" t="s">
        <v>108</v>
      </c>
      <c r="G15" s="23">
        <v>40665</v>
      </c>
      <c r="H15" s="23">
        <v>40724</v>
      </c>
    </row>
    <row r="16" spans="1:8" s="32" customFormat="1" ht="30">
      <c r="A16" s="26" t="s">
        <v>53</v>
      </c>
      <c r="B16" s="27">
        <f>8681*3</f>
        <v>26043</v>
      </c>
      <c r="C16" s="28" t="s">
        <v>12</v>
      </c>
      <c r="D16" s="28" t="s">
        <v>13</v>
      </c>
      <c r="E16" s="29" t="s">
        <v>55</v>
      </c>
      <c r="F16" s="30" t="s">
        <v>57</v>
      </c>
      <c r="G16" s="31">
        <v>40679</v>
      </c>
      <c r="H16" s="31">
        <v>40724</v>
      </c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21" sqref="E21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5"/>
      <c r="B1" s="6"/>
      <c r="C1" s="6"/>
      <c r="D1" s="6"/>
      <c r="E1" s="6"/>
      <c r="F1" s="6"/>
      <c r="G1" s="6"/>
      <c r="H1" s="6"/>
    </row>
    <row r="2" spans="1:8" ht="16.5">
      <c r="A2" s="39" t="s">
        <v>27</v>
      </c>
      <c r="B2" s="39"/>
      <c r="C2" s="39"/>
      <c r="D2" s="39"/>
      <c r="E2" s="39"/>
      <c r="F2" s="39"/>
      <c r="G2" s="39"/>
      <c r="H2" s="39"/>
    </row>
    <row r="3" spans="1:8" ht="16.5">
      <c r="A3" s="39" t="s">
        <v>28</v>
      </c>
      <c r="B3" s="39"/>
      <c r="C3" s="39"/>
      <c r="D3" s="39"/>
      <c r="E3" s="39"/>
      <c r="F3" s="39"/>
      <c r="G3" s="39"/>
      <c r="H3" s="39"/>
    </row>
    <row r="4" spans="1:8" ht="16.5">
      <c r="A4" s="39" t="s">
        <v>38</v>
      </c>
      <c r="B4" s="39"/>
      <c r="C4" s="39"/>
      <c r="D4" s="39"/>
      <c r="E4" s="39"/>
      <c r="F4" s="39"/>
      <c r="G4" s="39"/>
      <c r="H4" s="39"/>
    </row>
    <row r="5" spans="1:8" ht="16.5">
      <c r="A5" s="39"/>
      <c r="B5" s="39"/>
      <c r="C5" s="39"/>
      <c r="D5" s="39"/>
      <c r="E5" s="39"/>
      <c r="F5" s="39"/>
      <c r="G5" s="39"/>
      <c r="H5" s="39"/>
    </row>
    <row r="6" ht="15.75" thickBot="1"/>
    <row r="7" spans="1:8" s="2" customFormat="1" ht="15">
      <c r="A7" s="40" t="s">
        <v>4</v>
      </c>
      <c r="B7" s="42" t="s">
        <v>5</v>
      </c>
      <c r="C7" s="42" t="s">
        <v>0</v>
      </c>
      <c r="D7" s="42" t="s">
        <v>1</v>
      </c>
      <c r="E7" s="42" t="s">
        <v>6</v>
      </c>
      <c r="F7" s="42" t="s">
        <v>2</v>
      </c>
      <c r="G7" s="37" t="s">
        <v>3</v>
      </c>
      <c r="H7" s="38"/>
    </row>
    <row r="8" spans="1:8" s="2" customFormat="1" ht="15">
      <c r="A8" s="41"/>
      <c r="B8" s="43"/>
      <c r="C8" s="43"/>
      <c r="D8" s="43"/>
      <c r="E8" s="43"/>
      <c r="F8" s="43"/>
      <c r="G8" s="7" t="s">
        <v>9</v>
      </c>
      <c r="H8" s="8" t="s">
        <v>10</v>
      </c>
    </row>
    <row r="9" spans="1:8" ht="45">
      <c r="A9" s="10" t="s">
        <v>78</v>
      </c>
      <c r="B9" s="11">
        <f>7690*7</f>
        <v>53830</v>
      </c>
      <c r="C9" s="12" t="s">
        <v>12</v>
      </c>
      <c r="D9" s="12" t="s">
        <v>13</v>
      </c>
      <c r="E9" s="25" t="s">
        <v>79</v>
      </c>
      <c r="F9" s="14" t="s">
        <v>80</v>
      </c>
      <c r="G9" s="23">
        <v>40710</v>
      </c>
      <c r="H9" s="23">
        <v>40816</v>
      </c>
    </row>
    <row r="10" spans="1:8" ht="45">
      <c r="A10" s="10" t="s">
        <v>111</v>
      </c>
      <c r="B10" s="11">
        <v>6500</v>
      </c>
      <c r="C10" s="12" t="s">
        <v>12</v>
      </c>
      <c r="D10" s="12" t="s">
        <v>13</v>
      </c>
      <c r="E10" s="25" t="s">
        <v>109</v>
      </c>
      <c r="F10" s="14" t="s">
        <v>110</v>
      </c>
      <c r="G10" s="23">
        <v>40695</v>
      </c>
      <c r="H10" s="23">
        <v>40724</v>
      </c>
    </row>
    <row r="11" spans="1:8" ht="45">
      <c r="A11" s="10" t="s">
        <v>111</v>
      </c>
      <c r="B11" s="11">
        <v>6500</v>
      </c>
      <c r="C11" s="12" t="s">
        <v>12</v>
      </c>
      <c r="D11" s="12" t="s">
        <v>13</v>
      </c>
      <c r="E11" s="25" t="s">
        <v>112</v>
      </c>
      <c r="F11" s="14" t="s">
        <v>113</v>
      </c>
      <c r="G11" s="23">
        <v>40695</v>
      </c>
      <c r="H11" s="23">
        <v>40724</v>
      </c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4">
      <selection activeCell="A47" sqref="A47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5"/>
      <c r="B1" s="6"/>
      <c r="C1" s="6"/>
      <c r="D1" s="6"/>
      <c r="E1" s="6"/>
      <c r="F1" s="6"/>
      <c r="G1" s="6"/>
      <c r="H1" s="6"/>
    </row>
    <row r="2" spans="1:8" ht="16.5">
      <c r="A2" s="39" t="s">
        <v>27</v>
      </c>
      <c r="B2" s="39"/>
      <c r="C2" s="39"/>
      <c r="D2" s="39"/>
      <c r="E2" s="39"/>
      <c r="F2" s="39"/>
      <c r="G2" s="39"/>
      <c r="H2" s="39"/>
    </row>
    <row r="3" spans="1:8" ht="16.5">
      <c r="A3" s="39" t="s">
        <v>28</v>
      </c>
      <c r="B3" s="39"/>
      <c r="C3" s="39"/>
      <c r="D3" s="39"/>
      <c r="E3" s="39"/>
      <c r="F3" s="39"/>
      <c r="G3" s="39"/>
      <c r="H3" s="39"/>
    </row>
    <row r="4" spans="1:8" ht="16.5">
      <c r="A4" s="39" t="s">
        <v>38</v>
      </c>
      <c r="B4" s="39"/>
      <c r="C4" s="39"/>
      <c r="D4" s="39"/>
      <c r="E4" s="39"/>
      <c r="F4" s="39"/>
      <c r="G4" s="39"/>
      <c r="H4" s="39"/>
    </row>
    <row r="5" spans="1:8" ht="16.5">
      <c r="A5" s="39"/>
      <c r="B5" s="39"/>
      <c r="C5" s="39"/>
      <c r="D5" s="39"/>
      <c r="E5" s="39"/>
      <c r="F5" s="39"/>
      <c r="G5" s="39"/>
      <c r="H5" s="39"/>
    </row>
    <row r="6" ht="15.75" thickBot="1"/>
    <row r="7" spans="1:8" s="2" customFormat="1" ht="15">
      <c r="A7" s="40" t="s">
        <v>4</v>
      </c>
      <c r="B7" s="42" t="s">
        <v>5</v>
      </c>
      <c r="C7" s="42" t="s">
        <v>0</v>
      </c>
      <c r="D7" s="42" t="s">
        <v>1</v>
      </c>
      <c r="E7" s="42" t="s">
        <v>6</v>
      </c>
      <c r="F7" s="42" t="s">
        <v>2</v>
      </c>
      <c r="G7" s="37" t="s">
        <v>3</v>
      </c>
      <c r="H7" s="38"/>
    </row>
    <row r="8" spans="1:8" s="2" customFormat="1" ht="15">
      <c r="A8" s="41"/>
      <c r="B8" s="43"/>
      <c r="C8" s="43"/>
      <c r="D8" s="43"/>
      <c r="E8" s="43"/>
      <c r="F8" s="43"/>
      <c r="G8" s="7" t="s">
        <v>9</v>
      </c>
      <c r="H8" s="8" t="s">
        <v>10</v>
      </c>
    </row>
    <row r="9" spans="1:8" ht="30">
      <c r="A9" s="13" t="s">
        <v>59</v>
      </c>
      <c r="B9" s="18">
        <f>26760*3</f>
        <v>80280</v>
      </c>
      <c r="C9" s="12" t="s">
        <v>12</v>
      </c>
      <c r="D9" s="12" t="s">
        <v>13</v>
      </c>
      <c r="E9" s="20" t="s">
        <v>62</v>
      </c>
      <c r="F9" s="10" t="s">
        <v>63</v>
      </c>
      <c r="G9" s="23">
        <v>40725</v>
      </c>
      <c r="H9" s="23">
        <v>40816</v>
      </c>
    </row>
    <row r="10" spans="1:8" ht="15">
      <c r="A10" s="13" t="s">
        <v>59</v>
      </c>
      <c r="B10" s="18">
        <f>26760*3</f>
        <v>80280</v>
      </c>
      <c r="C10" s="12" t="s">
        <v>12</v>
      </c>
      <c r="D10" s="12" t="s">
        <v>13</v>
      </c>
      <c r="E10" s="20" t="s">
        <v>60</v>
      </c>
      <c r="F10" s="13" t="s">
        <v>61</v>
      </c>
      <c r="G10" s="23">
        <v>40725</v>
      </c>
      <c r="H10" s="23">
        <v>40816</v>
      </c>
    </row>
    <row r="11" spans="1:8" ht="25.5">
      <c r="A11" s="13" t="s">
        <v>114</v>
      </c>
      <c r="B11" s="11">
        <f>8681*6</f>
        <v>52086</v>
      </c>
      <c r="C11" s="12" t="s">
        <v>12</v>
      </c>
      <c r="D11" s="12" t="s">
        <v>13</v>
      </c>
      <c r="E11" s="22" t="s">
        <v>39</v>
      </c>
      <c r="F11" s="15" t="s">
        <v>65</v>
      </c>
      <c r="G11" s="23">
        <v>40725</v>
      </c>
      <c r="H11" s="23">
        <v>40816</v>
      </c>
    </row>
    <row r="12" spans="1:8" ht="25.5">
      <c r="A12" s="13" t="s">
        <v>114</v>
      </c>
      <c r="B12" s="11">
        <f>17362*3</f>
        <v>52086</v>
      </c>
      <c r="C12" s="12" t="s">
        <v>12</v>
      </c>
      <c r="D12" s="12" t="s">
        <v>13</v>
      </c>
      <c r="E12" s="22" t="s">
        <v>11</v>
      </c>
      <c r="F12" s="17" t="s">
        <v>14</v>
      </c>
      <c r="G12" s="23">
        <v>40725</v>
      </c>
      <c r="H12" s="23">
        <v>40816</v>
      </c>
    </row>
    <row r="13" spans="1:8" ht="15">
      <c r="A13" s="13" t="s">
        <v>114</v>
      </c>
      <c r="B13" s="11">
        <f>17362*3</f>
        <v>52086</v>
      </c>
      <c r="C13" s="12" t="s">
        <v>12</v>
      </c>
      <c r="D13" s="12" t="s">
        <v>13</v>
      </c>
      <c r="E13" s="22" t="s">
        <v>8</v>
      </c>
      <c r="F13" s="15" t="s">
        <v>18</v>
      </c>
      <c r="G13" s="23">
        <v>40725</v>
      </c>
      <c r="H13" s="23">
        <v>40816</v>
      </c>
    </row>
    <row r="14" spans="1:8" ht="25.5">
      <c r="A14" s="13" t="s">
        <v>90</v>
      </c>
      <c r="B14" s="11">
        <v>29970</v>
      </c>
      <c r="C14" s="12" t="s">
        <v>12</v>
      </c>
      <c r="D14" s="12" t="s">
        <v>13</v>
      </c>
      <c r="E14" s="22" t="s">
        <v>82</v>
      </c>
      <c r="F14" s="15" t="s">
        <v>92</v>
      </c>
      <c r="G14" s="23">
        <v>40725</v>
      </c>
      <c r="H14" s="23">
        <v>40816</v>
      </c>
    </row>
    <row r="15" spans="1:8" ht="38.25">
      <c r="A15" s="13" t="s">
        <v>90</v>
      </c>
      <c r="B15" s="11">
        <f>(8910/2)*6</f>
        <v>26730</v>
      </c>
      <c r="C15" s="12" t="s">
        <v>12</v>
      </c>
      <c r="D15" s="12" t="s">
        <v>13</v>
      </c>
      <c r="E15" s="22" t="s">
        <v>83</v>
      </c>
      <c r="F15" s="15" t="s">
        <v>96</v>
      </c>
      <c r="G15" s="23">
        <v>40725</v>
      </c>
      <c r="H15" s="23">
        <v>40816</v>
      </c>
    </row>
    <row r="16" spans="1:8" ht="30">
      <c r="A16" s="13" t="s">
        <v>90</v>
      </c>
      <c r="B16" s="11">
        <f>13360*3</f>
        <v>40080</v>
      </c>
      <c r="C16" s="12" t="s">
        <v>12</v>
      </c>
      <c r="D16" s="12" t="s">
        <v>13</v>
      </c>
      <c r="E16" s="22" t="s">
        <v>84</v>
      </c>
      <c r="F16" s="14" t="s">
        <v>91</v>
      </c>
      <c r="G16" s="23">
        <v>40725</v>
      </c>
      <c r="H16" s="23">
        <v>40816</v>
      </c>
    </row>
    <row r="17" spans="1:8" ht="25.5">
      <c r="A17" s="13" t="s">
        <v>90</v>
      </c>
      <c r="B17" s="11">
        <f>10530*3</f>
        <v>31590</v>
      </c>
      <c r="C17" s="12" t="s">
        <v>12</v>
      </c>
      <c r="D17" s="12" t="s">
        <v>13</v>
      </c>
      <c r="E17" s="22" t="s">
        <v>86</v>
      </c>
      <c r="F17" s="17" t="s">
        <v>94</v>
      </c>
      <c r="G17" s="23">
        <v>40725</v>
      </c>
      <c r="H17" s="23">
        <v>40816</v>
      </c>
    </row>
    <row r="18" spans="1:8" ht="30">
      <c r="A18" s="13" t="s">
        <v>90</v>
      </c>
      <c r="B18" s="11">
        <f>8910*3</f>
        <v>26730</v>
      </c>
      <c r="C18" s="12" t="s">
        <v>12</v>
      </c>
      <c r="D18" s="12" t="s">
        <v>13</v>
      </c>
      <c r="E18" s="25" t="s">
        <v>101</v>
      </c>
      <c r="F18" s="14" t="s">
        <v>102</v>
      </c>
      <c r="G18" s="23">
        <v>40725</v>
      </c>
      <c r="H18" s="23">
        <v>40816</v>
      </c>
    </row>
    <row r="19" spans="1:8" ht="30">
      <c r="A19" s="13" t="s">
        <v>90</v>
      </c>
      <c r="B19" s="11">
        <f>6480*3</f>
        <v>19440</v>
      </c>
      <c r="C19" s="12" t="s">
        <v>12</v>
      </c>
      <c r="D19" s="12" t="s">
        <v>13</v>
      </c>
      <c r="E19" s="25" t="s">
        <v>103</v>
      </c>
      <c r="F19" s="14" t="s">
        <v>104</v>
      </c>
      <c r="G19" s="23">
        <v>40725</v>
      </c>
      <c r="H19" s="23">
        <v>40816</v>
      </c>
    </row>
    <row r="20" spans="1:8" ht="30">
      <c r="A20" s="13" t="s">
        <v>90</v>
      </c>
      <c r="B20" s="11">
        <f>13615*3</f>
        <v>40845</v>
      </c>
      <c r="C20" s="12" t="s">
        <v>12</v>
      </c>
      <c r="D20" s="12" t="s">
        <v>13</v>
      </c>
      <c r="E20" s="25" t="s">
        <v>105</v>
      </c>
      <c r="F20" s="14" t="s">
        <v>107</v>
      </c>
      <c r="G20" s="23">
        <v>40725</v>
      </c>
      <c r="H20" s="23">
        <v>40816</v>
      </c>
    </row>
    <row r="21" spans="1:8" ht="30">
      <c r="A21" s="13" t="s">
        <v>90</v>
      </c>
      <c r="B21" s="18">
        <f>10400*3</f>
        <v>31200</v>
      </c>
      <c r="C21" s="12" t="s">
        <v>12</v>
      </c>
      <c r="D21" s="12" t="s">
        <v>13</v>
      </c>
      <c r="E21" s="25" t="s">
        <v>106</v>
      </c>
      <c r="F21" s="14" t="s">
        <v>108</v>
      </c>
      <c r="G21" s="23">
        <v>40725</v>
      </c>
      <c r="H21" s="23">
        <v>40816</v>
      </c>
    </row>
    <row r="22" spans="1:8" ht="45">
      <c r="A22" s="10" t="s">
        <v>111</v>
      </c>
      <c r="B22" s="11">
        <f>6500*3</f>
        <v>19500</v>
      </c>
      <c r="C22" s="12" t="s">
        <v>12</v>
      </c>
      <c r="D22" s="12" t="s">
        <v>13</v>
      </c>
      <c r="E22" s="25" t="s">
        <v>109</v>
      </c>
      <c r="F22" s="14" t="s">
        <v>110</v>
      </c>
      <c r="G22" s="23">
        <v>40725</v>
      </c>
      <c r="H22" s="23">
        <v>40816</v>
      </c>
    </row>
    <row r="23" spans="1:8" ht="45">
      <c r="A23" s="10" t="s">
        <v>111</v>
      </c>
      <c r="B23" s="11">
        <f>3250*6</f>
        <v>19500</v>
      </c>
      <c r="C23" s="12" t="s">
        <v>12</v>
      </c>
      <c r="D23" s="12" t="s">
        <v>13</v>
      </c>
      <c r="E23" s="25" t="s">
        <v>112</v>
      </c>
      <c r="F23" s="14" t="s">
        <v>113</v>
      </c>
      <c r="G23" s="23">
        <v>40725</v>
      </c>
      <c r="H23" s="23">
        <v>40816</v>
      </c>
    </row>
    <row r="24" spans="1:8" ht="45">
      <c r="A24" s="10" t="s">
        <v>49</v>
      </c>
      <c r="B24" s="11">
        <f>4250*6</f>
        <v>25500</v>
      </c>
      <c r="C24" s="12" t="s">
        <v>12</v>
      </c>
      <c r="D24" s="12" t="s">
        <v>13</v>
      </c>
      <c r="E24" s="22" t="s">
        <v>52</v>
      </c>
      <c r="F24" s="15" t="s">
        <v>44</v>
      </c>
      <c r="G24" s="23">
        <v>40725</v>
      </c>
      <c r="H24" s="23">
        <v>40816</v>
      </c>
    </row>
    <row r="25" spans="1:8" ht="30">
      <c r="A25" s="13" t="s">
        <v>115</v>
      </c>
      <c r="B25" s="11">
        <f>8681*6</f>
        <v>52086</v>
      </c>
      <c r="C25" s="12" t="s">
        <v>12</v>
      </c>
      <c r="D25" s="12" t="s">
        <v>13</v>
      </c>
      <c r="E25" s="22" t="s">
        <v>29</v>
      </c>
      <c r="F25" s="14" t="s">
        <v>64</v>
      </c>
      <c r="G25" s="23">
        <v>40725</v>
      </c>
      <c r="H25" s="23">
        <v>40816</v>
      </c>
    </row>
    <row r="26" spans="1:8" ht="30">
      <c r="A26" s="13" t="s">
        <v>90</v>
      </c>
      <c r="B26" s="11">
        <f>10000*3</f>
        <v>30000</v>
      </c>
      <c r="C26" s="12" t="s">
        <v>12</v>
      </c>
      <c r="D26" s="12" t="s">
        <v>13</v>
      </c>
      <c r="E26" s="25" t="s">
        <v>116</v>
      </c>
      <c r="F26" s="14" t="s">
        <v>117</v>
      </c>
      <c r="G26" s="23">
        <v>40725</v>
      </c>
      <c r="H26" s="23">
        <v>40816</v>
      </c>
    </row>
    <row r="27" spans="1:8" ht="30">
      <c r="A27" s="13" t="s">
        <v>90</v>
      </c>
      <c r="B27" s="11">
        <f>10400*3</f>
        <v>31200</v>
      </c>
      <c r="C27" s="12" t="s">
        <v>12</v>
      </c>
      <c r="D27" s="12" t="s">
        <v>13</v>
      </c>
      <c r="E27" s="25" t="s">
        <v>118</v>
      </c>
      <c r="F27" s="14" t="s">
        <v>119</v>
      </c>
      <c r="G27" s="23">
        <v>40725</v>
      </c>
      <c r="H27" s="23">
        <v>40816</v>
      </c>
    </row>
    <row r="28" spans="1:8" ht="15">
      <c r="A28" s="13" t="s">
        <v>90</v>
      </c>
      <c r="B28" s="18">
        <f>24360</f>
        <v>24360</v>
      </c>
      <c r="C28" s="12" t="s">
        <v>12</v>
      </c>
      <c r="D28" s="12" t="s">
        <v>13</v>
      </c>
      <c r="E28" s="20" t="s">
        <v>120</v>
      </c>
      <c r="F28" s="13" t="s">
        <v>121</v>
      </c>
      <c r="G28" s="23">
        <v>40725</v>
      </c>
      <c r="H28" s="23">
        <v>40755</v>
      </c>
    </row>
    <row r="29" spans="1:8" ht="15">
      <c r="A29" s="13" t="s">
        <v>90</v>
      </c>
      <c r="B29" s="18">
        <f>24360</f>
        <v>24360</v>
      </c>
      <c r="C29" s="12" t="s">
        <v>12</v>
      </c>
      <c r="D29" s="12" t="s">
        <v>13</v>
      </c>
      <c r="E29" s="20" t="s">
        <v>122</v>
      </c>
      <c r="F29" s="13" t="s">
        <v>123</v>
      </c>
      <c r="G29" s="23">
        <v>40725</v>
      </c>
      <c r="H29" s="23">
        <v>40755</v>
      </c>
    </row>
    <row r="30" spans="1:8" ht="15">
      <c r="A30" s="13" t="s">
        <v>90</v>
      </c>
      <c r="B30" s="18">
        <f>10400*3</f>
        <v>31200</v>
      </c>
      <c r="C30" s="12" t="s">
        <v>12</v>
      </c>
      <c r="D30" s="12" t="s">
        <v>13</v>
      </c>
      <c r="E30" s="20" t="s">
        <v>124</v>
      </c>
      <c r="F30" s="13" t="s">
        <v>125</v>
      </c>
      <c r="G30" s="23">
        <v>40725</v>
      </c>
      <c r="H30" s="23">
        <v>40816</v>
      </c>
    </row>
    <row r="31" spans="1:8" ht="15">
      <c r="A31" s="13" t="s">
        <v>90</v>
      </c>
      <c r="B31" s="18">
        <f>10400*3</f>
        <v>31200</v>
      </c>
      <c r="C31" s="12" t="s">
        <v>12</v>
      </c>
      <c r="D31" s="12" t="s">
        <v>13</v>
      </c>
      <c r="E31" s="20" t="s">
        <v>126</v>
      </c>
      <c r="F31" s="13" t="s">
        <v>127</v>
      </c>
      <c r="G31" s="23">
        <v>40725</v>
      </c>
      <c r="H31" s="23">
        <v>40816</v>
      </c>
    </row>
    <row r="32" spans="1:8" ht="45">
      <c r="A32" s="13" t="s">
        <v>90</v>
      </c>
      <c r="B32" s="11">
        <f>10400*3</f>
        <v>31200</v>
      </c>
      <c r="C32" s="12" t="s">
        <v>12</v>
      </c>
      <c r="D32" s="12" t="s">
        <v>13</v>
      </c>
      <c r="E32" s="25" t="s">
        <v>128</v>
      </c>
      <c r="F32" s="14" t="s">
        <v>129</v>
      </c>
      <c r="G32" s="23">
        <v>40725</v>
      </c>
      <c r="H32" s="23">
        <v>40816</v>
      </c>
    </row>
    <row r="33" spans="1:8" ht="15">
      <c r="A33" s="13" t="s">
        <v>90</v>
      </c>
      <c r="B33" s="18">
        <f>24360</f>
        <v>24360</v>
      </c>
      <c r="C33" s="12" t="s">
        <v>12</v>
      </c>
      <c r="D33" s="12" t="s">
        <v>13</v>
      </c>
      <c r="E33" s="20" t="s">
        <v>130</v>
      </c>
      <c r="F33" s="13" t="s">
        <v>131</v>
      </c>
      <c r="G33" s="23">
        <v>40725</v>
      </c>
      <c r="H33" s="23">
        <v>40755</v>
      </c>
    </row>
    <row r="34" spans="1:8" ht="15">
      <c r="A34" s="13" t="s">
        <v>90</v>
      </c>
      <c r="B34" s="18">
        <f>24360</f>
        <v>24360</v>
      </c>
      <c r="C34" s="12" t="s">
        <v>12</v>
      </c>
      <c r="D34" s="12" t="s">
        <v>13</v>
      </c>
      <c r="E34" s="20" t="s">
        <v>132</v>
      </c>
      <c r="F34" s="13" t="s">
        <v>133</v>
      </c>
      <c r="G34" s="23">
        <v>40725</v>
      </c>
      <c r="H34" s="23">
        <v>40755</v>
      </c>
    </row>
    <row r="35" spans="1:8" ht="15">
      <c r="A35" s="13" t="s">
        <v>90</v>
      </c>
      <c r="B35" s="18">
        <f>24360</f>
        <v>24360</v>
      </c>
      <c r="C35" s="12" t="s">
        <v>12</v>
      </c>
      <c r="D35" s="12" t="s">
        <v>13</v>
      </c>
      <c r="E35" s="20" t="s">
        <v>134</v>
      </c>
      <c r="F35" s="13" t="s">
        <v>135</v>
      </c>
      <c r="G35" s="23">
        <v>40725</v>
      </c>
      <c r="H35" s="23">
        <v>40755</v>
      </c>
    </row>
    <row r="36" spans="1:8" ht="15">
      <c r="A36" s="13" t="s">
        <v>90</v>
      </c>
      <c r="B36" s="18">
        <f>24360</f>
        <v>24360</v>
      </c>
      <c r="C36" s="12" t="s">
        <v>12</v>
      </c>
      <c r="D36" s="12" t="s">
        <v>13</v>
      </c>
      <c r="E36" s="20" t="s">
        <v>136</v>
      </c>
      <c r="F36" s="13" t="s">
        <v>137</v>
      </c>
      <c r="G36" s="23">
        <v>40725</v>
      </c>
      <c r="H36" s="23">
        <v>40755</v>
      </c>
    </row>
    <row r="37" spans="1:8" ht="30">
      <c r="A37" s="10" t="s">
        <v>138</v>
      </c>
      <c r="B37" s="18">
        <f aca="true" t="shared" si="0" ref="B37:B42">17962*3</f>
        <v>53886</v>
      </c>
      <c r="C37" s="12" t="s">
        <v>12</v>
      </c>
      <c r="D37" s="12" t="s">
        <v>13</v>
      </c>
      <c r="E37" s="22" t="s">
        <v>19</v>
      </c>
      <c r="F37" s="15" t="s">
        <v>24</v>
      </c>
      <c r="G37" s="23">
        <v>40725</v>
      </c>
      <c r="H37" s="23">
        <v>40816</v>
      </c>
    </row>
    <row r="38" spans="1:8" ht="30">
      <c r="A38" s="10" t="s">
        <v>138</v>
      </c>
      <c r="B38" s="11">
        <f t="shared" si="0"/>
        <v>53886</v>
      </c>
      <c r="C38" s="12" t="s">
        <v>12</v>
      </c>
      <c r="D38" s="12" t="s">
        <v>13</v>
      </c>
      <c r="E38" s="22" t="s">
        <v>22</v>
      </c>
      <c r="F38" s="17" t="s">
        <v>15</v>
      </c>
      <c r="G38" s="23">
        <v>40725</v>
      </c>
      <c r="H38" s="23">
        <v>40816</v>
      </c>
    </row>
    <row r="39" spans="1:8" ht="30">
      <c r="A39" s="10" t="s">
        <v>138</v>
      </c>
      <c r="B39" s="18">
        <f t="shared" si="0"/>
        <v>53886</v>
      </c>
      <c r="C39" s="12" t="s">
        <v>12</v>
      </c>
      <c r="D39" s="12" t="s">
        <v>13</v>
      </c>
      <c r="E39" s="22" t="s">
        <v>31</v>
      </c>
      <c r="F39" s="15" t="s">
        <v>33</v>
      </c>
      <c r="G39" s="23">
        <v>40725</v>
      </c>
      <c r="H39" s="23">
        <v>40816</v>
      </c>
    </row>
    <row r="40" spans="1:8" ht="30">
      <c r="A40" s="10" t="s">
        <v>139</v>
      </c>
      <c r="B40" s="11">
        <f t="shared" si="0"/>
        <v>53886</v>
      </c>
      <c r="C40" s="12" t="s">
        <v>12</v>
      </c>
      <c r="D40" s="12" t="s">
        <v>13</v>
      </c>
      <c r="E40" s="22" t="s">
        <v>23</v>
      </c>
      <c r="F40" s="17" t="s">
        <v>16</v>
      </c>
      <c r="G40" s="23">
        <v>40725</v>
      </c>
      <c r="H40" s="23">
        <v>40816</v>
      </c>
    </row>
    <row r="41" spans="1:8" ht="30">
      <c r="A41" s="10" t="s">
        <v>139</v>
      </c>
      <c r="B41" s="18">
        <f t="shared" si="0"/>
        <v>53886</v>
      </c>
      <c r="C41" s="12" t="s">
        <v>12</v>
      </c>
      <c r="D41" s="12" t="s">
        <v>13</v>
      </c>
      <c r="E41" s="22" t="s">
        <v>32</v>
      </c>
      <c r="F41" s="17" t="s">
        <v>34</v>
      </c>
      <c r="G41" s="23">
        <v>40725</v>
      </c>
      <c r="H41" s="23">
        <v>40816</v>
      </c>
    </row>
    <row r="42" spans="1:8" ht="30">
      <c r="A42" s="10" t="s">
        <v>139</v>
      </c>
      <c r="B42" s="18">
        <f t="shared" si="0"/>
        <v>53886</v>
      </c>
      <c r="C42" s="12" t="s">
        <v>12</v>
      </c>
      <c r="D42" s="12" t="s">
        <v>13</v>
      </c>
      <c r="E42" s="22" t="s">
        <v>40</v>
      </c>
      <c r="F42" s="15" t="s">
        <v>41</v>
      </c>
      <c r="G42" s="23">
        <v>40725</v>
      </c>
      <c r="H42" s="23">
        <v>40816</v>
      </c>
    </row>
    <row r="43" spans="1:8" ht="60">
      <c r="A43" s="10" t="s">
        <v>47</v>
      </c>
      <c r="B43" s="11">
        <f>17362*3</f>
        <v>52086</v>
      </c>
      <c r="C43" s="12" t="s">
        <v>12</v>
      </c>
      <c r="D43" s="12" t="s">
        <v>13</v>
      </c>
      <c r="E43" s="22" t="s">
        <v>7</v>
      </c>
      <c r="F43" s="17" t="s">
        <v>17</v>
      </c>
      <c r="G43" s="23">
        <v>40725</v>
      </c>
      <c r="H43" s="23">
        <v>40816</v>
      </c>
    </row>
    <row r="44" spans="1:8" ht="15">
      <c r="A44" s="10" t="s">
        <v>140</v>
      </c>
      <c r="B44" s="11">
        <f>17362*3</f>
        <v>52086</v>
      </c>
      <c r="C44" s="12" t="s">
        <v>12</v>
      </c>
      <c r="D44" s="12" t="s">
        <v>13</v>
      </c>
      <c r="E44" s="22" t="s">
        <v>21</v>
      </c>
      <c r="F44" s="17" t="s">
        <v>25</v>
      </c>
      <c r="G44" s="23">
        <v>40725</v>
      </c>
      <c r="H44" s="23">
        <v>40816</v>
      </c>
    </row>
    <row r="45" spans="1:8" ht="45">
      <c r="A45" s="10" t="s">
        <v>50</v>
      </c>
      <c r="B45" s="11">
        <f>17362*3</f>
        <v>52086</v>
      </c>
      <c r="C45" s="12" t="s">
        <v>12</v>
      </c>
      <c r="D45" s="12" t="s">
        <v>13</v>
      </c>
      <c r="E45" s="22" t="s">
        <v>35</v>
      </c>
      <c r="F45" s="14" t="s">
        <v>36</v>
      </c>
      <c r="G45" s="23">
        <v>40725</v>
      </c>
      <c r="H45" s="23">
        <v>40816</v>
      </c>
    </row>
    <row r="46" spans="1:8" ht="30">
      <c r="A46" s="10" t="s">
        <v>53</v>
      </c>
      <c r="B46" s="11">
        <f>17362*3</f>
        <v>52086</v>
      </c>
      <c r="C46" s="12" t="s">
        <v>12</v>
      </c>
      <c r="D46" s="12" t="s">
        <v>13</v>
      </c>
      <c r="E46" s="20" t="s">
        <v>55</v>
      </c>
      <c r="F46" s="13" t="s">
        <v>57</v>
      </c>
      <c r="G46" s="23">
        <v>40725</v>
      </c>
      <c r="H46" s="23">
        <v>40816</v>
      </c>
    </row>
    <row r="47" spans="1:8" ht="15">
      <c r="A47" s="13" t="s">
        <v>141</v>
      </c>
      <c r="B47" s="18">
        <f>17362*3</f>
        <v>52086</v>
      </c>
      <c r="C47" s="12" t="s">
        <v>12</v>
      </c>
      <c r="D47" s="12" t="s">
        <v>13</v>
      </c>
      <c r="E47" s="20" t="s">
        <v>142</v>
      </c>
      <c r="F47" s="13" t="s">
        <v>143</v>
      </c>
      <c r="G47" s="23">
        <v>40739</v>
      </c>
      <c r="H47" s="23">
        <v>40816</v>
      </c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B1">
      <selection activeCell="E20" sqref="E20:F20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5"/>
      <c r="B1" s="6"/>
      <c r="C1" s="6"/>
      <c r="D1" s="6"/>
      <c r="E1" s="6"/>
      <c r="F1" s="6"/>
      <c r="G1" s="6"/>
      <c r="H1" s="6"/>
    </row>
    <row r="2" spans="1:8" ht="16.5">
      <c r="A2" s="39" t="s">
        <v>27</v>
      </c>
      <c r="B2" s="39"/>
      <c r="C2" s="39"/>
      <c r="D2" s="39"/>
      <c r="E2" s="39"/>
      <c r="F2" s="39"/>
      <c r="G2" s="39"/>
      <c r="H2" s="39"/>
    </row>
    <row r="3" spans="1:8" ht="16.5">
      <c r="A3" s="39" t="s">
        <v>28</v>
      </c>
      <c r="B3" s="39"/>
      <c r="C3" s="39"/>
      <c r="D3" s="39"/>
      <c r="E3" s="39"/>
      <c r="F3" s="39"/>
      <c r="G3" s="39"/>
      <c r="H3" s="39"/>
    </row>
    <row r="4" spans="1:8" ht="16.5">
      <c r="A4" s="39" t="s">
        <v>38</v>
      </c>
      <c r="B4" s="39"/>
      <c r="C4" s="39"/>
      <c r="D4" s="39"/>
      <c r="E4" s="39"/>
      <c r="F4" s="39"/>
      <c r="G4" s="39"/>
      <c r="H4" s="39"/>
    </row>
    <row r="5" spans="1:8" ht="16.5">
      <c r="A5" s="39"/>
      <c r="B5" s="39"/>
      <c r="C5" s="39"/>
      <c r="D5" s="39"/>
      <c r="E5" s="39"/>
      <c r="F5" s="39"/>
      <c r="G5" s="39"/>
      <c r="H5" s="39"/>
    </row>
    <row r="6" ht="15.75" thickBot="1"/>
    <row r="7" spans="1:8" s="2" customFormat="1" ht="15">
      <c r="A7" s="40" t="s">
        <v>4</v>
      </c>
      <c r="B7" s="42" t="s">
        <v>5</v>
      </c>
      <c r="C7" s="42" t="s">
        <v>0</v>
      </c>
      <c r="D7" s="42" t="s">
        <v>1</v>
      </c>
      <c r="E7" s="42" t="s">
        <v>6</v>
      </c>
      <c r="F7" s="42" t="s">
        <v>2</v>
      </c>
      <c r="G7" s="37" t="s">
        <v>3</v>
      </c>
      <c r="H7" s="38"/>
    </row>
    <row r="8" spans="1:8" s="2" customFormat="1" ht="15">
      <c r="A8" s="41"/>
      <c r="B8" s="43"/>
      <c r="C8" s="43"/>
      <c r="D8" s="43"/>
      <c r="E8" s="43"/>
      <c r="F8" s="43"/>
      <c r="G8" s="7" t="s">
        <v>9</v>
      </c>
      <c r="H8" s="8" t="s">
        <v>10</v>
      </c>
    </row>
    <row r="9" spans="1:8" ht="15">
      <c r="A9" s="13" t="s">
        <v>90</v>
      </c>
      <c r="B9" s="18">
        <f>24360</f>
        <v>24360</v>
      </c>
      <c r="C9" s="12" t="s">
        <v>12</v>
      </c>
      <c r="D9" s="12" t="s">
        <v>13</v>
      </c>
      <c r="E9" s="20" t="s">
        <v>130</v>
      </c>
      <c r="F9" s="13" t="s">
        <v>131</v>
      </c>
      <c r="G9" s="23">
        <v>40756</v>
      </c>
      <c r="H9" s="23">
        <v>40786</v>
      </c>
    </row>
    <row r="10" spans="1:8" ht="15">
      <c r="A10" s="13" t="s">
        <v>90</v>
      </c>
      <c r="B10" s="18">
        <f>24360</f>
        <v>24360</v>
      </c>
      <c r="C10" s="12" t="s">
        <v>12</v>
      </c>
      <c r="D10" s="12" t="s">
        <v>13</v>
      </c>
      <c r="E10" s="20" t="s">
        <v>134</v>
      </c>
      <c r="F10" s="13" t="s">
        <v>135</v>
      </c>
      <c r="G10" s="23">
        <v>40756</v>
      </c>
      <c r="H10" s="23">
        <v>40786</v>
      </c>
    </row>
    <row r="11" spans="1:8" ht="15">
      <c r="A11" s="13" t="s">
        <v>90</v>
      </c>
      <c r="B11" s="18">
        <f>24360</f>
        <v>24360</v>
      </c>
      <c r="C11" s="12" t="s">
        <v>12</v>
      </c>
      <c r="D11" s="12" t="s">
        <v>13</v>
      </c>
      <c r="E11" s="20" t="s">
        <v>136</v>
      </c>
      <c r="F11" s="13" t="s">
        <v>137</v>
      </c>
      <c r="G11" s="23">
        <v>40756</v>
      </c>
      <c r="H11" s="23">
        <v>40786</v>
      </c>
    </row>
    <row r="12" spans="1:8" ht="45">
      <c r="A12" s="10" t="s">
        <v>111</v>
      </c>
      <c r="B12" s="11">
        <f>3250*4</f>
        <v>13000</v>
      </c>
      <c r="C12" s="12" t="s">
        <v>12</v>
      </c>
      <c r="D12" s="12" t="s">
        <v>13</v>
      </c>
      <c r="E12" s="25" t="s">
        <v>144</v>
      </c>
      <c r="F12" s="14" t="s">
        <v>145</v>
      </c>
      <c r="G12" s="23">
        <v>40756</v>
      </c>
      <c r="H12" s="23">
        <v>40816</v>
      </c>
    </row>
    <row r="13" spans="1:8" ht="15">
      <c r="A13" s="13" t="s">
        <v>90</v>
      </c>
      <c r="B13" s="18">
        <f>24360</f>
        <v>24360</v>
      </c>
      <c r="C13" s="12" t="s">
        <v>12</v>
      </c>
      <c r="D13" s="12" t="s">
        <v>13</v>
      </c>
      <c r="E13" s="20" t="s">
        <v>122</v>
      </c>
      <c r="F13" s="13" t="s">
        <v>123</v>
      </c>
      <c r="G13" s="23">
        <v>40756</v>
      </c>
      <c r="H13" s="23">
        <v>40786</v>
      </c>
    </row>
    <row r="14" spans="1:8" ht="30">
      <c r="A14" s="13" t="s">
        <v>90</v>
      </c>
      <c r="B14" s="11">
        <f>16600*2</f>
        <v>33200</v>
      </c>
      <c r="C14" s="12" t="s">
        <v>12</v>
      </c>
      <c r="D14" s="12" t="s">
        <v>13</v>
      </c>
      <c r="E14" s="25" t="s">
        <v>146</v>
      </c>
      <c r="F14" s="14" t="s">
        <v>147</v>
      </c>
      <c r="G14" s="23">
        <v>40756</v>
      </c>
      <c r="H14" s="23">
        <v>40816</v>
      </c>
    </row>
    <row r="15" spans="1:8" ht="15">
      <c r="A15" s="13" t="s">
        <v>148</v>
      </c>
      <c r="B15" s="18">
        <v>24360</v>
      </c>
      <c r="C15" s="12" t="s">
        <v>12</v>
      </c>
      <c r="D15" s="12" t="s">
        <v>13</v>
      </c>
      <c r="E15" s="20" t="s">
        <v>149</v>
      </c>
      <c r="F15" s="13" t="s">
        <v>150</v>
      </c>
      <c r="G15" s="23">
        <v>40756</v>
      </c>
      <c r="H15" s="23">
        <v>40786</v>
      </c>
    </row>
    <row r="16" spans="1:8" ht="30">
      <c r="A16" s="13" t="s">
        <v>50</v>
      </c>
      <c r="B16" s="11">
        <f>8181*4</f>
        <v>32724</v>
      </c>
      <c r="C16" s="12" t="s">
        <v>12</v>
      </c>
      <c r="D16" s="12" t="s">
        <v>13</v>
      </c>
      <c r="E16" s="25" t="s">
        <v>151</v>
      </c>
      <c r="F16" s="14" t="s">
        <v>152</v>
      </c>
      <c r="G16" s="23">
        <v>40756</v>
      </c>
      <c r="H16" s="23">
        <v>40816</v>
      </c>
    </row>
    <row r="17" spans="1:8" ht="15">
      <c r="A17" s="13" t="s">
        <v>50</v>
      </c>
      <c r="B17" s="11">
        <f>8181*4</f>
        <v>32724</v>
      </c>
      <c r="C17" s="12" t="s">
        <v>12</v>
      </c>
      <c r="D17" s="12" t="s">
        <v>13</v>
      </c>
      <c r="E17" s="25" t="s">
        <v>153</v>
      </c>
      <c r="F17" s="14" t="s">
        <v>154</v>
      </c>
      <c r="G17" s="23">
        <v>40756</v>
      </c>
      <c r="H17" s="23">
        <v>40816</v>
      </c>
    </row>
    <row r="18" spans="1:8" ht="15">
      <c r="A18" s="13" t="s">
        <v>50</v>
      </c>
      <c r="B18" s="18">
        <f>(10200/30)*23+5100+5100</f>
        <v>18020</v>
      </c>
      <c r="C18" s="12" t="s">
        <v>12</v>
      </c>
      <c r="D18" s="12" t="s">
        <v>13</v>
      </c>
      <c r="E18" s="20" t="s">
        <v>155</v>
      </c>
      <c r="F18" s="13" t="s">
        <v>156</v>
      </c>
      <c r="G18" s="23">
        <v>40763</v>
      </c>
      <c r="H18" s="23">
        <v>40816</v>
      </c>
    </row>
    <row r="19" spans="1:8" ht="15">
      <c r="A19" s="13" t="s">
        <v>50</v>
      </c>
      <c r="B19" s="11">
        <f>(16372/30)*23+16372</f>
        <v>28923.86666666667</v>
      </c>
      <c r="C19" s="12" t="s">
        <v>12</v>
      </c>
      <c r="D19" s="12" t="s">
        <v>13</v>
      </c>
      <c r="E19" s="25" t="s">
        <v>157</v>
      </c>
      <c r="F19" s="14" t="s">
        <v>158</v>
      </c>
      <c r="G19" s="23">
        <v>40763</v>
      </c>
      <c r="H19" s="23">
        <v>40816</v>
      </c>
    </row>
    <row r="20" spans="1:8" ht="15">
      <c r="A20" s="13" t="s">
        <v>50</v>
      </c>
      <c r="B20" s="11">
        <f>4908.6+16362</f>
        <v>21270.6</v>
      </c>
      <c r="C20" s="12" t="s">
        <v>12</v>
      </c>
      <c r="D20" s="12" t="s">
        <v>13</v>
      </c>
      <c r="E20" s="25" t="s">
        <v>159</v>
      </c>
      <c r="F20" s="14" t="s">
        <v>160</v>
      </c>
      <c r="G20" s="23">
        <v>40777</v>
      </c>
      <c r="H20" s="23">
        <v>40816</v>
      </c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31" sqref="E31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5"/>
      <c r="B1" s="6"/>
      <c r="C1" s="6"/>
      <c r="D1" s="6"/>
      <c r="E1" s="6"/>
      <c r="F1" s="6"/>
      <c r="G1" s="6"/>
      <c r="H1" s="6"/>
    </row>
    <row r="2" spans="1:8" ht="16.5">
      <c r="A2" s="39" t="s">
        <v>27</v>
      </c>
      <c r="B2" s="39"/>
      <c r="C2" s="39"/>
      <c r="D2" s="39"/>
      <c r="E2" s="39"/>
      <c r="F2" s="39"/>
      <c r="G2" s="39"/>
      <c r="H2" s="39"/>
    </row>
    <row r="3" spans="1:8" ht="16.5">
      <c r="A3" s="39" t="s">
        <v>28</v>
      </c>
      <c r="B3" s="39"/>
      <c r="C3" s="39"/>
      <c r="D3" s="39"/>
      <c r="E3" s="39"/>
      <c r="F3" s="39"/>
      <c r="G3" s="39"/>
      <c r="H3" s="39"/>
    </row>
    <row r="4" spans="1:8" ht="16.5">
      <c r="A4" s="39" t="s">
        <v>38</v>
      </c>
      <c r="B4" s="39"/>
      <c r="C4" s="39"/>
      <c r="D4" s="39"/>
      <c r="E4" s="39"/>
      <c r="F4" s="39"/>
      <c r="G4" s="39"/>
      <c r="H4" s="39"/>
    </row>
    <row r="5" spans="1:8" ht="16.5">
      <c r="A5" s="39"/>
      <c r="B5" s="39"/>
      <c r="C5" s="39"/>
      <c r="D5" s="39"/>
      <c r="E5" s="39"/>
      <c r="F5" s="39"/>
      <c r="G5" s="39"/>
      <c r="H5" s="39"/>
    </row>
    <row r="6" ht="15.75" thickBot="1"/>
    <row r="7" spans="1:8" s="2" customFormat="1" ht="15">
      <c r="A7" s="40" t="s">
        <v>4</v>
      </c>
      <c r="B7" s="42" t="s">
        <v>5</v>
      </c>
      <c r="C7" s="42" t="s">
        <v>0</v>
      </c>
      <c r="D7" s="42" t="s">
        <v>1</v>
      </c>
      <c r="E7" s="42" t="s">
        <v>6</v>
      </c>
      <c r="F7" s="42" t="s">
        <v>2</v>
      </c>
      <c r="G7" s="37" t="s">
        <v>3</v>
      </c>
      <c r="H7" s="38"/>
    </row>
    <row r="8" spans="1:8" s="2" customFormat="1" ht="15">
      <c r="A8" s="41"/>
      <c r="B8" s="43"/>
      <c r="C8" s="43"/>
      <c r="D8" s="43"/>
      <c r="E8" s="43"/>
      <c r="F8" s="43"/>
      <c r="G8" s="7" t="s">
        <v>9</v>
      </c>
      <c r="H8" s="8" t="s">
        <v>10</v>
      </c>
    </row>
    <row r="9" spans="1:8" ht="15">
      <c r="A9" s="13" t="s">
        <v>162</v>
      </c>
      <c r="B9" s="18">
        <f>6000</f>
        <v>6000</v>
      </c>
      <c r="C9" s="12" t="s">
        <v>12</v>
      </c>
      <c r="D9" s="12" t="s">
        <v>13</v>
      </c>
      <c r="E9" s="20" t="s">
        <v>161</v>
      </c>
      <c r="F9" s="13" t="s">
        <v>163</v>
      </c>
      <c r="G9" s="23">
        <v>40787</v>
      </c>
      <c r="H9" s="23">
        <v>40816</v>
      </c>
    </row>
    <row r="10" spans="1:8" ht="15">
      <c r="A10" s="13" t="s">
        <v>164</v>
      </c>
      <c r="B10" s="18">
        <v>59030.8</v>
      </c>
      <c r="C10" s="12" t="s">
        <v>12</v>
      </c>
      <c r="D10" s="12" t="s">
        <v>13</v>
      </c>
      <c r="E10" s="20" t="s">
        <v>165</v>
      </c>
      <c r="F10" s="13" t="s">
        <v>168</v>
      </c>
      <c r="G10" s="23">
        <v>40805</v>
      </c>
      <c r="H10" s="23">
        <v>40908</v>
      </c>
    </row>
    <row r="11" spans="1:8" ht="15">
      <c r="A11" s="13" t="s">
        <v>166</v>
      </c>
      <c r="B11" s="18">
        <v>21666.67</v>
      </c>
      <c r="C11" s="12" t="s">
        <v>12</v>
      </c>
      <c r="D11" s="12" t="s">
        <v>13</v>
      </c>
      <c r="E11" s="20" t="s">
        <v>167</v>
      </c>
      <c r="F11" s="13" t="s">
        <v>169</v>
      </c>
      <c r="G11" s="23">
        <v>40807</v>
      </c>
      <c r="H11" s="23">
        <v>40908</v>
      </c>
    </row>
    <row r="12" spans="1:8" ht="15">
      <c r="A12" s="10"/>
      <c r="B12" s="11"/>
      <c r="C12" s="12"/>
      <c r="D12" s="12"/>
      <c r="E12" s="25"/>
      <c r="F12" s="14"/>
      <c r="G12" s="23"/>
      <c r="H12" s="23"/>
    </row>
    <row r="13" spans="1:8" ht="15">
      <c r="A13" s="13"/>
      <c r="B13" s="18"/>
      <c r="C13" s="12"/>
      <c r="D13" s="12"/>
      <c r="E13" s="20"/>
      <c r="F13" s="13"/>
      <c r="G13" s="23"/>
      <c r="H13" s="23"/>
    </row>
    <row r="14" spans="1:8" ht="15">
      <c r="A14" s="13"/>
      <c r="B14" s="11"/>
      <c r="C14" s="12"/>
      <c r="D14" s="12"/>
      <c r="E14" s="25"/>
      <c r="F14" s="14"/>
      <c r="G14" s="23"/>
      <c r="H14" s="23"/>
    </row>
    <row r="15" spans="1:8" ht="15">
      <c r="A15" s="13"/>
      <c r="B15" s="18"/>
      <c r="C15" s="12"/>
      <c r="D15" s="12"/>
      <c r="E15" s="20"/>
      <c r="F15" s="13"/>
      <c r="G15" s="23"/>
      <c r="H15" s="23"/>
    </row>
    <row r="16" spans="1:8" ht="15">
      <c r="A16" s="13"/>
      <c r="B16" s="11"/>
      <c r="C16" s="12"/>
      <c r="D16" s="12"/>
      <c r="E16" s="25"/>
      <c r="F16" s="14"/>
      <c r="G16" s="23"/>
      <c r="H16" s="23"/>
    </row>
    <row r="17" spans="1:8" ht="15">
      <c r="A17" s="13"/>
      <c r="B17" s="11"/>
      <c r="C17" s="12"/>
      <c r="D17" s="12"/>
      <c r="E17" s="25"/>
      <c r="F17" s="14"/>
      <c r="G17" s="23"/>
      <c r="H17" s="23"/>
    </row>
    <row r="18" spans="1:8" ht="15">
      <c r="A18" s="13"/>
      <c r="B18" s="18"/>
      <c r="C18" s="12"/>
      <c r="D18" s="12"/>
      <c r="E18" s="20"/>
      <c r="F18" s="13"/>
      <c r="G18" s="23"/>
      <c r="H18" s="23"/>
    </row>
    <row r="19" spans="1:8" ht="15">
      <c r="A19" s="13"/>
      <c r="B19" s="11"/>
      <c r="C19" s="12"/>
      <c r="D19" s="12"/>
      <c r="E19" s="25"/>
      <c r="F19" s="14"/>
      <c r="G19" s="23"/>
      <c r="H19" s="23"/>
    </row>
    <row r="20" spans="1:8" ht="15">
      <c r="A20" s="13"/>
      <c r="B20" s="11"/>
      <c r="C20" s="12"/>
      <c r="D20" s="12"/>
      <c r="E20" s="25"/>
      <c r="F20" s="14"/>
      <c r="G20" s="23"/>
      <c r="H20" s="23"/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gcampa</dc:creator>
  <cp:keywords/>
  <dc:description/>
  <cp:lastModifiedBy>epriego</cp:lastModifiedBy>
  <cp:lastPrinted>2012-06-19T19:02:20Z</cp:lastPrinted>
  <dcterms:created xsi:type="dcterms:W3CDTF">2010-03-17T08:50:41Z</dcterms:created>
  <dcterms:modified xsi:type="dcterms:W3CDTF">2012-10-17T15:57:45Z</dcterms:modified>
  <cp:category/>
  <cp:version/>
  <cp:contentType/>
  <cp:contentStatus/>
</cp:coreProperties>
</file>