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CPCA-II-09-A (2)" sheetId="3" r:id="rId1"/>
    <sheet name="CPCA-II-09 (2)" sheetId="2" r:id="rId2"/>
    <sheet name="CPCA-II-08 (2)" sheetId="1" r:id="rId3"/>
  </sheets>
  <externalReferences>
    <externalReference r:id="rId4"/>
  </externalReferences>
  <definedNames>
    <definedName name="_xlnm.Print_Area" localSheetId="2">'CPCA-II-08 (2)'!#REF!</definedName>
    <definedName name="_xlnm.Print_Area" localSheetId="1">'CPCA-II-09 (2)'!$A$1:$I$18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ppto">[1]Hoja2!$B$3:$M$95</definedName>
    <definedName name="PrimerTrimestral2015" localSheetId="2">#REF!</definedName>
    <definedName name="PrimerTrimestral2015" localSheetId="1">#REF!</definedName>
    <definedName name="PrimerTrimestral2015" localSheetId="0">#REF!</definedName>
    <definedName name="PrimerTrimestral2015">#REF!</definedName>
  </definedNames>
  <calcPr calcId="145621"/>
</workbook>
</file>

<file path=xl/calcChain.xml><?xml version="1.0" encoding="utf-8"?>
<calcChain xmlns="http://schemas.openxmlformats.org/spreadsheetml/2006/main">
  <c r="C10" i="3" l="1"/>
  <c r="D10" i="3"/>
  <c r="E10" i="3"/>
  <c r="H10" i="3" s="1"/>
  <c r="F10" i="3"/>
  <c r="F121" i="3" s="1"/>
  <c r="G10" i="3"/>
  <c r="E11" i="3"/>
  <c r="H11" i="3" s="1"/>
  <c r="E12" i="3"/>
  <c r="H12" i="3"/>
  <c r="E13" i="3"/>
  <c r="H13" i="3" s="1"/>
  <c r="E14" i="3"/>
  <c r="H14" i="3"/>
  <c r="E15" i="3"/>
  <c r="H15" i="3"/>
  <c r="I15" i="3"/>
  <c r="E16" i="3"/>
  <c r="H16" i="3" s="1"/>
  <c r="E17" i="3"/>
  <c r="H17" i="3"/>
  <c r="E18" i="3"/>
  <c r="H18" i="3"/>
  <c r="I18" i="3"/>
  <c r="E19" i="3"/>
  <c r="H19" i="3" s="1"/>
  <c r="E20" i="3"/>
  <c r="I20" i="3" s="1"/>
  <c r="H20" i="3"/>
  <c r="E21" i="3"/>
  <c r="H21" i="3"/>
  <c r="E22" i="3"/>
  <c r="H22" i="3" s="1"/>
  <c r="E23" i="3"/>
  <c r="I23" i="3" s="1"/>
  <c r="H23" i="3"/>
  <c r="E24" i="3"/>
  <c r="H24" i="3"/>
  <c r="I24" i="3"/>
  <c r="E25" i="3"/>
  <c r="H25" i="3"/>
  <c r="I25" i="3"/>
  <c r="F26" i="3"/>
  <c r="G26" i="3"/>
  <c r="E27" i="3"/>
  <c r="H27" i="3"/>
  <c r="E28" i="3"/>
  <c r="H28" i="3" s="1"/>
  <c r="E29" i="3"/>
  <c r="I29" i="3" s="1"/>
  <c r="H29" i="3"/>
  <c r="C30" i="3"/>
  <c r="D30" i="3"/>
  <c r="E30" i="3"/>
  <c r="H30" i="3" s="1"/>
  <c r="E31" i="3"/>
  <c r="I31" i="3" s="1"/>
  <c r="H31" i="3"/>
  <c r="E32" i="3"/>
  <c r="H32" i="3"/>
  <c r="I32" i="3"/>
  <c r="E33" i="3"/>
  <c r="H33" i="3"/>
  <c r="I33" i="3"/>
  <c r="E34" i="3"/>
  <c r="H34" i="3" s="1"/>
  <c r="E35" i="3"/>
  <c r="H35" i="3"/>
  <c r="I35" i="3"/>
  <c r="E36" i="3"/>
  <c r="H36" i="3"/>
  <c r="I36" i="3"/>
  <c r="E37" i="3"/>
  <c r="H37" i="3" s="1"/>
  <c r="E38" i="3"/>
  <c r="I38" i="3" s="1"/>
  <c r="H38" i="3"/>
  <c r="E39" i="3"/>
  <c r="H39" i="3"/>
  <c r="I39" i="3"/>
  <c r="E40" i="3"/>
  <c r="H40" i="3"/>
  <c r="E41" i="3"/>
  <c r="I41" i="3" s="1"/>
  <c r="H41" i="3"/>
  <c r="H42" i="3"/>
  <c r="H43" i="3"/>
  <c r="E44" i="3"/>
  <c r="H44" i="3" s="1"/>
  <c r="E45" i="3"/>
  <c r="H45" i="3"/>
  <c r="E46" i="3"/>
  <c r="H46" i="3" s="1"/>
  <c r="E47" i="3"/>
  <c r="I47" i="3" s="1"/>
  <c r="H47" i="3"/>
  <c r="E48" i="3"/>
  <c r="H48" i="3"/>
  <c r="E49" i="3"/>
  <c r="H49" i="3" s="1"/>
  <c r="E50" i="3"/>
  <c r="H50" i="3"/>
  <c r="E51" i="3"/>
  <c r="H51" i="3" s="1"/>
  <c r="E52" i="3"/>
  <c r="H52" i="3"/>
  <c r="C53" i="3"/>
  <c r="E53" i="3" s="1"/>
  <c r="D53" i="3"/>
  <c r="E54" i="3"/>
  <c r="H54" i="3"/>
  <c r="I54" i="3"/>
  <c r="E55" i="3"/>
  <c r="H55" i="3" s="1"/>
  <c r="E56" i="3"/>
  <c r="H56" i="3"/>
  <c r="E57" i="3"/>
  <c r="H57" i="3" s="1"/>
  <c r="E58" i="3"/>
  <c r="H58" i="3"/>
  <c r="I58" i="3"/>
  <c r="E59" i="3"/>
  <c r="H59" i="3"/>
  <c r="E60" i="3"/>
  <c r="H60" i="3"/>
  <c r="E61" i="3"/>
  <c r="H61" i="3"/>
  <c r="I61" i="3"/>
  <c r="E62" i="3"/>
  <c r="H62" i="3" s="1"/>
  <c r="E63" i="3"/>
  <c r="I63" i="3" s="1"/>
  <c r="H63" i="3"/>
  <c r="F64" i="3"/>
  <c r="I64" i="3" s="1"/>
  <c r="G64" i="3"/>
  <c r="E65" i="3"/>
  <c r="H65" i="3" s="1"/>
  <c r="E66" i="3"/>
  <c r="I66" i="3" s="1"/>
  <c r="H66" i="3"/>
  <c r="E67" i="3"/>
  <c r="H67" i="3"/>
  <c r="I67" i="3"/>
  <c r="E68" i="3"/>
  <c r="H68" i="3"/>
  <c r="E69" i="3"/>
  <c r="I69" i="3" s="1"/>
  <c r="H69" i="3"/>
  <c r="E70" i="3"/>
  <c r="H70" i="3"/>
  <c r="I70" i="3"/>
  <c r="E71" i="3"/>
  <c r="H71" i="3"/>
  <c r="E72" i="3"/>
  <c r="I72" i="3" s="1"/>
  <c r="H72" i="3"/>
  <c r="C73" i="3"/>
  <c r="C64" i="3" s="1"/>
  <c r="E64" i="3" s="1"/>
  <c r="H64" i="3" s="1"/>
  <c r="D73" i="3"/>
  <c r="E73" i="3"/>
  <c r="H73" i="3" s="1"/>
  <c r="E74" i="3"/>
  <c r="I74" i="3" s="1"/>
  <c r="H74" i="3"/>
  <c r="E75" i="3"/>
  <c r="H75" i="3"/>
  <c r="I75" i="3"/>
  <c r="E76" i="3"/>
  <c r="H76" i="3"/>
  <c r="I76" i="3"/>
  <c r="E77" i="3"/>
  <c r="H77" i="3" s="1"/>
  <c r="E78" i="3"/>
  <c r="H78" i="3"/>
  <c r="I78" i="3"/>
  <c r="E79" i="3"/>
  <c r="H79" i="3"/>
  <c r="I79" i="3"/>
  <c r="E80" i="3"/>
  <c r="H80" i="3" s="1"/>
  <c r="E81" i="3"/>
  <c r="H81" i="3"/>
  <c r="E82" i="3"/>
  <c r="H82" i="3"/>
  <c r="I82" i="3"/>
  <c r="E83" i="3"/>
  <c r="H83" i="3" s="1"/>
  <c r="E84" i="3"/>
  <c r="I84" i="3" s="1"/>
  <c r="H84" i="3"/>
  <c r="E85" i="3"/>
  <c r="H85" i="3"/>
  <c r="I85" i="3"/>
  <c r="E86" i="3"/>
  <c r="H86" i="3"/>
  <c r="I86" i="3"/>
  <c r="E87" i="3"/>
  <c r="H87" i="3" s="1"/>
  <c r="E88" i="3"/>
  <c r="H88" i="3"/>
  <c r="E89" i="3"/>
  <c r="H89" i="3"/>
  <c r="I89" i="3"/>
  <c r="E90" i="3"/>
  <c r="H90" i="3" s="1"/>
  <c r="E91" i="3"/>
  <c r="H91" i="3"/>
  <c r="I91" i="3"/>
  <c r="E92" i="3"/>
  <c r="H92" i="3"/>
  <c r="I92" i="3"/>
  <c r="E93" i="3"/>
  <c r="H93" i="3" s="1"/>
  <c r="E94" i="3"/>
  <c r="I94" i="3" s="1"/>
  <c r="H94" i="3"/>
  <c r="E95" i="3"/>
  <c r="H95" i="3"/>
  <c r="I95" i="3"/>
  <c r="E96" i="3"/>
  <c r="H96" i="3"/>
  <c r="E97" i="3"/>
  <c r="I97" i="3" s="1"/>
  <c r="H97" i="3"/>
  <c r="E98" i="3"/>
  <c r="H98" i="3"/>
  <c r="I98" i="3"/>
  <c r="E99" i="3"/>
  <c r="H99" i="3"/>
  <c r="I99" i="3"/>
  <c r="E100" i="3"/>
  <c r="H100" i="3" s="1"/>
  <c r="E101" i="3"/>
  <c r="H101" i="3"/>
  <c r="E102" i="3"/>
  <c r="H102" i="3"/>
  <c r="I102" i="3"/>
  <c r="C103" i="3"/>
  <c r="E103" i="3" s="1"/>
  <c r="H103" i="3" s="1"/>
  <c r="F103" i="3"/>
  <c r="I103" i="3" s="1"/>
  <c r="G103" i="3"/>
  <c r="E104" i="3"/>
  <c r="H104" i="3"/>
  <c r="I104" i="3"/>
  <c r="E105" i="3"/>
  <c r="H105" i="3"/>
  <c r="I105" i="3"/>
  <c r="C106" i="3"/>
  <c r="E106" i="3" s="1"/>
  <c r="H106" i="3" s="1"/>
  <c r="F106" i="3"/>
  <c r="I106" i="3" s="1"/>
  <c r="G106" i="3"/>
  <c r="E107" i="3"/>
  <c r="H107" i="3"/>
  <c r="I107" i="3"/>
  <c r="E108" i="3"/>
  <c r="H108" i="3"/>
  <c r="I108" i="3"/>
  <c r="E109" i="3"/>
  <c r="H109" i="3" s="1"/>
  <c r="C110" i="3"/>
  <c r="E110" i="3"/>
  <c r="I110" i="3" s="1"/>
  <c r="H110" i="3"/>
  <c r="E111" i="3"/>
  <c r="H111" i="3"/>
  <c r="I111" i="3"/>
  <c r="E112" i="3"/>
  <c r="H112" i="3"/>
  <c r="I112" i="3"/>
  <c r="E113" i="3"/>
  <c r="H113" i="3" s="1"/>
  <c r="E114" i="3"/>
  <c r="H114" i="3"/>
  <c r="I114" i="3"/>
  <c r="E115" i="3"/>
  <c r="H115" i="3"/>
  <c r="I115" i="3"/>
  <c r="E116" i="3"/>
  <c r="H116" i="3" s="1"/>
  <c r="C117" i="3"/>
  <c r="E117" i="3"/>
  <c r="I117" i="3" s="1"/>
  <c r="H117" i="3"/>
  <c r="E118" i="3"/>
  <c r="H118" i="3"/>
  <c r="I118" i="3"/>
  <c r="C119" i="3"/>
  <c r="D119" i="3"/>
  <c r="E119" i="3"/>
  <c r="H119" i="3"/>
  <c r="E120" i="3"/>
  <c r="H120" i="3"/>
  <c r="D121" i="3"/>
  <c r="G121" i="3"/>
  <c r="E9" i="2"/>
  <c r="H9" i="2"/>
  <c r="I9" i="2"/>
  <c r="E10" i="2"/>
  <c r="H10" i="2" s="1"/>
  <c r="H18" i="2" s="1"/>
  <c r="E11" i="2"/>
  <c r="I11" i="2" s="1"/>
  <c r="H11" i="2"/>
  <c r="H12" i="2"/>
  <c r="I12" i="2"/>
  <c r="E13" i="2"/>
  <c r="H13" i="2" s="1"/>
  <c r="E14" i="2"/>
  <c r="H14" i="2"/>
  <c r="C18" i="2"/>
  <c r="D18" i="2"/>
  <c r="F18" i="2"/>
  <c r="G18" i="2"/>
  <c r="H20" i="1"/>
  <c r="I20" i="1"/>
  <c r="H22" i="1"/>
  <c r="I22" i="1"/>
  <c r="H23" i="1"/>
  <c r="I23" i="1"/>
  <c r="C25" i="1"/>
  <c r="D25" i="1"/>
  <c r="E25" i="1"/>
  <c r="F25" i="1"/>
  <c r="G25" i="1"/>
  <c r="H25" i="1"/>
  <c r="H49" i="1"/>
  <c r="I49" i="1"/>
  <c r="H50" i="1"/>
  <c r="I50" i="1"/>
  <c r="H51" i="1"/>
  <c r="I51" i="1"/>
  <c r="C56" i="1"/>
  <c r="D56" i="1"/>
  <c r="E56" i="1"/>
  <c r="F56" i="1"/>
  <c r="G56" i="1"/>
  <c r="H56" i="1"/>
  <c r="H53" i="3" l="1"/>
  <c r="I53" i="3"/>
  <c r="C26" i="3"/>
  <c r="I10" i="3"/>
  <c r="I100" i="3"/>
  <c r="I93" i="3"/>
  <c r="I87" i="3"/>
  <c r="I83" i="3"/>
  <c r="I80" i="3"/>
  <c r="I73" i="3"/>
  <c r="I65" i="3"/>
  <c r="I62" i="3"/>
  <c r="I46" i="3"/>
  <c r="I37" i="3"/>
  <c r="I30" i="3"/>
  <c r="I28" i="3"/>
  <c r="I22" i="3"/>
  <c r="I19" i="3"/>
  <c r="I16" i="3"/>
  <c r="I13" i="3"/>
  <c r="E18" i="2"/>
  <c r="I13" i="2"/>
  <c r="I10" i="2"/>
  <c r="E26" i="3" l="1"/>
  <c r="C121" i="3"/>
  <c r="E121" i="3" s="1"/>
  <c r="I121" i="3" s="1"/>
  <c r="H26" i="3" l="1"/>
  <c r="H121" i="3" s="1"/>
  <c r="I26" i="3"/>
</calcChain>
</file>

<file path=xl/sharedStrings.xml><?xml version="1.0" encoding="utf-8"?>
<sst xmlns="http://schemas.openxmlformats.org/spreadsheetml/2006/main" count="251" uniqueCount="197">
  <si>
    <t>Hoja 2 de 2</t>
  </si>
  <si>
    <t>El saldo Inicial de Caja y Bancos es informativo, No SE SUMA EN EL TOTAL.</t>
  </si>
  <si>
    <t>El importe reflejado siempre debe ser mayor a cero. Nunca en rojo.</t>
  </si>
  <si>
    <t>Los Ingresos Excedentes  se presentan para efectos de cumplimiento de la Ley de Ingresos del Estado y Ley de Contabilidad Gubernamental.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</si>
  <si>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</si>
  <si>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>Total</t>
  </si>
  <si>
    <t>Ingresos Derivados de Financiamientos</t>
  </si>
  <si>
    <t>Ingresos  derivados de Financiamiento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</si>
  <si>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</si>
  <si>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</si>
  <si>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t>Ingresos por ventas de Bienes y Servicios</t>
  </si>
  <si>
    <t>Cuotas y aportaciones de Seguridad Social</t>
  </si>
  <si>
    <t>Ingresos de Organismos y  Empresas</t>
  </si>
  <si>
    <t xml:space="preserve">     </t>
  </si>
  <si>
    <t>Transferencias, Asignaciones, Subsidios y Otras Ayudas</t>
  </si>
  <si>
    <t>Participaciones y Aportaciones</t>
  </si>
  <si>
    <t>Capital</t>
  </si>
  <si>
    <t>Corriente</t>
  </si>
  <si>
    <t>Aprovechamientos</t>
  </si>
  <si>
    <t xml:space="preserve">      Capital</t>
  </si>
  <si>
    <t xml:space="preserve">      Corriente</t>
  </si>
  <si>
    <t>Productos</t>
  </si>
  <si>
    <t>Derechos</t>
  </si>
  <si>
    <t>Contribuciones de Mejoras</t>
  </si>
  <si>
    <t xml:space="preserve">Impuesto </t>
  </si>
  <si>
    <t>Ingresos del Gobierno</t>
  </si>
  <si>
    <t>(7=5/1)</t>
  </si>
  <si>
    <t>(6= 5 - 1 )</t>
  </si>
  <si>
    <t>(5)</t>
  </si>
  <si>
    <t>(4)</t>
  </si>
  <si>
    <t>(3= 1 +2)</t>
  </si>
  <si>
    <t>(2)</t>
  </si>
  <si>
    <t>(1)</t>
  </si>
  <si>
    <t>% de Avance  Anual</t>
  </si>
  <si>
    <t>Variación Vs Original</t>
  </si>
  <si>
    <t xml:space="preserve">Ingresos Recaudado   </t>
  </si>
  <si>
    <t xml:space="preserve">Ingresos Devengado </t>
  </si>
  <si>
    <t>Ingresos Modificado    Anual</t>
  </si>
  <si>
    <t>Ampliaciones y Reducciones           (+ ó -)</t>
  </si>
  <si>
    <t>Ingresos Estimado Original  Anual</t>
  </si>
  <si>
    <t>Estado Analítico de Ingresos
Por Fuente de Financiamiento</t>
  </si>
  <si>
    <t>Hoja 1 de 2</t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</si>
  <si>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</si>
  <si>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</si>
  <si>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t>Ingresos por Ventas de Bienes y Servicios</t>
  </si>
  <si>
    <t xml:space="preserve"> </t>
  </si>
  <si>
    <t>Cuotas y Aportaciones de Seguridad Social</t>
  </si>
  <si>
    <t>Impuestos</t>
  </si>
  <si>
    <t>8,449,961.67</t>
  </si>
  <si>
    <t>Saldo Inicial Caja y Bancos</t>
  </si>
  <si>
    <t>(7= 5/1)</t>
  </si>
  <si>
    <t>Rubros de los Ingresos</t>
  </si>
  <si>
    <t>(PESOS)</t>
  </si>
  <si>
    <t xml:space="preserve"> del 1 de Enero al 31 de Marzo de 2015</t>
  </si>
  <si>
    <t>UNIVERSIDAD TECNOLÓGICA DE PUERTO PEÑASCO</t>
  </si>
  <si>
    <t>Estado Analítico de Ingresos</t>
  </si>
  <si>
    <t>Sistema Estatal de Evaluación</t>
  </si>
  <si>
    <t>Total del Gasto</t>
  </si>
  <si>
    <t>Deuda Pública</t>
  </si>
  <si>
    <t>Inversiones Financieros y Otras Provisiones</t>
  </si>
  <si>
    <t>486,458.40</t>
  </si>
  <si>
    <t>Inversión Pública</t>
  </si>
  <si>
    <t>3,846,511.53</t>
  </si>
  <si>
    <t>Bienes Muebles, Inmuebles e Intangibles</t>
  </si>
  <si>
    <t>28,500.00</t>
  </si>
  <si>
    <t>3,084,236.40</t>
  </si>
  <si>
    <t>Servicios Generales</t>
  </si>
  <si>
    <t>849,888.60</t>
  </si>
  <si>
    <t>Materiales y Suministros</t>
  </si>
  <si>
    <t>Servicios Personales</t>
  </si>
  <si>
    <t>(7= 4/3)</t>
  </si>
  <si>
    <t>( 6 = 3 - 4 )</t>
  </si>
  <si>
    <t>(3=1+2)</t>
  </si>
  <si>
    <t>Capítulo del Gasto</t>
  </si>
  <si>
    <t>% Avance Anual</t>
  </si>
  <si>
    <t>Subejercicio</t>
  </si>
  <si>
    <t xml:space="preserve">Egresos Pagado  </t>
  </si>
  <si>
    <t xml:space="preserve">Egresos Devengado </t>
  </si>
  <si>
    <t>Egresos Modificado   Anual</t>
  </si>
  <si>
    <t>Ampliaciones/ (Reducciones)</t>
  </si>
  <si>
    <t>Egresos Aprobado   Anual</t>
  </si>
  <si>
    <t>Ejercicio del Presupuesto</t>
  </si>
  <si>
    <t>Del 1 de enero al 31 de Marzo de 2015</t>
  </si>
  <si>
    <t>Clasificación por Objeto del Gasto (Capítulo y Concepto)</t>
  </si>
  <si>
    <t>Estado Analítico del Ejercicio Presupuesto de Egresos</t>
  </si>
  <si>
    <t xml:space="preserve">Infraestructura para generación y transmisión de energía eléctrica </t>
  </si>
  <si>
    <t>Preparación de terrenos para construcción</t>
  </si>
  <si>
    <t>Inversión pública</t>
  </si>
  <si>
    <t>Licencias informáticas e intelectuales</t>
  </si>
  <si>
    <t>Refacciones y accesorios mayores</t>
  </si>
  <si>
    <t>Carrocerias y remolques</t>
  </si>
  <si>
    <t>Equipo médico y de laboratorio</t>
  </si>
  <si>
    <t>Equipos y aparatos audiovisuales</t>
  </si>
  <si>
    <t>Mobiliario y equipo para escuelas, laboratorios y talleres</t>
  </si>
  <si>
    <t>Equipo de administración</t>
  </si>
  <si>
    <t>Bienes informaticos</t>
  </si>
  <si>
    <t>Mobiliario</t>
  </si>
  <si>
    <t>Bienes muebles, inmuebles e intangibles</t>
  </si>
  <si>
    <t>Fomento deportivo</t>
  </si>
  <si>
    <t>Transferencias para apoyos en programa</t>
  </si>
  <si>
    <t>Transferencias, asignaciones, subsidios y otras ayudas</t>
  </si>
  <si>
    <t>Impuestos y derechos</t>
  </si>
  <si>
    <t>Otros servicios generales</t>
  </si>
  <si>
    <t>Gastos de atención y promoción</t>
  </si>
  <si>
    <t>Exposiciones</t>
  </si>
  <si>
    <t>Congresos y convenciones</t>
  </si>
  <si>
    <t>Gastos de orden social y cultural</t>
  </si>
  <si>
    <t>Servicios oficiales</t>
  </si>
  <si>
    <t>Servicios integrales de traslado y viaticos</t>
  </si>
  <si>
    <t>Gastos de camino</t>
  </si>
  <si>
    <t>Viáticos en el país</t>
  </si>
  <si>
    <t>Pasajes terrestres</t>
  </si>
  <si>
    <t>Pasaje aéreos</t>
  </si>
  <si>
    <t>Servicio de traslado y viáticos</t>
  </si>
  <si>
    <t>Difusión por radio, televisión y otros medios de mensajes comerciales para promover la venta de productos o servicios</t>
  </si>
  <si>
    <t>Servicios de comunicación social y publicidad</t>
  </si>
  <si>
    <t>Servicios de jardinería y fumigación</t>
  </si>
  <si>
    <t>Mantenimiento y conservación de maquinaria y equipo</t>
  </si>
  <si>
    <t>Mantenimiento y conservación de equipo de transporte</t>
  </si>
  <si>
    <t>Mantenimiento y conservación de bienes informáticos</t>
  </si>
  <si>
    <t>Mantenimiento y conservación de mobiliario y equipo</t>
  </si>
  <si>
    <t>Mantenimiento y conservación de inmuebles</t>
  </si>
  <si>
    <t>Servicios de Instalacion, reparación, mantenimiento y conservación</t>
  </si>
  <si>
    <t>Fletes y maniobras</t>
  </si>
  <si>
    <t>Seguros de bienes patrimoniales</t>
  </si>
  <si>
    <t>Servicios financieros y bancarios</t>
  </si>
  <si>
    <t>Servicos financieros, bancarios y comerciales</t>
  </si>
  <si>
    <t>Servicios de vigilancia</t>
  </si>
  <si>
    <t>Licitaciones, convenios y convocatorias</t>
  </si>
  <si>
    <t>Impresiones y publicaciones oficiales</t>
  </si>
  <si>
    <t>Servicios de capacitación</t>
  </si>
  <si>
    <t>Servicios legales de contabilidad, auditoria y relacionados</t>
  </si>
  <si>
    <t>Servicios profesionales, científicos, técnicos y otros servicios</t>
  </si>
  <si>
    <t>Patentes, regalías y otros</t>
  </si>
  <si>
    <t>Arrendamiento de muebles, maquinaria y equipo</t>
  </si>
  <si>
    <t>Servicio de arrendamiento</t>
  </si>
  <si>
    <t>Telefonía tradicional</t>
  </si>
  <si>
    <t>Gas</t>
  </si>
  <si>
    <t>Energía eléctrica</t>
  </si>
  <si>
    <t>Refacciones menores de equipo de transporte</t>
  </si>
  <si>
    <t>Refacciones y accesorios menores de equipos de computo y tecnologías de la información</t>
  </si>
  <si>
    <t>Refacciones y accesorios menores de edificios</t>
  </si>
  <si>
    <t>Herramientas menores</t>
  </si>
  <si>
    <t>Herramientas, refacciones y accesorios</t>
  </si>
  <si>
    <t>Productos textiles</t>
  </si>
  <si>
    <t>Artículos deportivos</t>
  </si>
  <si>
    <t>Vestuarios y uniformes</t>
  </si>
  <si>
    <t>Vestuario, blancos, prendas de protección y artículos deportivos</t>
  </si>
  <si>
    <t>Lubricantes y aditivos</t>
  </si>
  <si>
    <t>Combustibles.</t>
  </si>
  <si>
    <t>Combustibles, lubricantes y aditivos</t>
  </si>
  <si>
    <t>Fibras sintéticas, hules, plásticos y derivados</t>
  </si>
  <si>
    <t>Materiales, accesorios y suministros de laboratorio</t>
  </si>
  <si>
    <t>Productos químicos básicos</t>
  </si>
  <si>
    <t>Productos químicos, farmacéuticos y de laboratorio</t>
  </si>
  <si>
    <t>Otros materiales y artículos de construccion y reparación</t>
  </si>
  <si>
    <t>Materiales complementarios</t>
  </si>
  <si>
    <t>Artículos metálicos para la construcción</t>
  </si>
  <si>
    <t>Material eléctrico y electrónico</t>
  </si>
  <si>
    <t>Madera y productos de madera</t>
  </si>
  <si>
    <t>Cemento y productos de concreto</t>
  </si>
  <si>
    <t>Productos minerales no metalicos</t>
  </si>
  <si>
    <t>Materiales y artículos de construcción</t>
  </si>
  <si>
    <t>Productos alimenticios agropecuarios y forestales</t>
  </si>
  <si>
    <t>Utencilios para el servicio de alimentación</t>
  </si>
  <si>
    <t>Adquisición de agua potable</t>
  </si>
  <si>
    <t>Productos alimenticios para personas, derivado en la prestación de servicio público</t>
  </si>
  <si>
    <t>Productos alimenticios para el personal</t>
  </si>
  <si>
    <t>Alimentos y utencilios</t>
  </si>
  <si>
    <t>Placas, engomados, calcomanías y hologramas</t>
  </si>
  <si>
    <t>Materiales educativos</t>
  </si>
  <si>
    <t>Material de limpieza</t>
  </si>
  <si>
    <t>Material para información</t>
  </si>
  <si>
    <t>Materiales y útiles para el procesamiento de equipos y bienes informaticos</t>
  </si>
  <si>
    <t>Materiales, útiles y equipos menores de oficina</t>
  </si>
  <si>
    <t>Materiales de administración</t>
  </si>
  <si>
    <t>Materiales y suministros</t>
  </si>
  <si>
    <t>Otras prestaciones</t>
  </si>
  <si>
    <t>Bono para despensa</t>
  </si>
  <si>
    <t>Asignación pedagógica al magisterio</t>
  </si>
  <si>
    <t>Indemnizaciones al personal</t>
  </si>
  <si>
    <t>Otras prestaciones sociales y económicas</t>
  </si>
  <si>
    <t>Pagos por defunción, pensión y jubilaciones</t>
  </si>
  <si>
    <t>Otras prestaciones de seguridad social</t>
  </si>
  <si>
    <t>Cuotas por seguro de retiro al ISSSTESON</t>
  </si>
  <si>
    <t>Seguridad Social</t>
  </si>
  <si>
    <t>Gratificación por fin de Año</t>
  </si>
  <si>
    <t>Prima Vacacional</t>
  </si>
  <si>
    <t>Remuneraciones adicionales y especiales</t>
  </si>
  <si>
    <t>Sueldos</t>
  </si>
  <si>
    <t>Sueldo base al personal permanente</t>
  </si>
  <si>
    <t>Remuneraciones al personal de carácter permanente</t>
  </si>
  <si>
    <t>Servicios personales</t>
  </si>
  <si>
    <t>Partida/Descripción</t>
  </si>
  <si>
    <t>del 1 de Enero al 31 de Marzo de 2015</t>
  </si>
  <si>
    <t>UNIVERSIDAD TECNOLOGICA DE PUERTO PEÑASCO</t>
  </si>
  <si>
    <t>Por Partida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</si>
</sst>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 Black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 Narrow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3" borderId="0" applyNumberFormat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9" fontId="16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9" fontId="9" fillId="0" borderId="9" xfId="3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justify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justify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9" fontId="9" fillId="0" borderId="9" xfId="3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9" xfId="3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9" fontId="9" fillId="0" borderId="2" xfId="3" applyFont="1" applyBorder="1" applyAlignment="1">
      <alignment horizontal="center" vertical="center" wrapText="1"/>
    </xf>
    <xf numFmtId="43" fontId="9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9" fontId="9" fillId="0" borderId="10" xfId="3" applyFont="1" applyBorder="1" applyAlignment="1">
      <alignment horizontal="center" vertical="center" wrapText="1"/>
    </xf>
    <xf numFmtId="10" fontId="9" fillId="0" borderId="10" xfId="3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3" fontId="0" fillId="0" borderId="0" xfId="0" applyNumberFormat="1" applyAlignment="1">
      <alignment vertical="center"/>
    </xf>
    <xf numFmtId="9" fontId="9" fillId="0" borderId="7" xfId="3" applyFont="1" applyBorder="1" applyAlignment="1">
      <alignment horizontal="center" vertical="center" wrapText="1"/>
    </xf>
    <xf numFmtId="43" fontId="8" fillId="0" borderId="7" xfId="0" applyNumberFormat="1" applyFont="1" applyFill="1" applyBorder="1" applyAlignment="1">
      <alignment horizontal="right" vertical="center" wrapText="1"/>
    </xf>
    <xf numFmtId="43" fontId="14" fillId="0" borderId="7" xfId="0" applyNumberFormat="1" applyFont="1" applyFill="1" applyBorder="1" applyAlignment="1">
      <alignment horizontal="right" vertical="center" wrapText="1"/>
    </xf>
    <xf numFmtId="43" fontId="8" fillId="0" borderId="7" xfId="0" applyNumberFormat="1" applyFont="1" applyBorder="1" applyAlignment="1">
      <alignment horizontal="justify" vertical="center" wrapText="1"/>
    </xf>
    <xf numFmtId="43" fontId="14" fillId="0" borderId="14" xfId="0" applyNumberFormat="1" applyFont="1" applyBorder="1" applyAlignment="1">
      <alignment horizontal="right" vertical="center" wrapText="1"/>
    </xf>
    <xf numFmtId="43" fontId="14" fillId="0" borderId="2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8" xfId="0" applyFont="1" applyFill="1" applyBorder="1" applyAlignment="1">
      <alignment horizontal="justify" vertical="center" wrapText="1"/>
    </xf>
    <xf numFmtId="43" fontId="8" fillId="0" borderId="10" xfId="0" applyNumberFormat="1" applyFont="1" applyBorder="1" applyAlignment="1">
      <alignment horizontal="justify" vertical="center" wrapText="1"/>
    </xf>
    <xf numFmtId="43" fontId="9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right" vertical="top" wrapText="1"/>
    </xf>
    <xf numFmtId="43" fontId="9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43" fontId="14" fillId="0" borderId="10" xfId="0" applyNumberFormat="1" applyFont="1" applyBorder="1" applyAlignment="1">
      <alignment horizontal="right" vertical="center" wrapText="1"/>
    </xf>
    <xf numFmtId="43" fontId="14" fillId="0" borderId="10" xfId="0" applyNumberFormat="1" applyFont="1" applyFill="1" applyBorder="1" applyAlignment="1">
      <alignment horizontal="right" vertical="center" wrapText="1"/>
    </xf>
    <xf numFmtId="43" fontId="9" fillId="0" borderId="10" xfId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 indent="1"/>
    </xf>
    <xf numFmtId="41" fontId="9" fillId="0" borderId="10" xfId="0" applyNumberFormat="1" applyFont="1" applyBorder="1" applyAlignment="1">
      <alignment horizontal="right" vertical="center" wrapText="1"/>
    </xf>
    <xf numFmtId="44" fontId="7" fillId="0" borderId="10" xfId="2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3">
    <cellStyle name="20% - Accent6" xfId="4"/>
    <cellStyle name="Euro" xfId="5"/>
    <cellStyle name="Euro 2" xfId="6"/>
    <cellStyle name="Euro 3" xfId="7"/>
    <cellStyle name="Millares" xfId="1" builtinId="3"/>
    <cellStyle name="Millares 3" xfId="8"/>
    <cellStyle name="Moneda" xfId="2" builtinId="4"/>
    <cellStyle name="Normal" xfId="0" builtinId="0"/>
    <cellStyle name="Normal 2" xfId="9"/>
    <cellStyle name="Normal 3" xfId="10"/>
    <cellStyle name="Normal 4 8" xfId="11"/>
    <cellStyle name="Porcentaje" xfId="3" builtinId="5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240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552790</xdr:colOff>
      <xdr:row>0</xdr:row>
      <xdr:rowOff>51026</xdr:rowOff>
    </xdr:from>
    <xdr:ext cx="1226791" cy="255134"/>
    <xdr:sp macro="" textlink="">
      <xdr:nvSpPr>
        <xdr:cNvPr id="3" name="2 CuadroTexto"/>
        <xdr:cNvSpPr txBox="1"/>
      </xdr:nvSpPr>
      <xdr:spPr>
        <a:xfrm>
          <a:off x="5886790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6</xdr:col>
      <xdr:colOff>366374</xdr:colOff>
      <xdr:row>4</xdr:row>
      <xdr:rowOff>51027</xdr:rowOff>
    </xdr:from>
    <xdr:ext cx="2332433" cy="254557"/>
    <xdr:sp macro="" textlink="">
      <xdr:nvSpPr>
        <xdr:cNvPr id="4" name="3 CuadroTexto"/>
        <xdr:cNvSpPr txBox="1"/>
      </xdr:nvSpPr>
      <xdr:spPr>
        <a:xfrm>
          <a:off x="4938374" y="813027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240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38100</xdr:rowOff>
    </xdr:from>
    <xdr:ext cx="898003" cy="254557"/>
    <xdr:sp macro="" textlink="">
      <xdr:nvSpPr>
        <xdr:cNvPr id="3" name="2 CuadroTexto"/>
        <xdr:cNvSpPr txBox="1"/>
      </xdr:nvSpPr>
      <xdr:spPr>
        <a:xfrm>
          <a:off x="61117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6</xdr:col>
      <xdr:colOff>401753</xdr:colOff>
      <xdr:row>4</xdr:row>
      <xdr:rowOff>114300</xdr:rowOff>
    </xdr:from>
    <xdr:ext cx="2332433" cy="254557"/>
    <xdr:sp macro="" textlink="">
      <xdr:nvSpPr>
        <xdr:cNvPr id="4" name="3 CuadroTexto"/>
        <xdr:cNvSpPr txBox="1"/>
      </xdr:nvSpPr>
      <xdr:spPr>
        <a:xfrm>
          <a:off x="4973753" y="87630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524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28575</xdr:rowOff>
    </xdr:from>
    <xdr:ext cx="898003" cy="254557"/>
    <xdr:sp macro="" textlink="">
      <xdr:nvSpPr>
        <xdr:cNvPr id="6" name="5 CuadroTexto"/>
        <xdr:cNvSpPr txBox="1"/>
      </xdr:nvSpPr>
      <xdr:spPr>
        <a:xfrm>
          <a:off x="611170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6</xdr:col>
      <xdr:colOff>668453</xdr:colOff>
      <xdr:row>3</xdr:row>
      <xdr:rowOff>85725</xdr:rowOff>
    </xdr:from>
    <xdr:ext cx="2332433" cy="254557"/>
    <xdr:sp macro="" textlink="">
      <xdr:nvSpPr>
        <xdr:cNvPr id="7" name="6 CuadroTexto"/>
        <xdr:cNvSpPr txBox="1"/>
      </xdr:nvSpPr>
      <xdr:spPr>
        <a:xfrm>
          <a:off x="5240453" y="65722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25"/>
  <sheetViews>
    <sheetView tabSelected="1" topLeftCell="A25" zoomScale="112" zoomScaleNormal="112" workbookViewId="0">
      <selection activeCell="H122" sqref="H122"/>
    </sheetView>
  </sheetViews>
  <sheetFormatPr baseColWidth="10" defaultRowHeight="15" x14ac:dyDescent="0.25"/>
  <cols>
    <col min="1" max="1" width="7.140625" style="96" customWidth="1"/>
    <col min="2" max="2" width="41.140625" style="1" customWidth="1"/>
    <col min="3" max="3" width="15.28515625" style="1" bestFit="1" customWidth="1"/>
    <col min="4" max="4" width="16" style="1" customWidth="1"/>
    <col min="5" max="5" width="15.28515625" style="1" bestFit="1" customWidth="1"/>
    <col min="6" max="9" width="13.7109375" style="1" customWidth="1"/>
  </cols>
  <sheetData>
    <row r="1" spans="1:9" s="82" customFormat="1" x14ac:dyDescent="0.25">
      <c r="A1" s="136" t="s">
        <v>56</v>
      </c>
      <c r="B1" s="136"/>
      <c r="C1" s="136"/>
      <c r="D1" s="136"/>
      <c r="E1" s="136"/>
      <c r="F1" s="136"/>
      <c r="G1" s="136"/>
      <c r="H1" s="136"/>
      <c r="I1" s="136"/>
    </row>
    <row r="2" spans="1:9" s="81" customFormat="1" ht="15.75" x14ac:dyDescent="0.25">
      <c r="A2" s="136" t="s">
        <v>84</v>
      </c>
      <c r="B2" s="136"/>
      <c r="C2" s="136"/>
      <c r="D2" s="136"/>
      <c r="E2" s="136"/>
      <c r="F2" s="136"/>
      <c r="G2" s="136"/>
      <c r="H2" s="136"/>
      <c r="I2" s="136"/>
    </row>
    <row r="3" spans="1:9" s="81" customFormat="1" ht="15.75" x14ac:dyDescent="0.25">
      <c r="A3" s="136" t="s">
        <v>196</v>
      </c>
      <c r="B3" s="136"/>
      <c r="C3" s="136"/>
      <c r="D3" s="136"/>
      <c r="E3" s="136"/>
      <c r="F3" s="136"/>
      <c r="G3" s="136"/>
      <c r="H3" s="136"/>
      <c r="I3" s="136"/>
    </row>
    <row r="4" spans="1:9" s="81" customFormat="1" ht="15.75" x14ac:dyDescent="0.25">
      <c r="A4" s="136" t="s">
        <v>195</v>
      </c>
      <c r="B4" s="136"/>
      <c r="C4" s="136"/>
      <c r="D4" s="136"/>
      <c r="E4" s="136"/>
      <c r="F4" s="136"/>
      <c r="G4" s="136"/>
      <c r="H4" s="136"/>
      <c r="I4" s="136"/>
    </row>
    <row r="5" spans="1:9" s="81" customFormat="1" ht="15.75" x14ac:dyDescent="0.25">
      <c r="A5" s="136" t="s">
        <v>194</v>
      </c>
      <c r="B5" s="136"/>
      <c r="C5" s="136"/>
      <c r="D5" s="136"/>
      <c r="E5" s="136"/>
      <c r="F5" s="136"/>
      <c r="G5" s="136"/>
      <c r="H5" s="136"/>
      <c r="I5" s="136"/>
    </row>
    <row r="6" spans="1:9" s="80" customFormat="1" ht="15.75" thickBot="1" x14ac:dyDescent="0.3">
      <c r="A6" s="137" t="s">
        <v>52</v>
      </c>
      <c r="B6" s="137"/>
      <c r="C6" s="137"/>
      <c r="D6" s="137"/>
      <c r="E6" s="137"/>
      <c r="F6" s="137"/>
      <c r="G6" s="137"/>
      <c r="H6" s="137"/>
      <c r="I6" s="137"/>
    </row>
    <row r="7" spans="1:9" ht="38.25" x14ac:dyDescent="0.25">
      <c r="A7" s="132" t="s">
        <v>81</v>
      </c>
      <c r="B7" s="133"/>
      <c r="C7" s="50" t="s">
        <v>80</v>
      </c>
      <c r="D7" s="95" t="s">
        <v>79</v>
      </c>
      <c r="E7" s="52" t="s">
        <v>78</v>
      </c>
      <c r="F7" s="51" t="s">
        <v>77</v>
      </c>
      <c r="G7" s="51" t="s">
        <v>76</v>
      </c>
      <c r="H7" s="50" t="s">
        <v>75</v>
      </c>
      <c r="I7" s="52" t="s">
        <v>74</v>
      </c>
    </row>
    <row r="8" spans="1:9" ht="18" customHeight="1" thickBot="1" x14ac:dyDescent="0.3">
      <c r="A8" s="134" t="s">
        <v>193</v>
      </c>
      <c r="B8" s="135"/>
      <c r="C8" s="46" t="s">
        <v>32</v>
      </c>
      <c r="D8" s="48" t="s">
        <v>31</v>
      </c>
      <c r="E8" s="48" t="s">
        <v>72</v>
      </c>
      <c r="F8" s="47" t="s">
        <v>29</v>
      </c>
      <c r="G8" s="47" t="s">
        <v>28</v>
      </c>
      <c r="H8" s="48" t="s">
        <v>71</v>
      </c>
      <c r="I8" s="48" t="s">
        <v>70</v>
      </c>
    </row>
    <row r="9" spans="1:9" ht="6" customHeight="1" x14ac:dyDescent="0.25">
      <c r="A9" s="131"/>
      <c r="B9" s="130"/>
      <c r="C9" s="76"/>
      <c r="D9" s="76"/>
      <c r="E9" s="76"/>
      <c r="F9" s="76"/>
      <c r="G9" s="76"/>
      <c r="H9" s="76"/>
      <c r="I9" s="76"/>
    </row>
    <row r="10" spans="1:9" ht="20.100000000000001" customHeight="1" x14ac:dyDescent="0.25">
      <c r="A10" s="125">
        <v>1000</v>
      </c>
      <c r="B10" s="124" t="s">
        <v>192</v>
      </c>
      <c r="C10" s="106">
        <f>SUM(C13:C25)</f>
        <v>13240973.749999998</v>
      </c>
      <c r="D10" s="106">
        <f>SUM(D13:D25)</f>
        <v>0</v>
      </c>
      <c r="E10" s="106">
        <f t="shared" ref="E10:E41" si="0">SUM(C10:D10)</f>
        <v>13240973.749999998</v>
      </c>
      <c r="F10" s="106">
        <f>SUM(F13:F25)</f>
        <v>2871574.1900000004</v>
      </c>
      <c r="G10" s="106">
        <f>SUM(G13:G25)</f>
        <v>2871574.1900000004</v>
      </c>
      <c r="H10" s="106">
        <f t="shared" ref="H10:H41" si="1">E10-F10</f>
        <v>10369399.559999999</v>
      </c>
      <c r="I10" s="91">
        <f>F10/E10</f>
        <v>0.21687031816674365</v>
      </c>
    </row>
    <row r="11" spans="1:9" ht="20.100000000000001" customHeight="1" x14ac:dyDescent="0.25">
      <c r="A11" s="127">
        <v>1100</v>
      </c>
      <c r="B11" s="121" t="s">
        <v>191</v>
      </c>
      <c r="C11" s="129"/>
      <c r="D11" s="129"/>
      <c r="E11" s="106">
        <f t="shared" si="0"/>
        <v>0</v>
      </c>
      <c r="F11" s="129"/>
      <c r="G11" s="129"/>
      <c r="H11" s="106">
        <f t="shared" si="1"/>
        <v>0</v>
      </c>
      <c r="I11" s="91"/>
    </row>
    <row r="12" spans="1:9" ht="20.100000000000001" customHeight="1" x14ac:dyDescent="0.25">
      <c r="A12" s="123">
        <v>113</v>
      </c>
      <c r="B12" s="121" t="s">
        <v>190</v>
      </c>
      <c r="C12" s="128"/>
      <c r="D12" s="128"/>
      <c r="E12" s="106">
        <f t="shared" si="0"/>
        <v>0</v>
      </c>
      <c r="F12" s="128"/>
      <c r="G12" s="128"/>
      <c r="H12" s="106">
        <f t="shared" si="1"/>
        <v>0</v>
      </c>
      <c r="I12" s="91"/>
    </row>
    <row r="13" spans="1:9" ht="20.100000000000001" customHeight="1" x14ac:dyDescent="0.25">
      <c r="A13" s="126">
        <v>11301</v>
      </c>
      <c r="B13" s="121" t="s">
        <v>189</v>
      </c>
      <c r="C13" s="89">
        <v>11153431.689999999</v>
      </c>
      <c r="D13" s="89">
        <v>-259200.69</v>
      </c>
      <c r="E13" s="106">
        <f t="shared" si="0"/>
        <v>10894231</v>
      </c>
      <c r="F13" s="89">
        <v>2349349.64</v>
      </c>
      <c r="G13" s="89">
        <v>2349349.64</v>
      </c>
      <c r="H13" s="106">
        <f t="shared" si="1"/>
        <v>8544881.3599999994</v>
      </c>
      <c r="I13" s="91">
        <f>F13/E13</f>
        <v>0.21565080086882682</v>
      </c>
    </row>
    <row r="14" spans="1:9" ht="20.100000000000001" customHeight="1" x14ac:dyDescent="0.25">
      <c r="A14" s="127">
        <v>1300</v>
      </c>
      <c r="B14" s="121" t="s">
        <v>188</v>
      </c>
      <c r="C14" s="89"/>
      <c r="D14" s="89"/>
      <c r="E14" s="106">
        <f t="shared" si="0"/>
        <v>0</v>
      </c>
      <c r="F14" s="89"/>
      <c r="G14" s="89"/>
      <c r="H14" s="106">
        <f t="shared" si="1"/>
        <v>0</v>
      </c>
      <c r="I14" s="91"/>
    </row>
    <row r="15" spans="1:9" ht="20.100000000000001" customHeight="1" x14ac:dyDescent="0.25">
      <c r="A15" s="126">
        <v>13201</v>
      </c>
      <c r="B15" s="121" t="s">
        <v>187</v>
      </c>
      <c r="C15" s="89">
        <v>265359.77</v>
      </c>
      <c r="D15" s="89">
        <v>0</v>
      </c>
      <c r="E15" s="106">
        <f t="shared" si="0"/>
        <v>265359.77</v>
      </c>
      <c r="F15" s="89">
        <v>22603.66</v>
      </c>
      <c r="G15" s="89">
        <v>22603.66</v>
      </c>
      <c r="H15" s="106">
        <f t="shared" si="1"/>
        <v>242756.11000000002</v>
      </c>
      <c r="I15" s="91">
        <f>F15/E15</f>
        <v>8.5181186281552773E-2</v>
      </c>
    </row>
    <row r="16" spans="1:9" ht="20.100000000000001" customHeight="1" x14ac:dyDescent="0.25">
      <c r="A16" s="126">
        <v>13202</v>
      </c>
      <c r="B16" s="121" t="s">
        <v>186</v>
      </c>
      <c r="C16" s="89">
        <v>602762.46</v>
      </c>
      <c r="D16" s="89">
        <v>0</v>
      </c>
      <c r="E16" s="106">
        <f t="shared" si="0"/>
        <v>602762.46</v>
      </c>
      <c r="F16" s="89">
        <v>27434.71</v>
      </c>
      <c r="G16" s="89">
        <v>27434.71</v>
      </c>
      <c r="H16" s="106">
        <f t="shared" si="1"/>
        <v>575327.75</v>
      </c>
      <c r="I16" s="91">
        <f>F16/E16</f>
        <v>4.5514961233650814E-2</v>
      </c>
    </row>
    <row r="17" spans="1:9" ht="20.100000000000001" customHeight="1" x14ac:dyDescent="0.25">
      <c r="A17" s="123">
        <v>1400</v>
      </c>
      <c r="B17" s="121" t="s">
        <v>185</v>
      </c>
      <c r="C17" s="89"/>
      <c r="D17" s="89"/>
      <c r="E17" s="106">
        <f t="shared" si="0"/>
        <v>0</v>
      </c>
      <c r="F17" s="89"/>
      <c r="G17" s="89"/>
      <c r="H17" s="106">
        <f t="shared" si="1"/>
        <v>0</v>
      </c>
      <c r="I17" s="91"/>
    </row>
    <row r="18" spans="1:9" ht="20.100000000000001" customHeight="1" x14ac:dyDescent="0.25">
      <c r="A18" s="126">
        <v>14103</v>
      </c>
      <c r="B18" s="121" t="s">
        <v>184</v>
      </c>
      <c r="C18" s="89">
        <v>109943.87</v>
      </c>
      <c r="D18" s="89">
        <v>0</v>
      </c>
      <c r="E18" s="106">
        <f t="shared" si="0"/>
        <v>109943.87</v>
      </c>
      <c r="F18" s="89">
        <v>0</v>
      </c>
      <c r="G18" s="89">
        <v>0</v>
      </c>
      <c r="H18" s="106">
        <f t="shared" si="1"/>
        <v>109943.87</v>
      </c>
      <c r="I18" s="91">
        <f>F18/E18</f>
        <v>0</v>
      </c>
    </row>
    <row r="19" spans="1:9" ht="20.100000000000001" customHeight="1" x14ac:dyDescent="0.25">
      <c r="A19" s="126">
        <v>14106</v>
      </c>
      <c r="B19" s="121" t="s">
        <v>183</v>
      </c>
      <c r="C19" s="89">
        <v>572905.88</v>
      </c>
      <c r="D19" s="89">
        <v>0</v>
      </c>
      <c r="E19" s="106">
        <f t="shared" si="0"/>
        <v>572905.88</v>
      </c>
      <c r="F19" s="89">
        <v>112985.49</v>
      </c>
      <c r="G19" s="89">
        <v>112985.49</v>
      </c>
      <c r="H19" s="106">
        <f t="shared" si="1"/>
        <v>459920.39</v>
      </c>
      <c r="I19" s="91">
        <f>F19/E19</f>
        <v>0.19721475017851101</v>
      </c>
    </row>
    <row r="20" spans="1:9" ht="20.100000000000001" customHeight="1" x14ac:dyDescent="0.25">
      <c r="A20" s="126">
        <v>14301</v>
      </c>
      <c r="B20" s="121" t="s">
        <v>182</v>
      </c>
      <c r="C20" s="89">
        <v>149918.39000000001</v>
      </c>
      <c r="D20" s="89">
        <v>0</v>
      </c>
      <c r="E20" s="106">
        <f t="shared" si="0"/>
        <v>149918.39000000001</v>
      </c>
      <c r="F20" s="89">
        <v>0</v>
      </c>
      <c r="G20" s="89">
        <v>0</v>
      </c>
      <c r="H20" s="106">
        <f t="shared" si="1"/>
        <v>149918.39000000001</v>
      </c>
      <c r="I20" s="91">
        <f>F20/E20</f>
        <v>0</v>
      </c>
    </row>
    <row r="21" spans="1:9" ht="20.100000000000001" customHeight="1" x14ac:dyDescent="0.25">
      <c r="A21" s="123">
        <v>15000</v>
      </c>
      <c r="B21" s="121" t="s">
        <v>181</v>
      </c>
      <c r="C21" s="89"/>
      <c r="D21" s="89"/>
      <c r="E21" s="106">
        <f t="shared" si="0"/>
        <v>0</v>
      </c>
      <c r="F21" s="89"/>
      <c r="G21" s="89"/>
      <c r="H21" s="106">
        <f t="shared" si="1"/>
        <v>0</v>
      </c>
      <c r="I21" s="91"/>
    </row>
    <row r="22" spans="1:9" ht="20.100000000000001" customHeight="1" x14ac:dyDescent="0.25">
      <c r="A22" s="122">
        <v>15202</v>
      </c>
      <c r="B22" s="121" t="s">
        <v>180</v>
      </c>
      <c r="C22" s="89">
        <v>100000</v>
      </c>
      <c r="D22" s="89">
        <v>259200.69</v>
      </c>
      <c r="E22" s="106">
        <f t="shared" si="0"/>
        <v>359200.69</v>
      </c>
      <c r="F22" s="89">
        <v>359200.69</v>
      </c>
      <c r="G22" s="89">
        <v>359200.69</v>
      </c>
      <c r="H22" s="106">
        <f t="shared" si="1"/>
        <v>0</v>
      </c>
      <c r="I22" s="91">
        <f>F22/E22</f>
        <v>1</v>
      </c>
    </row>
    <row r="23" spans="1:9" ht="20.100000000000001" customHeight="1" x14ac:dyDescent="0.25">
      <c r="A23" s="122">
        <v>15406</v>
      </c>
      <c r="B23" s="121" t="s">
        <v>179</v>
      </c>
      <c r="C23" s="89">
        <v>59326.65</v>
      </c>
      <c r="D23" s="89">
        <v>0</v>
      </c>
      <c r="E23" s="106">
        <f t="shared" si="0"/>
        <v>59326.65</v>
      </c>
      <c r="F23" s="89">
        <v>0</v>
      </c>
      <c r="G23" s="89">
        <v>0</v>
      </c>
      <c r="H23" s="106">
        <f t="shared" si="1"/>
        <v>59326.65</v>
      </c>
      <c r="I23" s="91">
        <f>F23/E23</f>
        <v>0</v>
      </c>
    </row>
    <row r="24" spans="1:9" x14ac:dyDescent="0.25">
      <c r="A24" s="122">
        <v>15409</v>
      </c>
      <c r="B24" s="121" t="s">
        <v>178</v>
      </c>
      <c r="C24" s="89">
        <v>173435.04</v>
      </c>
      <c r="D24" s="89">
        <v>0</v>
      </c>
      <c r="E24" s="106">
        <f t="shared" si="0"/>
        <v>173435.04</v>
      </c>
      <c r="F24" s="89">
        <v>0</v>
      </c>
      <c r="G24" s="89">
        <v>0</v>
      </c>
      <c r="H24" s="106">
        <f t="shared" si="1"/>
        <v>173435.04</v>
      </c>
      <c r="I24" s="91">
        <f>F24/E24</f>
        <v>0</v>
      </c>
    </row>
    <row r="25" spans="1:9" ht="27" customHeight="1" x14ac:dyDescent="0.25">
      <c r="A25" s="122">
        <v>15901</v>
      </c>
      <c r="B25" s="121" t="s">
        <v>177</v>
      </c>
      <c r="C25" s="89">
        <v>53890</v>
      </c>
      <c r="D25" s="89">
        <v>0</v>
      </c>
      <c r="E25" s="106">
        <f t="shared" si="0"/>
        <v>53890</v>
      </c>
      <c r="F25" s="89">
        <v>0</v>
      </c>
      <c r="G25" s="89">
        <v>0</v>
      </c>
      <c r="H25" s="106">
        <f t="shared" si="1"/>
        <v>53890</v>
      </c>
      <c r="I25" s="91">
        <f>F25/E25</f>
        <v>0</v>
      </c>
    </row>
    <row r="26" spans="1:9" ht="24.75" customHeight="1" x14ac:dyDescent="0.25">
      <c r="A26" s="125">
        <v>2000</v>
      </c>
      <c r="B26" s="124" t="s">
        <v>176</v>
      </c>
      <c r="C26" s="114">
        <f>SUM(C28:C63)</f>
        <v>849888.6</v>
      </c>
      <c r="D26" s="114"/>
      <c r="E26" s="106">
        <f t="shared" si="0"/>
        <v>849888.6</v>
      </c>
      <c r="F26" s="114">
        <f>SUM(F28:F63)</f>
        <v>390120.80000000005</v>
      </c>
      <c r="G26" s="114">
        <f>SUM(G28:G63)</f>
        <v>390120.80000000005</v>
      </c>
      <c r="H26" s="106">
        <f t="shared" si="1"/>
        <v>459767.79999999993</v>
      </c>
      <c r="I26" s="91">
        <f>F26/E26</f>
        <v>0.4590258064409854</v>
      </c>
    </row>
    <row r="27" spans="1:9" ht="27" customHeight="1" x14ac:dyDescent="0.25">
      <c r="A27" s="123">
        <v>2100</v>
      </c>
      <c r="B27" s="121" t="s">
        <v>175</v>
      </c>
      <c r="C27" s="89"/>
      <c r="D27" s="89"/>
      <c r="E27" s="106">
        <f t="shared" si="0"/>
        <v>0</v>
      </c>
      <c r="F27" s="89"/>
      <c r="G27" s="89"/>
      <c r="H27" s="106">
        <f t="shared" si="1"/>
        <v>0</v>
      </c>
      <c r="I27" s="91"/>
    </row>
    <row r="28" spans="1:9" ht="27" customHeight="1" x14ac:dyDescent="0.25">
      <c r="A28" s="122">
        <v>21101</v>
      </c>
      <c r="B28" s="121" t="s">
        <v>174</v>
      </c>
      <c r="C28" s="89">
        <v>46100</v>
      </c>
      <c r="D28" s="89"/>
      <c r="E28" s="106">
        <f t="shared" si="0"/>
        <v>46100</v>
      </c>
      <c r="F28" s="89">
        <v>26982.51</v>
      </c>
      <c r="G28" s="89">
        <v>26982.51</v>
      </c>
      <c r="H28" s="106">
        <f t="shared" si="1"/>
        <v>19117.490000000002</v>
      </c>
      <c r="I28" s="91">
        <f t="shared" ref="I28:I33" si="2">F28/E28</f>
        <v>0.58530390455531445</v>
      </c>
    </row>
    <row r="29" spans="1:9" ht="27" customHeight="1" x14ac:dyDescent="0.25">
      <c r="A29" s="122">
        <v>21401</v>
      </c>
      <c r="B29" s="121" t="s">
        <v>173</v>
      </c>
      <c r="C29" s="89">
        <v>12300</v>
      </c>
      <c r="D29" s="89"/>
      <c r="E29" s="106">
        <f t="shared" si="0"/>
        <v>12300</v>
      </c>
      <c r="F29" s="89">
        <v>2420</v>
      </c>
      <c r="G29" s="89">
        <v>2420</v>
      </c>
      <c r="H29" s="106">
        <f t="shared" si="1"/>
        <v>9880</v>
      </c>
      <c r="I29" s="91">
        <f t="shared" si="2"/>
        <v>0.1967479674796748</v>
      </c>
    </row>
    <row r="30" spans="1:9" ht="27" customHeight="1" x14ac:dyDescent="0.25">
      <c r="A30" s="120">
        <v>21501</v>
      </c>
      <c r="B30" s="111" t="s">
        <v>172</v>
      </c>
      <c r="C30" s="110">
        <f>13000+111551</f>
        <v>124551</v>
      </c>
      <c r="D30" s="89">
        <f>-3000-3000</f>
        <v>-6000</v>
      </c>
      <c r="E30" s="106">
        <f t="shared" si="0"/>
        <v>118551</v>
      </c>
      <c r="F30" s="89">
        <v>0</v>
      </c>
      <c r="G30" s="89">
        <v>0</v>
      </c>
      <c r="H30" s="106">
        <f t="shared" si="1"/>
        <v>118551</v>
      </c>
      <c r="I30" s="91">
        <f t="shared" si="2"/>
        <v>0</v>
      </c>
    </row>
    <row r="31" spans="1:9" ht="27" customHeight="1" x14ac:dyDescent="0.25">
      <c r="A31" s="120">
        <v>21601</v>
      </c>
      <c r="B31" s="111" t="s">
        <v>171</v>
      </c>
      <c r="C31" s="110">
        <v>102000</v>
      </c>
      <c r="D31" s="89"/>
      <c r="E31" s="106">
        <f t="shared" si="0"/>
        <v>102000</v>
      </c>
      <c r="F31" s="89">
        <v>14395.41</v>
      </c>
      <c r="G31" s="89">
        <v>14395.41</v>
      </c>
      <c r="H31" s="106">
        <f t="shared" si="1"/>
        <v>87604.59</v>
      </c>
      <c r="I31" s="91">
        <f t="shared" si="2"/>
        <v>0.1411314705882353</v>
      </c>
    </row>
    <row r="32" spans="1:9" ht="27" customHeight="1" x14ac:dyDescent="0.25">
      <c r="A32" s="120">
        <v>21701</v>
      </c>
      <c r="B32" s="111" t="s">
        <v>170</v>
      </c>
      <c r="C32" s="110">
        <v>25600</v>
      </c>
      <c r="D32" s="89"/>
      <c r="E32" s="106">
        <f t="shared" si="0"/>
        <v>25600</v>
      </c>
      <c r="F32" s="89">
        <v>2709.23</v>
      </c>
      <c r="G32" s="89">
        <v>2709.23</v>
      </c>
      <c r="H32" s="106">
        <f t="shared" si="1"/>
        <v>22890.77</v>
      </c>
      <c r="I32" s="91">
        <f t="shared" si="2"/>
        <v>0.10582929687500001</v>
      </c>
    </row>
    <row r="33" spans="1:9" ht="27" customHeight="1" x14ac:dyDescent="0.25">
      <c r="A33" s="120">
        <v>21801</v>
      </c>
      <c r="B33" s="111" t="s">
        <v>169</v>
      </c>
      <c r="C33" s="110">
        <v>12000</v>
      </c>
      <c r="D33" s="89"/>
      <c r="E33" s="106">
        <f t="shared" si="0"/>
        <v>12000</v>
      </c>
      <c r="F33" s="89">
        <v>10077</v>
      </c>
      <c r="G33" s="89">
        <v>10077</v>
      </c>
      <c r="H33" s="106">
        <f t="shared" si="1"/>
        <v>1923</v>
      </c>
      <c r="I33" s="91">
        <f t="shared" si="2"/>
        <v>0.83975</v>
      </c>
    </row>
    <row r="34" spans="1:9" ht="27" customHeight="1" x14ac:dyDescent="0.25">
      <c r="A34" s="117">
        <v>2200</v>
      </c>
      <c r="B34" s="111" t="s">
        <v>168</v>
      </c>
      <c r="C34" s="110"/>
      <c r="D34" s="89"/>
      <c r="E34" s="106">
        <f t="shared" si="0"/>
        <v>0</v>
      </c>
      <c r="F34" s="89"/>
      <c r="G34" s="89"/>
      <c r="H34" s="106">
        <f t="shared" si="1"/>
        <v>0</v>
      </c>
      <c r="I34" s="91"/>
    </row>
    <row r="35" spans="1:9" ht="27" customHeight="1" x14ac:dyDescent="0.25">
      <c r="A35" s="113">
        <v>22101</v>
      </c>
      <c r="B35" s="111" t="s">
        <v>167</v>
      </c>
      <c r="C35" s="110">
        <v>3000</v>
      </c>
      <c r="D35" s="89">
        <v>3000</v>
      </c>
      <c r="E35" s="106">
        <f t="shared" si="0"/>
        <v>6000</v>
      </c>
      <c r="F35" s="89">
        <v>4130.63</v>
      </c>
      <c r="G35" s="89">
        <v>4130.63</v>
      </c>
      <c r="H35" s="106">
        <f t="shared" si="1"/>
        <v>1869.37</v>
      </c>
      <c r="I35" s="91">
        <f>F35/E35</f>
        <v>0.68843833333333337</v>
      </c>
    </row>
    <row r="36" spans="1:9" ht="27" customHeight="1" x14ac:dyDescent="0.25">
      <c r="A36" s="113">
        <v>22105</v>
      </c>
      <c r="B36" s="111" t="s">
        <v>166</v>
      </c>
      <c r="C36" s="110">
        <v>15000</v>
      </c>
      <c r="D36" s="89"/>
      <c r="E36" s="106">
        <f t="shared" si="0"/>
        <v>15000</v>
      </c>
      <c r="F36" s="89">
        <v>587.96</v>
      </c>
      <c r="G36" s="89">
        <v>587.96</v>
      </c>
      <c r="H36" s="106">
        <f t="shared" si="1"/>
        <v>14412.04</v>
      </c>
      <c r="I36" s="91">
        <f>F36/E36</f>
        <v>3.9197333333333334E-2</v>
      </c>
    </row>
    <row r="37" spans="1:9" ht="27" customHeight="1" x14ac:dyDescent="0.25">
      <c r="A37" s="113">
        <v>22106</v>
      </c>
      <c r="B37" s="111" t="s">
        <v>165</v>
      </c>
      <c r="C37" s="110">
        <v>12835.6</v>
      </c>
      <c r="D37" s="89"/>
      <c r="E37" s="106">
        <f t="shared" si="0"/>
        <v>12835.6</v>
      </c>
      <c r="F37" s="89">
        <v>3792.45</v>
      </c>
      <c r="G37" s="89">
        <v>3792.45</v>
      </c>
      <c r="H37" s="106">
        <f t="shared" si="1"/>
        <v>9043.1500000000015</v>
      </c>
      <c r="I37" s="91">
        <f>F37/E37</f>
        <v>0.29546339867244226</v>
      </c>
    </row>
    <row r="38" spans="1:9" ht="27" customHeight="1" x14ac:dyDescent="0.25">
      <c r="A38" s="113">
        <v>22301</v>
      </c>
      <c r="B38" s="111" t="s">
        <v>164</v>
      </c>
      <c r="C38" s="110">
        <v>2000</v>
      </c>
      <c r="D38" s="89"/>
      <c r="E38" s="106">
        <f t="shared" si="0"/>
        <v>2000</v>
      </c>
      <c r="F38" s="89">
        <v>230</v>
      </c>
      <c r="G38" s="89">
        <v>230</v>
      </c>
      <c r="H38" s="106">
        <f t="shared" si="1"/>
        <v>1770</v>
      </c>
      <c r="I38" s="91">
        <f>F38/E38</f>
        <v>0.115</v>
      </c>
    </row>
    <row r="39" spans="1:9" ht="27" customHeight="1" x14ac:dyDescent="0.25">
      <c r="A39" s="113">
        <v>23101</v>
      </c>
      <c r="B39" s="111" t="s">
        <v>163</v>
      </c>
      <c r="C39" s="110">
        <v>10000</v>
      </c>
      <c r="D39" s="89"/>
      <c r="E39" s="106">
        <f t="shared" si="0"/>
        <v>10000</v>
      </c>
      <c r="F39" s="89">
        <v>0</v>
      </c>
      <c r="G39" s="89">
        <v>0</v>
      </c>
      <c r="H39" s="106">
        <f t="shared" si="1"/>
        <v>10000</v>
      </c>
      <c r="I39" s="91">
        <f>F39/E39</f>
        <v>0</v>
      </c>
    </row>
    <row r="40" spans="1:9" ht="27" customHeight="1" x14ac:dyDescent="0.25">
      <c r="A40" s="117">
        <v>2400</v>
      </c>
      <c r="B40" s="111" t="s">
        <v>162</v>
      </c>
      <c r="C40" s="110"/>
      <c r="D40" s="89"/>
      <c r="E40" s="106">
        <f t="shared" si="0"/>
        <v>0</v>
      </c>
      <c r="F40" s="89"/>
      <c r="G40" s="89"/>
      <c r="H40" s="106">
        <f t="shared" si="1"/>
        <v>0</v>
      </c>
      <c r="I40" s="91"/>
    </row>
    <row r="41" spans="1:9" ht="27" customHeight="1" x14ac:dyDescent="0.25">
      <c r="A41" s="113">
        <v>24101</v>
      </c>
      <c r="B41" s="111" t="s">
        <v>161</v>
      </c>
      <c r="C41" s="110">
        <v>2000</v>
      </c>
      <c r="D41" s="89"/>
      <c r="E41" s="106">
        <f t="shared" si="0"/>
        <v>2000</v>
      </c>
      <c r="F41" s="89">
        <v>617.91</v>
      </c>
      <c r="G41" s="89">
        <v>617.91</v>
      </c>
      <c r="H41" s="106">
        <f t="shared" si="1"/>
        <v>1382.0900000000001</v>
      </c>
      <c r="I41" s="91">
        <f>F41/E41</f>
        <v>0.30895499999999998</v>
      </c>
    </row>
    <row r="42" spans="1:9" ht="27" customHeight="1" x14ac:dyDescent="0.25">
      <c r="A42" s="113">
        <v>24201</v>
      </c>
      <c r="B42" s="111" t="s">
        <v>160</v>
      </c>
      <c r="C42" s="110">
        <v>0</v>
      </c>
      <c r="D42" s="89"/>
      <c r="E42" s="106"/>
      <c r="F42" s="89">
        <v>13989.4</v>
      </c>
      <c r="G42" s="89">
        <v>13989.4</v>
      </c>
      <c r="H42" s="106">
        <f t="shared" ref="H42:H73" si="3">E42-F42</f>
        <v>-13989.4</v>
      </c>
      <c r="I42" s="91"/>
    </row>
    <row r="43" spans="1:9" ht="27" customHeight="1" x14ac:dyDescent="0.25">
      <c r="A43" s="113">
        <v>24401</v>
      </c>
      <c r="B43" s="111" t="s">
        <v>159</v>
      </c>
      <c r="C43" s="110">
        <v>0</v>
      </c>
      <c r="D43" s="89"/>
      <c r="E43" s="106"/>
      <c r="F43" s="89">
        <v>9860</v>
      </c>
      <c r="G43" s="89">
        <v>9860</v>
      </c>
      <c r="H43" s="106">
        <f t="shared" si="3"/>
        <v>-9860</v>
      </c>
      <c r="I43" s="91"/>
    </row>
    <row r="44" spans="1:9" ht="27" customHeight="1" x14ac:dyDescent="0.25">
      <c r="A44" s="113">
        <v>24601</v>
      </c>
      <c r="B44" s="111" t="s">
        <v>158</v>
      </c>
      <c r="C44" s="110"/>
      <c r="D44" s="89"/>
      <c r="E44" s="106">
        <f t="shared" ref="E44:E75" si="4">SUM(C44:D44)</f>
        <v>0</v>
      </c>
      <c r="F44" s="89">
        <v>86659.6</v>
      </c>
      <c r="G44" s="89">
        <v>86659.6</v>
      </c>
      <c r="H44" s="106">
        <f t="shared" si="3"/>
        <v>-86659.6</v>
      </c>
      <c r="I44" s="91"/>
    </row>
    <row r="45" spans="1:9" ht="27" customHeight="1" x14ac:dyDescent="0.25">
      <c r="A45" s="113">
        <v>24701</v>
      </c>
      <c r="B45" s="111" t="s">
        <v>157</v>
      </c>
      <c r="C45" s="110">
        <v>0</v>
      </c>
      <c r="D45" s="89"/>
      <c r="E45" s="106">
        <f t="shared" si="4"/>
        <v>0</v>
      </c>
      <c r="F45" s="89">
        <v>2769.58</v>
      </c>
      <c r="G45" s="89">
        <v>2769.58</v>
      </c>
      <c r="H45" s="106">
        <f t="shared" si="3"/>
        <v>-2769.58</v>
      </c>
      <c r="I45" s="91"/>
    </row>
    <row r="46" spans="1:9" ht="27" customHeight="1" x14ac:dyDescent="0.25">
      <c r="A46" s="113">
        <v>24801</v>
      </c>
      <c r="B46" s="111" t="s">
        <v>156</v>
      </c>
      <c r="C46" s="110">
        <v>2000</v>
      </c>
      <c r="D46" s="89">
        <v>3000</v>
      </c>
      <c r="E46" s="106">
        <f t="shared" si="4"/>
        <v>5000</v>
      </c>
      <c r="F46" s="89">
        <v>3470.43</v>
      </c>
      <c r="G46" s="89">
        <v>3470.43</v>
      </c>
      <c r="H46" s="106">
        <f t="shared" si="3"/>
        <v>1529.5700000000002</v>
      </c>
      <c r="I46" s="91">
        <f>F46/E46</f>
        <v>0.69408599999999998</v>
      </c>
    </row>
    <row r="47" spans="1:9" ht="27" customHeight="1" x14ac:dyDescent="0.25">
      <c r="A47" s="113">
        <v>24901</v>
      </c>
      <c r="B47" s="111" t="s">
        <v>155</v>
      </c>
      <c r="C47" s="110">
        <v>28500</v>
      </c>
      <c r="D47" s="89"/>
      <c r="E47" s="106">
        <f t="shared" si="4"/>
        <v>28500</v>
      </c>
      <c r="F47" s="89">
        <v>7675.84</v>
      </c>
      <c r="G47" s="89">
        <v>7675.84</v>
      </c>
      <c r="H47" s="106">
        <f t="shared" si="3"/>
        <v>20824.16</v>
      </c>
      <c r="I47" s="91">
        <f>F47/E47</f>
        <v>0.26932771929824562</v>
      </c>
    </row>
    <row r="48" spans="1:9" ht="27" customHeight="1" x14ac:dyDescent="0.25">
      <c r="A48" s="117">
        <v>2500</v>
      </c>
      <c r="B48" s="111" t="s">
        <v>154</v>
      </c>
      <c r="C48" s="110"/>
      <c r="D48" s="89"/>
      <c r="E48" s="106">
        <f t="shared" si="4"/>
        <v>0</v>
      </c>
      <c r="F48" s="89"/>
      <c r="G48" s="89"/>
      <c r="H48" s="106">
        <f t="shared" si="3"/>
        <v>0</v>
      </c>
      <c r="I48" s="91"/>
    </row>
    <row r="49" spans="1:9" ht="27" customHeight="1" x14ac:dyDescent="0.25">
      <c r="A49" s="113">
        <v>25101</v>
      </c>
      <c r="B49" s="111" t="s">
        <v>153</v>
      </c>
      <c r="C49" s="110">
        <v>0</v>
      </c>
      <c r="D49" s="89"/>
      <c r="E49" s="106">
        <f t="shared" si="4"/>
        <v>0</v>
      </c>
      <c r="F49" s="89">
        <v>1055.5999999999999</v>
      </c>
      <c r="G49" s="89">
        <v>1055.5999999999999</v>
      </c>
      <c r="H49" s="106">
        <f t="shared" si="3"/>
        <v>-1055.5999999999999</v>
      </c>
      <c r="I49" s="91"/>
    </row>
    <row r="50" spans="1:9" ht="27" customHeight="1" x14ac:dyDescent="0.25">
      <c r="A50" s="113">
        <v>25501</v>
      </c>
      <c r="B50" s="111" t="s">
        <v>152</v>
      </c>
      <c r="C50" s="110">
        <v>0</v>
      </c>
      <c r="D50" s="89"/>
      <c r="E50" s="106">
        <f t="shared" si="4"/>
        <v>0</v>
      </c>
      <c r="F50" s="89">
        <v>13531.63</v>
      </c>
      <c r="G50" s="89">
        <v>13531.63</v>
      </c>
      <c r="H50" s="106">
        <f t="shared" si="3"/>
        <v>-13531.63</v>
      </c>
      <c r="I50" s="91"/>
    </row>
    <row r="51" spans="1:9" ht="27" customHeight="1" x14ac:dyDescent="0.25">
      <c r="A51" s="113">
        <v>25601</v>
      </c>
      <c r="B51" s="111" t="s">
        <v>151</v>
      </c>
      <c r="C51" s="110">
        <v>0</v>
      </c>
      <c r="D51" s="89"/>
      <c r="E51" s="106">
        <f t="shared" si="4"/>
        <v>0</v>
      </c>
      <c r="F51" s="89">
        <v>7257.16</v>
      </c>
      <c r="G51" s="89">
        <v>7257.16</v>
      </c>
      <c r="H51" s="106">
        <f t="shared" si="3"/>
        <v>-7257.16</v>
      </c>
      <c r="I51" s="91"/>
    </row>
    <row r="52" spans="1:9" ht="27" customHeight="1" x14ac:dyDescent="0.25">
      <c r="A52" s="112">
        <v>2600</v>
      </c>
      <c r="B52" s="111" t="s">
        <v>150</v>
      </c>
      <c r="C52" s="110"/>
      <c r="D52" s="89"/>
      <c r="E52" s="106">
        <f t="shared" si="4"/>
        <v>0</v>
      </c>
      <c r="F52" s="89"/>
      <c r="G52" s="89"/>
      <c r="H52" s="106">
        <f t="shared" si="3"/>
        <v>0</v>
      </c>
      <c r="I52" s="91"/>
    </row>
    <row r="53" spans="1:9" ht="27" customHeight="1" x14ac:dyDescent="0.25">
      <c r="A53" s="113">
        <v>26101</v>
      </c>
      <c r="B53" s="111" t="s">
        <v>149</v>
      </c>
      <c r="C53" s="110">
        <f>281900+141102</f>
        <v>423002</v>
      </c>
      <c r="D53" s="89">
        <f>-100000-3000-10000</f>
        <v>-113000</v>
      </c>
      <c r="E53" s="106">
        <f t="shared" si="4"/>
        <v>310002</v>
      </c>
      <c r="F53" s="89">
        <v>54523.28</v>
      </c>
      <c r="G53" s="89">
        <v>54523.28</v>
      </c>
      <c r="H53" s="106">
        <f t="shared" si="3"/>
        <v>255478.72</v>
      </c>
      <c r="I53" s="91">
        <f>F53/E53</f>
        <v>0.17588041367475049</v>
      </c>
    </row>
    <row r="54" spans="1:9" ht="27" customHeight="1" x14ac:dyDescent="0.25">
      <c r="A54" s="113">
        <v>26102</v>
      </c>
      <c r="B54" s="111" t="s">
        <v>148</v>
      </c>
      <c r="C54" s="110">
        <v>12000</v>
      </c>
      <c r="D54" s="89"/>
      <c r="E54" s="106">
        <f t="shared" si="4"/>
        <v>12000</v>
      </c>
      <c r="F54" s="89">
        <v>1529.08</v>
      </c>
      <c r="G54" s="89">
        <v>1529.08</v>
      </c>
      <c r="H54" s="106">
        <f t="shared" si="3"/>
        <v>10470.92</v>
      </c>
      <c r="I54" s="91">
        <f>F54/E54</f>
        <v>0.12742333333333333</v>
      </c>
    </row>
    <row r="55" spans="1:9" ht="27" customHeight="1" x14ac:dyDescent="0.25">
      <c r="A55" s="112">
        <v>2700</v>
      </c>
      <c r="B55" s="111" t="s">
        <v>147</v>
      </c>
      <c r="C55" s="110"/>
      <c r="D55" s="89"/>
      <c r="E55" s="106">
        <f t="shared" si="4"/>
        <v>0</v>
      </c>
      <c r="F55" s="89"/>
      <c r="G55" s="89"/>
      <c r="H55" s="106">
        <f t="shared" si="3"/>
        <v>0</v>
      </c>
      <c r="I55" s="91"/>
    </row>
    <row r="56" spans="1:9" ht="27" customHeight="1" x14ac:dyDescent="0.25">
      <c r="A56" s="120">
        <v>27101</v>
      </c>
      <c r="B56" s="111" t="s">
        <v>146</v>
      </c>
      <c r="C56" s="110">
        <v>0</v>
      </c>
      <c r="D56" s="89"/>
      <c r="E56" s="106">
        <f t="shared" si="4"/>
        <v>0</v>
      </c>
      <c r="F56" s="89">
        <v>6960</v>
      </c>
      <c r="G56" s="89">
        <v>6960</v>
      </c>
      <c r="H56" s="106">
        <f t="shared" si="3"/>
        <v>-6960</v>
      </c>
      <c r="I56" s="91"/>
    </row>
    <row r="57" spans="1:9" ht="27" customHeight="1" x14ac:dyDescent="0.25">
      <c r="A57" s="120">
        <v>27301</v>
      </c>
      <c r="B57" s="111" t="s">
        <v>145</v>
      </c>
      <c r="C57" s="110"/>
      <c r="D57" s="89"/>
      <c r="E57" s="106">
        <f t="shared" si="4"/>
        <v>0</v>
      </c>
      <c r="F57" s="89">
        <v>5637.6</v>
      </c>
      <c r="G57" s="89">
        <v>5637.6</v>
      </c>
      <c r="H57" s="106">
        <f t="shared" si="3"/>
        <v>-5637.6</v>
      </c>
      <c r="I57" s="91"/>
    </row>
    <row r="58" spans="1:9" ht="27" customHeight="1" x14ac:dyDescent="0.25">
      <c r="A58" s="120">
        <v>27401</v>
      </c>
      <c r="B58" s="111" t="s">
        <v>144</v>
      </c>
      <c r="C58" s="110">
        <v>2000</v>
      </c>
      <c r="D58" s="89">
        <v>10000</v>
      </c>
      <c r="E58" s="106">
        <f t="shared" si="4"/>
        <v>12000</v>
      </c>
      <c r="F58" s="89">
        <v>3509.29</v>
      </c>
      <c r="G58" s="89">
        <v>3509.29</v>
      </c>
      <c r="H58" s="106">
        <f t="shared" si="3"/>
        <v>8490.7099999999991</v>
      </c>
      <c r="I58" s="91">
        <f>F58/E58</f>
        <v>0.29244083333333332</v>
      </c>
    </row>
    <row r="59" spans="1:9" ht="27" customHeight="1" x14ac:dyDescent="0.25">
      <c r="A59" s="112">
        <v>2900</v>
      </c>
      <c r="B59" s="111" t="s">
        <v>143</v>
      </c>
      <c r="C59" s="110"/>
      <c r="D59" s="89"/>
      <c r="E59" s="106">
        <f t="shared" si="4"/>
        <v>0</v>
      </c>
      <c r="F59" s="89"/>
      <c r="G59" s="89"/>
      <c r="H59" s="106">
        <f t="shared" si="3"/>
        <v>0</v>
      </c>
      <c r="I59" s="91"/>
    </row>
    <row r="60" spans="1:9" ht="27" customHeight="1" x14ac:dyDescent="0.25">
      <c r="A60" s="113">
        <v>29101</v>
      </c>
      <c r="B60" s="111" t="s">
        <v>142</v>
      </c>
      <c r="C60" s="110">
        <v>0</v>
      </c>
      <c r="D60" s="89"/>
      <c r="E60" s="106">
        <f t="shared" si="4"/>
        <v>0</v>
      </c>
      <c r="F60" s="89">
        <v>1590.02</v>
      </c>
      <c r="G60" s="89">
        <v>1590.02</v>
      </c>
      <c r="H60" s="106">
        <f t="shared" si="3"/>
        <v>-1590.02</v>
      </c>
      <c r="I60" s="91"/>
    </row>
    <row r="61" spans="1:9" ht="27" customHeight="1" x14ac:dyDescent="0.25">
      <c r="A61" s="113">
        <v>29201</v>
      </c>
      <c r="B61" s="111" t="s">
        <v>141</v>
      </c>
      <c r="C61" s="110">
        <v>1500</v>
      </c>
      <c r="D61" s="89"/>
      <c r="E61" s="106">
        <f t="shared" si="4"/>
        <v>1500</v>
      </c>
      <c r="F61" s="89">
        <v>235.39</v>
      </c>
      <c r="G61" s="89">
        <v>235.39</v>
      </c>
      <c r="H61" s="106">
        <f t="shared" si="3"/>
        <v>1264.6100000000001</v>
      </c>
      <c r="I61" s="91">
        <f t="shared" ref="I61:I67" si="5">F61/E61</f>
        <v>0.15692666666666666</v>
      </c>
    </row>
    <row r="62" spans="1:9" ht="27" customHeight="1" x14ac:dyDescent="0.25">
      <c r="A62" s="113">
        <v>29401</v>
      </c>
      <c r="B62" s="111" t="s">
        <v>140</v>
      </c>
      <c r="C62" s="110">
        <v>11500</v>
      </c>
      <c r="D62" s="89">
        <v>100000</v>
      </c>
      <c r="E62" s="106">
        <f t="shared" si="4"/>
        <v>111500</v>
      </c>
      <c r="F62" s="89">
        <v>101493.9</v>
      </c>
      <c r="G62" s="89">
        <v>101493.9</v>
      </c>
      <c r="H62" s="106">
        <f t="shared" si="3"/>
        <v>10006.100000000006</v>
      </c>
      <c r="I62" s="91">
        <f t="shared" si="5"/>
        <v>0.91025919282511203</v>
      </c>
    </row>
    <row r="63" spans="1:9" ht="27" customHeight="1" x14ac:dyDescent="0.25">
      <c r="A63" s="113">
        <v>29601</v>
      </c>
      <c r="B63" s="111" t="s">
        <v>139</v>
      </c>
      <c r="C63" s="110">
        <v>2000</v>
      </c>
      <c r="D63" s="89">
        <v>3000</v>
      </c>
      <c r="E63" s="106">
        <f t="shared" si="4"/>
        <v>5000</v>
      </c>
      <c r="F63" s="89">
        <v>2429.9</v>
      </c>
      <c r="G63" s="89">
        <v>2429.9</v>
      </c>
      <c r="H63" s="106">
        <f t="shared" si="3"/>
        <v>2570.1</v>
      </c>
      <c r="I63" s="91">
        <f t="shared" si="5"/>
        <v>0.48598000000000002</v>
      </c>
    </row>
    <row r="64" spans="1:9" ht="27" customHeight="1" x14ac:dyDescent="0.25">
      <c r="A64" s="119">
        <v>3000</v>
      </c>
      <c r="B64" s="118" t="s">
        <v>66</v>
      </c>
      <c r="C64" s="115">
        <f>SUM(C65:C102)</f>
        <v>3084236.4</v>
      </c>
      <c r="D64" s="114"/>
      <c r="E64" s="106">
        <f t="shared" si="4"/>
        <v>3084236.4</v>
      </c>
      <c r="F64" s="114">
        <f>SUM(F65:F102)</f>
        <v>377461.89</v>
      </c>
      <c r="G64" s="114">
        <f>SUM(G65:G102)</f>
        <v>377461.89</v>
      </c>
      <c r="H64" s="106">
        <f t="shared" si="3"/>
        <v>2706774.51</v>
      </c>
      <c r="I64" s="91">
        <f t="shared" si="5"/>
        <v>0.12238422774596656</v>
      </c>
    </row>
    <row r="65" spans="1:9" ht="27" customHeight="1" x14ac:dyDescent="0.25">
      <c r="A65" s="113">
        <v>31101</v>
      </c>
      <c r="B65" s="111" t="s">
        <v>138</v>
      </c>
      <c r="C65" s="116">
        <v>478374</v>
      </c>
      <c r="D65" s="89"/>
      <c r="E65" s="106">
        <f t="shared" si="4"/>
        <v>478374</v>
      </c>
      <c r="F65" s="89">
        <v>48319</v>
      </c>
      <c r="G65" s="89">
        <v>48319</v>
      </c>
      <c r="H65" s="106">
        <f t="shared" si="3"/>
        <v>430055</v>
      </c>
      <c r="I65" s="91">
        <f t="shared" si="5"/>
        <v>0.10100674367754101</v>
      </c>
    </row>
    <row r="66" spans="1:9" ht="27" customHeight="1" x14ac:dyDescent="0.25">
      <c r="A66" s="113">
        <v>31201</v>
      </c>
      <c r="B66" s="111" t="s">
        <v>137</v>
      </c>
      <c r="C66" s="116">
        <v>14400</v>
      </c>
      <c r="D66" s="89">
        <v>0</v>
      </c>
      <c r="E66" s="106">
        <f t="shared" si="4"/>
        <v>14400</v>
      </c>
      <c r="F66" s="89">
        <v>4197.4799999999996</v>
      </c>
      <c r="G66" s="89">
        <v>4197.4799999999996</v>
      </c>
      <c r="H66" s="106">
        <f t="shared" si="3"/>
        <v>10202.52</v>
      </c>
      <c r="I66" s="91">
        <f t="shared" si="5"/>
        <v>0.29149166666666665</v>
      </c>
    </row>
    <row r="67" spans="1:9" ht="27" customHeight="1" x14ac:dyDescent="0.25">
      <c r="A67" s="113">
        <v>31401</v>
      </c>
      <c r="B67" s="111" t="s">
        <v>136</v>
      </c>
      <c r="C67" s="116">
        <v>63999.4</v>
      </c>
      <c r="D67" s="89">
        <v>0</v>
      </c>
      <c r="E67" s="106">
        <f t="shared" si="4"/>
        <v>63999.4</v>
      </c>
      <c r="F67" s="89">
        <v>11208</v>
      </c>
      <c r="G67" s="89">
        <v>11208</v>
      </c>
      <c r="H67" s="106">
        <f t="shared" si="3"/>
        <v>52791.4</v>
      </c>
      <c r="I67" s="91">
        <f t="shared" si="5"/>
        <v>0.17512664181226698</v>
      </c>
    </row>
    <row r="68" spans="1:9" ht="27" customHeight="1" x14ac:dyDescent="0.25">
      <c r="A68" s="113">
        <v>3200</v>
      </c>
      <c r="B68" s="111" t="s">
        <v>135</v>
      </c>
      <c r="C68" s="116"/>
      <c r="D68" s="89"/>
      <c r="E68" s="106">
        <f t="shared" si="4"/>
        <v>0</v>
      </c>
      <c r="F68" s="89"/>
      <c r="G68" s="89"/>
      <c r="H68" s="106">
        <f t="shared" si="3"/>
        <v>0</v>
      </c>
      <c r="I68" s="91"/>
    </row>
    <row r="69" spans="1:9" ht="27" customHeight="1" x14ac:dyDescent="0.25">
      <c r="A69" s="113">
        <v>32301</v>
      </c>
      <c r="B69" s="111" t="s">
        <v>134</v>
      </c>
      <c r="C69" s="116">
        <v>0</v>
      </c>
      <c r="D69" s="89">
        <v>4381.8999999999996</v>
      </c>
      <c r="E69" s="106">
        <f t="shared" si="4"/>
        <v>4381.8999999999996</v>
      </c>
      <c r="F69" s="89">
        <v>4381.8999999999996</v>
      </c>
      <c r="G69" s="89">
        <v>4381.8999999999996</v>
      </c>
      <c r="H69" s="106">
        <f t="shared" si="3"/>
        <v>0</v>
      </c>
      <c r="I69" s="91">
        <f>F69/E69</f>
        <v>1</v>
      </c>
    </row>
    <row r="70" spans="1:9" ht="27" customHeight="1" x14ac:dyDescent="0.25">
      <c r="A70" s="113">
        <v>32701</v>
      </c>
      <c r="B70" s="111" t="s">
        <v>133</v>
      </c>
      <c r="C70" s="116">
        <v>155200</v>
      </c>
      <c r="D70" s="89"/>
      <c r="E70" s="106">
        <f t="shared" si="4"/>
        <v>155200</v>
      </c>
      <c r="F70" s="89">
        <v>11600</v>
      </c>
      <c r="G70" s="89">
        <v>11600</v>
      </c>
      <c r="H70" s="106">
        <f t="shared" si="3"/>
        <v>143600</v>
      </c>
      <c r="I70" s="91">
        <f>F70/E70</f>
        <v>7.4742268041237112E-2</v>
      </c>
    </row>
    <row r="71" spans="1:9" ht="27" customHeight="1" x14ac:dyDescent="0.25">
      <c r="A71" s="117">
        <v>3300</v>
      </c>
      <c r="B71" s="111" t="s">
        <v>132</v>
      </c>
      <c r="C71" s="116"/>
      <c r="D71" s="89"/>
      <c r="E71" s="106">
        <f t="shared" si="4"/>
        <v>0</v>
      </c>
      <c r="F71" s="89"/>
      <c r="G71" s="89"/>
      <c r="H71" s="106">
        <f t="shared" si="3"/>
        <v>0</v>
      </c>
      <c r="I71" s="91"/>
    </row>
    <row r="72" spans="1:9" ht="27" customHeight="1" x14ac:dyDescent="0.25">
      <c r="A72" s="113">
        <v>33101</v>
      </c>
      <c r="B72" s="111" t="s">
        <v>131</v>
      </c>
      <c r="C72" s="116">
        <v>188800</v>
      </c>
      <c r="D72" s="89">
        <v>0</v>
      </c>
      <c r="E72" s="106">
        <f t="shared" si="4"/>
        <v>188800</v>
      </c>
      <c r="F72" s="89">
        <v>0</v>
      </c>
      <c r="G72" s="89">
        <v>0</v>
      </c>
      <c r="H72" s="106">
        <f t="shared" si="3"/>
        <v>188800</v>
      </c>
      <c r="I72" s="91">
        <f>F72/E72</f>
        <v>0</v>
      </c>
    </row>
    <row r="73" spans="1:9" ht="27" customHeight="1" x14ac:dyDescent="0.25">
      <c r="A73" s="113">
        <v>33401</v>
      </c>
      <c r="B73" s="111" t="s">
        <v>130</v>
      </c>
      <c r="C73" s="116">
        <f>37500+429405+638838</f>
        <v>1105743</v>
      </c>
      <c r="D73" s="89">
        <f>-146119.8-42000</f>
        <v>-188119.8</v>
      </c>
      <c r="E73" s="106">
        <f t="shared" si="4"/>
        <v>917623.2</v>
      </c>
      <c r="F73" s="89">
        <v>42960</v>
      </c>
      <c r="G73" s="89">
        <v>42960</v>
      </c>
      <c r="H73" s="106">
        <f t="shared" si="3"/>
        <v>874663.2</v>
      </c>
      <c r="I73" s="91">
        <f>F73/E73</f>
        <v>4.6816601847032638E-2</v>
      </c>
    </row>
    <row r="74" spans="1:9" ht="27" customHeight="1" x14ac:dyDescent="0.25">
      <c r="A74" s="113">
        <v>33603</v>
      </c>
      <c r="B74" s="111" t="s">
        <v>129</v>
      </c>
      <c r="C74" s="116">
        <v>169000</v>
      </c>
      <c r="D74" s="89">
        <v>0</v>
      </c>
      <c r="E74" s="106">
        <f t="shared" si="4"/>
        <v>169000</v>
      </c>
      <c r="F74" s="89">
        <v>1624</v>
      </c>
      <c r="G74" s="89">
        <v>1624</v>
      </c>
      <c r="H74" s="106">
        <f t="shared" ref="H74:H105" si="6">E74-F74</f>
        <v>167376</v>
      </c>
      <c r="I74" s="91">
        <f>F74/E74</f>
        <v>9.6094674556213011E-3</v>
      </c>
    </row>
    <row r="75" spans="1:9" ht="27" customHeight="1" x14ac:dyDescent="0.25">
      <c r="A75" s="113">
        <v>33605</v>
      </c>
      <c r="B75" s="111" t="s">
        <v>128</v>
      </c>
      <c r="C75" s="116">
        <v>0</v>
      </c>
      <c r="D75" s="89">
        <v>10347.200000000001</v>
      </c>
      <c r="E75" s="106">
        <f t="shared" si="4"/>
        <v>10347.200000000001</v>
      </c>
      <c r="F75" s="89">
        <v>10347.200000000001</v>
      </c>
      <c r="G75" s="89">
        <v>10347.200000000001</v>
      </c>
      <c r="H75" s="106">
        <f t="shared" si="6"/>
        <v>0</v>
      </c>
      <c r="I75" s="91">
        <f>F75/E75</f>
        <v>1</v>
      </c>
    </row>
    <row r="76" spans="1:9" ht="27" customHeight="1" x14ac:dyDescent="0.25">
      <c r="A76" s="113">
        <v>33801</v>
      </c>
      <c r="B76" s="111" t="s">
        <v>127</v>
      </c>
      <c r="C76" s="116">
        <v>84000</v>
      </c>
      <c r="D76" s="89">
        <v>0</v>
      </c>
      <c r="E76" s="106">
        <f t="shared" ref="E76:E107" si="7">SUM(C76:D76)</f>
        <v>84000</v>
      </c>
      <c r="F76" s="89">
        <v>10579.2</v>
      </c>
      <c r="G76" s="89">
        <v>10579.2</v>
      </c>
      <c r="H76" s="106">
        <f t="shared" si="6"/>
        <v>73420.800000000003</v>
      </c>
      <c r="I76" s="91">
        <f>F76/E76</f>
        <v>0.12594285714285716</v>
      </c>
    </row>
    <row r="77" spans="1:9" ht="27" customHeight="1" x14ac:dyDescent="0.25">
      <c r="A77" s="112">
        <v>3400</v>
      </c>
      <c r="B77" s="111" t="s">
        <v>126</v>
      </c>
      <c r="C77" s="116"/>
      <c r="D77" s="89"/>
      <c r="E77" s="106">
        <f t="shared" si="7"/>
        <v>0</v>
      </c>
      <c r="F77" s="89"/>
      <c r="G77" s="89"/>
      <c r="H77" s="106">
        <f t="shared" si="6"/>
        <v>0</v>
      </c>
      <c r="I77" s="91"/>
    </row>
    <row r="78" spans="1:9" ht="27" customHeight="1" x14ac:dyDescent="0.25">
      <c r="A78" s="113">
        <v>34101</v>
      </c>
      <c r="B78" s="111" t="s">
        <v>125</v>
      </c>
      <c r="C78" s="116">
        <v>0</v>
      </c>
      <c r="D78" s="89">
        <v>13000</v>
      </c>
      <c r="E78" s="106">
        <f t="shared" si="7"/>
        <v>13000</v>
      </c>
      <c r="F78" s="89">
        <v>3968.36</v>
      </c>
      <c r="G78" s="89">
        <v>3968.36</v>
      </c>
      <c r="H78" s="106">
        <f t="shared" si="6"/>
        <v>9031.64</v>
      </c>
      <c r="I78" s="91">
        <f>F78/E78</f>
        <v>0.30525846153846153</v>
      </c>
    </row>
    <row r="79" spans="1:9" ht="27" customHeight="1" x14ac:dyDescent="0.25">
      <c r="A79" s="113">
        <v>34501</v>
      </c>
      <c r="B79" s="111" t="s">
        <v>124</v>
      </c>
      <c r="C79" s="116">
        <v>32200</v>
      </c>
      <c r="D79" s="89">
        <v>0</v>
      </c>
      <c r="E79" s="106">
        <f t="shared" si="7"/>
        <v>32200</v>
      </c>
      <c r="F79" s="89">
        <v>7166.48</v>
      </c>
      <c r="G79" s="89">
        <v>7166.48</v>
      </c>
      <c r="H79" s="106">
        <f t="shared" si="6"/>
        <v>25033.52</v>
      </c>
      <c r="I79" s="91">
        <f>F79/E79</f>
        <v>0.22256149068322981</v>
      </c>
    </row>
    <row r="80" spans="1:9" ht="27" customHeight="1" x14ac:dyDescent="0.25">
      <c r="A80" s="113">
        <v>34701</v>
      </c>
      <c r="B80" s="111" t="s">
        <v>123</v>
      </c>
      <c r="C80" s="116">
        <v>3000</v>
      </c>
      <c r="D80" s="89"/>
      <c r="E80" s="106">
        <f t="shared" si="7"/>
        <v>3000</v>
      </c>
      <c r="F80" s="89">
        <v>2725.75</v>
      </c>
      <c r="G80" s="89">
        <v>2725.75</v>
      </c>
      <c r="H80" s="106">
        <f t="shared" si="6"/>
        <v>274.25</v>
      </c>
      <c r="I80" s="91">
        <f>F80/E80</f>
        <v>0.9085833333333333</v>
      </c>
    </row>
    <row r="81" spans="1:9" ht="27" customHeight="1" x14ac:dyDescent="0.25">
      <c r="A81" s="112">
        <v>3500</v>
      </c>
      <c r="B81" s="111" t="s">
        <v>122</v>
      </c>
      <c r="C81" s="116"/>
      <c r="D81" s="89"/>
      <c r="E81" s="106">
        <f t="shared" si="7"/>
        <v>0</v>
      </c>
      <c r="F81" s="89"/>
      <c r="G81" s="89"/>
      <c r="H81" s="106">
        <f t="shared" si="6"/>
        <v>0</v>
      </c>
      <c r="I81" s="91"/>
    </row>
    <row r="82" spans="1:9" ht="27" customHeight="1" x14ac:dyDescent="0.25">
      <c r="A82" s="113">
        <v>35101</v>
      </c>
      <c r="B82" s="111" t="s">
        <v>121</v>
      </c>
      <c r="C82" s="116">
        <v>12600</v>
      </c>
      <c r="D82" s="89">
        <v>106000</v>
      </c>
      <c r="E82" s="106">
        <f t="shared" si="7"/>
        <v>118600</v>
      </c>
      <c r="F82" s="89">
        <v>30511.040000000001</v>
      </c>
      <c r="G82" s="89">
        <v>30511.040000000001</v>
      </c>
      <c r="H82" s="106">
        <f t="shared" si="6"/>
        <v>88088.959999999992</v>
      </c>
      <c r="I82" s="91">
        <f t="shared" ref="I82:I87" si="8">F82/E82</f>
        <v>0.25726003372681283</v>
      </c>
    </row>
    <row r="83" spans="1:9" ht="27" customHeight="1" x14ac:dyDescent="0.25">
      <c r="A83" s="113">
        <v>35201</v>
      </c>
      <c r="B83" s="111" t="s">
        <v>120</v>
      </c>
      <c r="C83" s="116">
        <v>10000</v>
      </c>
      <c r="D83" s="89"/>
      <c r="E83" s="106">
        <f t="shared" si="7"/>
        <v>10000</v>
      </c>
      <c r="F83" s="89">
        <v>1937.2</v>
      </c>
      <c r="G83" s="89">
        <v>1937.2</v>
      </c>
      <c r="H83" s="106">
        <f t="shared" si="6"/>
        <v>8062.8</v>
      </c>
      <c r="I83" s="91">
        <f t="shared" si="8"/>
        <v>0.19372</v>
      </c>
    </row>
    <row r="84" spans="1:9" ht="27" customHeight="1" x14ac:dyDescent="0.25">
      <c r="A84" s="113">
        <v>35302</v>
      </c>
      <c r="B84" s="111" t="s">
        <v>119</v>
      </c>
      <c r="C84" s="116">
        <v>0</v>
      </c>
      <c r="D84" s="89">
        <v>9670.7000000000007</v>
      </c>
      <c r="E84" s="106">
        <f t="shared" si="7"/>
        <v>9670.7000000000007</v>
      </c>
      <c r="F84" s="89">
        <v>9670.7000000000007</v>
      </c>
      <c r="G84" s="89">
        <v>9670.7000000000007</v>
      </c>
      <c r="H84" s="106">
        <f t="shared" si="6"/>
        <v>0</v>
      </c>
      <c r="I84" s="91">
        <f t="shared" si="8"/>
        <v>1</v>
      </c>
    </row>
    <row r="85" spans="1:9" ht="27" customHeight="1" x14ac:dyDescent="0.25">
      <c r="A85" s="113">
        <v>35501</v>
      </c>
      <c r="B85" s="111" t="s">
        <v>118</v>
      </c>
      <c r="C85" s="116">
        <v>15000</v>
      </c>
      <c r="D85" s="89"/>
      <c r="E85" s="106">
        <f t="shared" si="7"/>
        <v>15000</v>
      </c>
      <c r="F85" s="89">
        <v>1774.8</v>
      </c>
      <c r="G85" s="89">
        <v>1774.8</v>
      </c>
      <c r="H85" s="106">
        <f t="shared" si="6"/>
        <v>13225.2</v>
      </c>
      <c r="I85" s="91">
        <f t="shared" si="8"/>
        <v>0.11831999999999999</v>
      </c>
    </row>
    <row r="86" spans="1:9" ht="27" customHeight="1" x14ac:dyDescent="0.25">
      <c r="A86" s="113">
        <v>35701</v>
      </c>
      <c r="B86" s="111" t="s">
        <v>117</v>
      </c>
      <c r="C86" s="116">
        <v>36000</v>
      </c>
      <c r="D86" s="89">
        <v>0</v>
      </c>
      <c r="E86" s="106">
        <f t="shared" si="7"/>
        <v>36000</v>
      </c>
      <c r="F86" s="89">
        <v>0</v>
      </c>
      <c r="G86" s="89">
        <v>0</v>
      </c>
      <c r="H86" s="106">
        <f t="shared" si="6"/>
        <v>36000</v>
      </c>
      <c r="I86" s="91">
        <f t="shared" si="8"/>
        <v>0</v>
      </c>
    </row>
    <row r="87" spans="1:9" ht="27" customHeight="1" x14ac:dyDescent="0.25">
      <c r="A87" s="113">
        <v>35901</v>
      </c>
      <c r="B87" s="111" t="s">
        <v>116</v>
      </c>
      <c r="C87" s="116">
        <v>55680</v>
      </c>
      <c r="D87" s="89"/>
      <c r="E87" s="106">
        <f t="shared" si="7"/>
        <v>55680</v>
      </c>
      <c r="F87" s="89">
        <v>9280</v>
      </c>
      <c r="G87" s="89">
        <v>9280</v>
      </c>
      <c r="H87" s="106">
        <f t="shared" si="6"/>
        <v>46400</v>
      </c>
      <c r="I87" s="91">
        <f t="shared" si="8"/>
        <v>0.16666666666666666</v>
      </c>
    </row>
    <row r="88" spans="1:9" ht="27" customHeight="1" x14ac:dyDescent="0.25">
      <c r="A88" s="112">
        <v>3600</v>
      </c>
      <c r="B88" s="111" t="s">
        <v>115</v>
      </c>
      <c r="C88" s="116"/>
      <c r="D88" s="89"/>
      <c r="E88" s="106">
        <f t="shared" si="7"/>
        <v>0</v>
      </c>
      <c r="F88" s="89"/>
      <c r="G88" s="89"/>
      <c r="H88" s="106">
        <f t="shared" si="6"/>
        <v>0</v>
      </c>
      <c r="I88" s="91"/>
    </row>
    <row r="89" spans="1:9" ht="27" customHeight="1" x14ac:dyDescent="0.25">
      <c r="A89" s="113">
        <v>36201</v>
      </c>
      <c r="B89" s="111" t="s">
        <v>114</v>
      </c>
      <c r="C89" s="116">
        <v>8100</v>
      </c>
      <c r="D89" s="89">
        <v>0</v>
      </c>
      <c r="E89" s="106">
        <f t="shared" si="7"/>
        <v>8100</v>
      </c>
      <c r="F89" s="89">
        <v>0</v>
      </c>
      <c r="G89" s="89">
        <v>0</v>
      </c>
      <c r="H89" s="106">
        <f t="shared" si="6"/>
        <v>8100</v>
      </c>
      <c r="I89" s="91">
        <f>F89/E89</f>
        <v>0</v>
      </c>
    </row>
    <row r="90" spans="1:9" ht="27" customHeight="1" x14ac:dyDescent="0.25">
      <c r="A90" s="112">
        <v>3700</v>
      </c>
      <c r="B90" s="111" t="s">
        <v>113</v>
      </c>
      <c r="C90" s="116"/>
      <c r="D90" s="89"/>
      <c r="E90" s="106">
        <f t="shared" si="7"/>
        <v>0</v>
      </c>
      <c r="F90" s="89"/>
      <c r="G90" s="89"/>
      <c r="H90" s="106">
        <f t="shared" si="6"/>
        <v>0</v>
      </c>
      <c r="I90" s="91"/>
    </row>
    <row r="91" spans="1:9" ht="27" customHeight="1" x14ac:dyDescent="0.25">
      <c r="A91" s="113">
        <v>37101</v>
      </c>
      <c r="B91" s="111" t="s">
        <v>112</v>
      </c>
      <c r="C91" s="116">
        <v>146000</v>
      </c>
      <c r="D91" s="89"/>
      <c r="E91" s="106">
        <f t="shared" si="7"/>
        <v>146000</v>
      </c>
      <c r="F91" s="89">
        <v>12364.56</v>
      </c>
      <c r="G91" s="89">
        <v>12364.56</v>
      </c>
      <c r="H91" s="106">
        <f t="shared" si="6"/>
        <v>133635.44</v>
      </c>
      <c r="I91" s="91">
        <f>F91/E91</f>
        <v>8.468876712328767E-2</v>
      </c>
    </row>
    <row r="92" spans="1:9" ht="27" customHeight="1" x14ac:dyDescent="0.25">
      <c r="A92" s="113">
        <v>37201</v>
      </c>
      <c r="B92" s="111" t="s">
        <v>111</v>
      </c>
      <c r="C92" s="116">
        <v>35740</v>
      </c>
      <c r="D92" s="89"/>
      <c r="E92" s="106">
        <f t="shared" si="7"/>
        <v>35740</v>
      </c>
      <c r="F92" s="89">
        <v>3928</v>
      </c>
      <c r="G92" s="89">
        <v>3928</v>
      </c>
      <c r="H92" s="106">
        <f t="shared" si="6"/>
        <v>31812</v>
      </c>
      <c r="I92" s="91">
        <f>F92/E92</f>
        <v>0.10990486849468382</v>
      </c>
    </row>
    <row r="93" spans="1:9" ht="27" customHeight="1" x14ac:dyDescent="0.25">
      <c r="A93" s="113">
        <v>37501</v>
      </c>
      <c r="B93" s="111" t="s">
        <v>110</v>
      </c>
      <c r="C93" s="116">
        <v>356000</v>
      </c>
      <c r="D93" s="89"/>
      <c r="E93" s="106">
        <f t="shared" si="7"/>
        <v>356000</v>
      </c>
      <c r="F93" s="89">
        <v>95507.82</v>
      </c>
      <c r="G93" s="89">
        <v>95507.82</v>
      </c>
      <c r="H93" s="106">
        <f t="shared" si="6"/>
        <v>260492.18</v>
      </c>
      <c r="I93" s="91">
        <f>F93/E93</f>
        <v>0.26828039325842701</v>
      </c>
    </row>
    <row r="94" spans="1:9" ht="27" customHeight="1" x14ac:dyDescent="0.25">
      <c r="A94" s="113">
        <v>37502</v>
      </c>
      <c r="B94" s="111" t="s">
        <v>109</v>
      </c>
      <c r="C94" s="116">
        <v>56400</v>
      </c>
      <c r="D94" s="89"/>
      <c r="E94" s="106">
        <f t="shared" si="7"/>
        <v>56400</v>
      </c>
      <c r="F94" s="89">
        <v>11760</v>
      </c>
      <c r="G94" s="89">
        <v>11760</v>
      </c>
      <c r="H94" s="106">
        <f t="shared" si="6"/>
        <v>44640</v>
      </c>
      <c r="I94" s="91">
        <f>F94/E94</f>
        <v>0.20851063829787234</v>
      </c>
    </row>
    <row r="95" spans="1:9" ht="27" customHeight="1" x14ac:dyDescent="0.25">
      <c r="A95" s="113">
        <v>37801</v>
      </c>
      <c r="B95" s="111" t="s">
        <v>108</v>
      </c>
      <c r="C95" s="116">
        <v>0</v>
      </c>
      <c r="D95" s="89">
        <v>1560</v>
      </c>
      <c r="E95" s="106">
        <f t="shared" si="7"/>
        <v>1560</v>
      </c>
      <c r="F95" s="89">
        <v>1560</v>
      </c>
      <c r="G95" s="89">
        <v>1560</v>
      </c>
      <c r="H95" s="106">
        <f t="shared" si="6"/>
        <v>0</v>
      </c>
      <c r="I95" s="91">
        <f>F95/E95</f>
        <v>1</v>
      </c>
    </row>
    <row r="96" spans="1:9" ht="27" customHeight="1" x14ac:dyDescent="0.25">
      <c r="A96" s="112">
        <v>3800</v>
      </c>
      <c r="B96" s="111" t="s">
        <v>107</v>
      </c>
      <c r="C96" s="116"/>
      <c r="D96" s="89"/>
      <c r="E96" s="106">
        <f t="shared" si="7"/>
        <v>0</v>
      </c>
      <c r="F96" s="89"/>
      <c r="G96" s="89"/>
      <c r="H96" s="106">
        <f t="shared" si="6"/>
        <v>0</v>
      </c>
      <c r="I96" s="91"/>
    </row>
    <row r="97" spans="1:9" ht="27" customHeight="1" x14ac:dyDescent="0.25">
      <c r="A97" s="113">
        <v>38201</v>
      </c>
      <c r="B97" s="111" t="s">
        <v>106</v>
      </c>
      <c r="C97" s="116">
        <v>0</v>
      </c>
      <c r="D97" s="89">
        <v>1160</v>
      </c>
      <c r="E97" s="106">
        <f t="shared" si="7"/>
        <v>1160</v>
      </c>
      <c r="F97" s="89">
        <v>1160</v>
      </c>
      <c r="G97" s="89">
        <v>1160</v>
      </c>
      <c r="H97" s="106">
        <f t="shared" si="6"/>
        <v>0</v>
      </c>
      <c r="I97" s="91">
        <f>F97/E97</f>
        <v>1</v>
      </c>
    </row>
    <row r="98" spans="1:9" ht="27" customHeight="1" x14ac:dyDescent="0.25">
      <c r="A98" s="113">
        <v>38301</v>
      </c>
      <c r="B98" s="111" t="s">
        <v>105</v>
      </c>
      <c r="C98" s="116">
        <v>6000</v>
      </c>
      <c r="D98" s="89">
        <v>42000</v>
      </c>
      <c r="E98" s="106">
        <f t="shared" si="7"/>
        <v>48000</v>
      </c>
      <c r="F98" s="89">
        <v>12320</v>
      </c>
      <c r="G98" s="89">
        <v>12320</v>
      </c>
      <c r="H98" s="106">
        <f t="shared" si="6"/>
        <v>35680</v>
      </c>
      <c r="I98" s="91">
        <f>F98/E98</f>
        <v>0.25666666666666665</v>
      </c>
    </row>
    <row r="99" spans="1:9" ht="27" customHeight="1" x14ac:dyDescent="0.25">
      <c r="A99" s="113">
        <v>38401</v>
      </c>
      <c r="B99" s="111" t="s">
        <v>104</v>
      </c>
      <c r="C99" s="116">
        <v>9200</v>
      </c>
      <c r="D99" s="89"/>
      <c r="E99" s="106">
        <f t="shared" si="7"/>
        <v>9200</v>
      </c>
      <c r="F99" s="89"/>
      <c r="G99" s="89"/>
      <c r="H99" s="106">
        <f t="shared" si="6"/>
        <v>9200</v>
      </c>
      <c r="I99" s="91">
        <f>F99/E99</f>
        <v>0</v>
      </c>
    </row>
    <row r="100" spans="1:9" ht="27" customHeight="1" x14ac:dyDescent="0.25">
      <c r="A100" s="113">
        <v>38501</v>
      </c>
      <c r="B100" s="111" t="s">
        <v>103</v>
      </c>
      <c r="C100" s="116">
        <v>8000</v>
      </c>
      <c r="D100" s="89"/>
      <c r="E100" s="106">
        <f t="shared" si="7"/>
        <v>8000</v>
      </c>
      <c r="F100" s="89"/>
      <c r="G100" s="89"/>
      <c r="H100" s="106">
        <f t="shared" si="6"/>
        <v>8000</v>
      </c>
      <c r="I100" s="91">
        <f>F100/E100</f>
        <v>0</v>
      </c>
    </row>
    <row r="101" spans="1:9" ht="27" customHeight="1" x14ac:dyDescent="0.25">
      <c r="A101" s="112">
        <v>3900</v>
      </c>
      <c r="B101" s="111" t="s">
        <v>102</v>
      </c>
      <c r="C101" s="116"/>
      <c r="D101" s="89"/>
      <c r="E101" s="106">
        <f t="shared" si="7"/>
        <v>0</v>
      </c>
      <c r="F101" s="89"/>
      <c r="G101" s="89"/>
      <c r="H101" s="106">
        <f t="shared" si="6"/>
        <v>0</v>
      </c>
      <c r="I101" s="91"/>
    </row>
    <row r="102" spans="1:9" ht="27" customHeight="1" x14ac:dyDescent="0.25">
      <c r="A102" s="113">
        <v>39201</v>
      </c>
      <c r="B102" s="111" t="s">
        <v>101</v>
      </c>
      <c r="C102" s="116">
        <v>34800</v>
      </c>
      <c r="D102" s="89">
        <v>0</v>
      </c>
      <c r="E102" s="106">
        <f t="shared" si="7"/>
        <v>34800</v>
      </c>
      <c r="F102" s="89">
        <v>26610.400000000001</v>
      </c>
      <c r="G102" s="89">
        <v>26610.400000000001</v>
      </c>
      <c r="H102" s="106">
        <f t="shared" si="6"/>
        <v>8189.5999999999985</v>
      </c>
      <c r="I102" s="91">
        <f t="shared" ref="I102:I108" si="9">F102/E102</f>
        <v>0.76466666666666672</v>
      </c>
    </row>
    <row r="103" spans="1:9" ht="27" customHeight="1" x14ac:dyDescent="0.25">
      <c r="A103" s="112">
        <v>4000</v>
      </c>
      <c r="B103" s="111" t="s">
        <v>100</v>
      </c>
      <c r="C103" s="115">
        <f>SUM(C104:C105)</f>
        <v>28500</v>
      </c>
      <c r="D103" s="114"/>
      <c r="E103" s="106">
        <f t="shared" si="7"/>
        <v>28500</v>
      </c>
      <c r="F103" s="114">
        <f>SUM(F104:F105)</f>
        <v>8025.3</v>
      </c>
      <c r="G103" s="114">
        <f>SUM(G104:G105)</f>
        <v>8025.3</v>
      </c>
      <c r="H103" s="106">
        <f t="shared" si="6"/>
        <v>20474.7</v>
      </c>
      <c r="I103" s="91">
        <f t="shared" si="9"/>
        <v>0.28158947368421056</v>
      </c>
    </row>
    <row r="104" spans="1:9" ht="27" customHeight="1" x14ac:dyDescent="0.25">
      <c r="A104" s="113">
        <v>44102</v>
      </c>
      <c r="B104" s="111" t="s">
        <v>99</v>
      </c>
      <c r="C104" s="110">
        <v>0</v>
      </c>
      <c r="D104" s="89">
        <v>986</v>
      </c>
      <c r="E104" s="106">
        <f t="shared" si="7"/>
        <v>986</v>
      </c>
      <c r="F104" s="89">
        <v>986</v>
      </c>
      <c r="G104" s="89">
        <v>986</v>
      </c>
      <c r="H104" s="106">
        <f t="shared" si="6"/>
        <v>0</v>
      </c>
      <c r="I104" s="91">
        <f t="shared" si="9"/>
        <v>1</v>
      </c>
    </row>
    <row r="105" spans="1:9" ht="27" customHeight="1" x14ac:dyDescent="0.25">
      <c r="A105" s="113">
        <v>44204</v>
      </c>
      <c r="B105" s="111" t="s">
        <v>98</v>
      </c>
      <c r="C105" s="110">
        <v>28500</v>
      </c>
      <c r="D105" s="89">
        <v>-986</v>
      </c>
      <c r="E105" s="106">
        <f t="shared" si="7"/>
        <v>27514</v>
      </c>
      <c r="F105" s="89">
        <v>7039.3</v>
      </c>
      <c r="G105" s="89">
        <v>7039.3</v>
      </c>
      <c r="H105" s="106">
        <f t="shared" si="6"/>
        <v>20474.7</v>
      </c>
      <c r="I105" s="91">
        <f t="shared" si="9"/>
        <v>0.25584429744857162</v>
      </c>
    </row>
    <row r="106" spans="1:9" ht="27" customHeight="1" x14ac:dyDescent="0.25">
      <c r="A106" s="112">
        <v>5000</v>
      </c>
      <c r="B106" s="111" t="s">
        <v>97</v>
      </c>
      <c r="C106" s="115">
        <f>SUM(C108:C115)</f>
        <v>3846511.53</v>
      </c>
      <c r="D106" s="114"/>
      <c r="E106" s="106">
        <f t="shared" si="7"/>
        <v>3846511.53</v>
      </c>
      <c r="F106" s="114">
        <f>SUM(F107:F115)</f>
        <v>2882622.75</v>
      </c>
      <c r="G106" s="114">
        <f>SUM(G107:G115)</f>
        <v>2882622.75</v>
      </c>
      <c r="H106" s="106">
        <f t="shared" ref="H106:H120" si="10">E106-F106</f>
        <v>963888.7799999998</v>
      </c>
      <c r="I106" s="91">
        <f t="shared" si="9"/>
        <v>0.74941222131212493</v>
      </c>
    </row>
    <row r="107" spans="1:9" ht="27" customHeight="1" x14ac:dyDescent="0.25">
      <c r="A107" s="113">
        <v>51101</v>
      </c>
      <c r="B107" s="111" t="s">
        <v>96</v>
      </c>
      <c r="C107" s="110">
        <v>0</v>
      </c>
      <c r="D107" s="89">
        <v>283688.02</v>
      </c>
      <c r="E107" s="106">
        <f t="shared" si="7"/>
        <v>283688.02</v>
      </c>
      <c r="F107" s="89">
        <v>283688.02</v>
      </c>
      <c r="G107" s="89">
        <v>283688.02</v>
      </c>
      <c r="H107" s="106">
        <f t="shared" si="10"/>
        <v>0</v>
      </c>
      <c r="I107" s="91">
        <f t="shared" si="9"/>
        <v>1</v>
      </c>
    </row>
    <row r="108" spans="1:9" ht="27" customHeight="1" x14ac:dyDescent="0.25">
      <c r="A108" s="113">
        <v>51501</v>
      </c>
      <c r="B108" s="111" t="s">
        <v>95</v>
      </c>
      <c r="C108" s="110">
        <v>2344336</v>
      </c>
      <c r="D108" s="89">
        <v>-609000</v>
      </c>
      <c r="E108" s="106">
        <f t="shared" ref="E108:E139" si="11">SUM(C108:D108)</f>
        <v>1735336</v>
      </c>
      <c r="F108" s="89">
        <v>1338298.3700000001</v>
      </c>
      <c r="G108" s="89">
        <v>1338298.3700000001</v>
      </c>
      <c r="H108" s="106">
        <f t="shared" si="10"/>
        <v>397037.62999999989</v>
      </c>
      <c r="I108" s="91">
        <f t="shared" si="9"/>
        <v>0.77120417602124325</v>
      </c>
    </row>
    <row r="109" spans="1:9" ht="27" customHeight="1" x14ac:dyDescent="0.25">
      <c r="A109" s="113">
        <v>51901</v>
      </c>
      <c r="B109" s="111" t="s">
        <v>94</v>
      </c>
      <c r="C109" s="110"/>
      <c r="D109" s="89"/>
      <c r="E109" s="106">
        <f t="shared" si="11"/>
        <v>0</v>
      </c>
      <c r="F109" s="89">
        <v>0</v>
      </c>
      <c r="G109" s="89">
        <v>0</v>
      </c>
      <c r="H109" s="106">
        <f t="shared" si="10"/>
        <v>0</v>
      </c>
      <c r="I109" s="91"/>
    </row>
    <row r="110" spans="1:9" ht="27" customHeight="1" x14ac:dyDescent="0.25">
      <c r="A110" s="113">
        <v>51902</v>
      </c>
      <c r="B110" s="111" t="s">
        <v>93</v>
      </c>
      <c r="C110" s="110">
        <f>30000+1061746</f>
        <v>1091746</v>
      </c>
      <c r="D110" s="89">
        <v>-1020516.52</v>
      </c>
      <c r="E110" s="106">
        <f t="shared" si="11"/>
        <v>71229.479999999981</v>
      </c>
      <c r="F110" s="89">
        <v>4091.06</v>
      </c>
      <c r="G110" s="89">
        <v>4091.06</v>
      </c>
      <c r="H110" s="106">
        <f t="shared" si="10"/>
        <v>67138.419999999984</v>
      </c>
      <c r="I110" s="91">
        <f>F110/E110</f>
        <v>5.7434927223952791E-2</v>
      </c>
    </row>
    <row r="111" spans="1:9" ht="27" customHeight="1" x14ac:dyDescent="0.25">
      <c r="A111" s="113">
        <v>52101</v>
      </c>
      <c r="B111" s="111" t="s">
        <v>92</v>
      </c>
      <c r="C111" s="110"/>
      <c r="D111" s="89">
        <v>120000</v>
      </c>
      <c r="E111" s="106">
        <f t="shared" si="11"/>
        <v>120000</v>
      </c>
      <c r="F111" s="89">
        <v>30716.799999999999</v>
      </c>
      <c r="G111" s="89">
        <v>30716.799999999999</v>
      </c>
      <c r="H111" s="106">
        <f t="shared" si="10"/>
        <v>89283.199999999997</v>
      </c>
      <c r="I111" s="91">
        <f>F111/E111</f>
        <v>0.25597333333333333</v>
      </c>
    </row>
    <row r="112" spans="1:9" ht="27" customHeight="1" x14ac:dyDescent="0.25">
      <c r="A112" s="113">
        <v>53101</v>
      </c>
      <c r="B112" s="111" t="s">
        <v>91</v>
      </c>
      <c r="C112" s="110">
        <v>231264</v>
      </c>
      <c r="D112" s="89"/>
      <c r="E112" s="106">
        <f t="shared" si="11"/>
        <v>231264</v>
      </c>
      <c r="F112" s="89">
        <v>0</v>
      </c>
      <c r="G112" s="89">
        <v>0</v>
      </c>
      <c r="H112" s="106">
        <f t="shared" si="10"/>
        <v>231264</v>
      </c>
      <c r="I112" s="91">
        <f>F112/E112</f>
        <v>0</v>
      </c>
    </row>
    <row r="113" spans="1:9" ht="27" customHeight="1" x14ac:dyDescent="0.25">
      <c r="A113" s="113">
        <v>54201</v>
      </c>
      <c r="B113" s="111" t="s">
        <v>90</v>
      </c>
      <c r="C113" s="110"/>
      <c r="D113" s="89">
        <v>609000</v>
      </c>
      <c r="E113" s="106">
        <f t="shared" si="11"/>
        <v>609000</v>
      </c>
      <c r="F113" s="89">
        <v>609000</v>
      </c>
      <c r="G113" s="89">
        <v>609000</v>
      </c>
      <c r="H113" s="106">
        <f t="shared" si="10"/>
        <v>0</v>
      </c>
      <c r="I113" s="91"/>
    </row>
    <row r="114" spans="1:9" ht="20.100000000000001" customHeight="1" x14ac:dyDescent="0.25">
      <c r="A114" s="113">
        <v>56702</v>
      </c>
      <c r="B114" s="111" t="s">
        <v>89</v>
      </c>
      <c r="C114" s="110">
        <v>179165.53</v>
      </c>
      <c r="D114" s="89">
        <v>0</v>
      </c>
      <c r="E114" s="106">
        <f t="shared" si="11"/>
        <v>179165.53</v>
      </c>
      <c r="F114" s="89">
        <v>0</v>
      </c>
      <c r="G114" s="89">
        <v>0</v>
      </c>
      <c r="H114" s="106">
        <f t="shared" si="10"/>
        <v>179165.53</v>
      </c>
      <c r="I114" s="91">
        <f>F114/E114</f>
        <v>0</v>
      </c>
    </row>
    <row r="115" spans="1:9" ht="20.100000000000001" customHeight="1" x14ac:dyDescent="0.25">
      <c r="A115" s="113">
        <v>59701</v>
      </c>
      <c r="B115" s="111" t="s">
        <v>88</v>
      </c>
      <c r="C115" s="110">
        <v>0</v>
      </c>
      <c r="D115" s="89">
        <v>616828.5</v>
      </c>
      <c r="E115" s="106">
        <f t="shared" si="11"/>
        <v>616828.5</v>
      </c>
      <c r="F115" s="89">
        <v>616828.5</v>
      </c>
      <c r="G115" s="89">
        <v>616828.5</v>
      </c>
      <c r="H115" s="106">
        <f t="shared" si="10"/>
        <v>0</v>
      </c>
      <c r="I115" s="91">
        <f>F115/E115</f>
        <v>1</v>
      </c>
    </row>
    <row r="116" spans="1:9" ht="20.100000000000001" customHeight="1" x14ac:dyDescent="0.25">
      <c r="A116" s="113"/>
      <c r="B116" s="111"/>
      <c r="C116" s="110"/>
      <c r="D116" s="89"/>
      <c r="E116" s="106">
        <f t="shared" si="11"/>
        <v>0</v>
      </c>
      <c r="F116" s="89"/>
      <c r="G116" s="89"/>
      <c r="H116" s="106">
        <f t="shared" si="10"/>
        <v>0</v>
      </c>
      <c r="I116" s="91"/>
    </row>
    <row r="117" spans="1:9" ht="20.100000000000001" customHeight="1" x14ac:dyDescent="0.25">
      <c r="A117" s="112">
        <v>6000</v>
      </c>
      <c r="B117" s="111" t="s">
        <v>87</v>
      </c>
      <c r="C117" s="115">
        <f>SUM(C118:C120)</f>
        <v>486458.4</v>
      </c>
      <c r="D117" s="114"/>
      <c r="E117" s="106">
        <f t="shared" si="11"/>
        <v>486458.4</v>
      </c>
      <c r="F117" s="114">
        <v>39556</v>
      </c>
      <c r="G117" s="114">
        <v>39556</v>
      </c>
      <c r="H117" s="106">
        <f t="shared" si="10"/>
        <v>446902.4</v>
      </c>
      <c r="I117" s="91">
        <f>F117/E117</f>
        <v>8.1314250098261223E-2</v>
      </c>
    </row>
    <row r="118" spans="1:9" ht="20.100000000000001" customHeight="1" x14ac:dyDescent="0.25">
      <c r="A118" s="113">
        <v>61903</v>
      </c>
      <c r="B118" s="111" t="s">
        <v>86</v>
      </c>
      <c r="C118" s="110">
        <v>0</v>
      </c>
      <c r="D118" s="89">
        <v>39556</v>
      </c>
      <c r="E118" s="106">
        <f t="shared" si="11"/>
        <v>39556</v>
      </c>
      <c r="F118" s="89">
        <v>39556</v>
      </c>
      <c r="G118" s="89">
        <v>39556</v>
      </c>
      <c r="H118" s="106">
        <f t="shared" si="10"/>
        <v>0</v>
      </c>
      <c r="I118" s="91">
        <f>F118/E118</f>
        <v>1</v>
      </c>
    </row>
    <row r="119" spans="1:9" ht="28.5" customHeight="1" x14ac:dyDescent="0.25">
      <c r="A119" s="112">
        <v>62311</v>
      </c>
      <c r="B119" s="111" t="s">
        <v>85</v>
      </c>
      <c r="C119" s="110">
        <f>790958.4-304500</f>
        <v>486458.4</v>
      </c>
      <c r="D119" s="89">
        <f>-39556</f>
        <v>-39556</v>
      </c>
      <c r="E119" s="106">
        <f t="shared" si="11"/>
        <v>446902.4</v>
      </c>
      <c r="F119" s="89"/>
      <c r="G119" s="89"/>
      <c r="H119" s="106">
        <f t="shared" si="10"/>
        <v>446902.4</v>
      </c>
      <c r="I119" s="91"/>
    </row>
    <row r="120" spans="1:9" ht="20.100000000000001" customHeight="1" thickBot="1" x14ac:dyDescent="0.3">
      <c r="A120" s="109"/>
      <c r="B120" s="108"/>
      <c r="C120" s="107"/>
      <c r="D120" s="84"/>
      <c r="E120" s="106">
        <f t="shared" si="11"/>
        <v>0</v>
      </c>
      <c r="F120" s="89"/>
      <c r="G120" s="89"/>
      <c r="H120" s="106">
        <f t="shared" si="10"/>
        <v>0</v>
      </c>
      <c r="I120" s="91"/>
    </row>
    <row r="121" spans="1:9" s="1" customFormat="1" ht="20.25" customHeight="1" thickBot="1" x14ac:dyDescent="0.3">
      <c r="A121" s="105"/>
      <c r="B121" s="104" t="s">
        <v>57</v>
      </c>
      <c r="C121" s="103">
        <f>C10+C26+C64+C106+C117+C103</f>
        <v>21536568.679999996</v>
      </c>
      <c r="D121" s="102">
        <f>SUM(D10:D120)</f>
        <v>0</v>
      </c>
      <c r="E121" s="101">
        <f t="shared" si="11"/>
        <v>21536568.679999996</v>
      </c>
      <c r="F121" s="100">
        <f>F10+F26+F64+F106+F117+F103</f>
        <v>6569360.9300000006</v>
      </c>
      <c r="G121" s="100">
        <f>G10+G26+G64+G106+G117+G103</f>
        <v>6569360.9300000006</v>
      </c>
      <c r="H121" s="99">
        <f>H10+H26+H64+H106+H117+H103</f>
        <v>14967207.749999998</v>
      </c>
      <c r="I121" s="98">
        <f>F121/E121</f>
        <v>0.3050328502934016</v>
      </c>
    </row>
    <row r="125" spans="1:9" x14ac:dyDescent="0.25">
      <c r="E125" s="97"/>
      <c r="F125" s="97"/>
    </row>
  </sheetData>
  <mergeCells count="8">
    <mergeCell ref="A7:B7"/>
    <mergeCell ref="A8:B8"/>
    <mergeCell ref="A1:I1"/>
    <mergeCell ref="A2:I2"/>
    <mergeCell ref="A3:I3"/>
    <mergeCell ref="A4:I4"/>
    <mergeCell ref="A5:I5"/>
    <mergeCell ref="A6:I6"/>
  </mergeCells>
  <pageMargins left="0.27559055118110237" right="0.27559055118110237" top="0.51" bottom="0.21" header="0.31496062992125984" footer="0.17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8"/>
  <sheetViews>
    <sheetView workbookViewId="0">
      <selection activeCell="G21" sqref="G21"/>
    </sheetView>
  </sheetViews>
  <sheetFormatPr baseColWidth="10" defaultRowHeight="15" x14ac:dyDescent="0.25"/>
  <cols>
    <col min="1" max="1" width="6.140625" style="1" customWidth="1"/>
    <col min="2" max="2" width="39.5703125" style="1" bestFit="1" customWidth="1"/>
    <col min="3" max="3" width="15.28515625" style="1" bestFit="1" customWidth="1"/>
    <col min="4" max="9" width="13.7109375" style="1" customWidth="1"/>
    <col min="10" max="16384" width="11.42578125" style="1"/>
  </cols>
  <sheetData>
    <row r="1" spans="1:9" s="82" customFormat="1" x14ac:dyDescent="0.25">
      <c r="A1" s="136" t="s">
        <v>56</v>
      </c>
      <c r="B1" s="136"/>
      <c r="C1" s="136"/>
      <c r="D1" s="136"/>
      <c r="E1" s="136"/>
      <c r="F1" s="136"/>
      <c r="G1" s="136"/>
      <c r="H1" s="136"/>
      <c r="I1" s="136"/>
    </row>
    <row r="2" spans="1:9" s="81" customFormat="1" ht="15.75" x14ac:dyDescent="0.25">
      <c r="A2" s="136" t="s">
        <v>84</v>
      </c>
      <c r="B2" s="136"/>
      <c r="C2" s="136"/>
      <c r="D2" s="136"/>
      <c r="E2" s="136"/>
      <c r="F2" s="136"/>
      <c r="G2" s="136"/>
      <c r="H2" s="136"/>
      <c r="I2" s="136"/>
    </row>
    <row r="3" spans="1:9" s="81" customFormat="1" ht="15.75" x14ac:dyDescent="0.25">
      <c r="A3" s="136" t="s">
        <v>83</v>
      </c>
      <c r="B3" s="136"/>
      <c r="C3" s="136"/>
      <c r="D3" s="136"/>
      <c r="E3" s="136"/>
      <c r="F3" s="136"/>
      <c r="G3" s="136"/>
      <c r="H3" s="136"/>
      <c r="I3" s="136"/>
    </row>
    <row r="4" spans="1:9" s="81" customFormat="1" ht="15.75" x14ac:dyDescent="0.25">
      <c r="A4" s="136" t="s">
        <v>54</v>
      </c>
      <c r="B4" s="136"/>
      <c r="C4" s="136"/>
      <c r="D4" s="136"/>
      <c r="E4" s="136"/>
      <c r="F4" s="136"/>
      <c r="G4" s="136"/>
      <c r="H4" s="136"/>
      <c r="I4" s="136"/>
    </row>
    <row r="5" spans="1:9" s="81" customFormat="1" ht="15.75" x14ac:dyDescent="0.25">
      <c r="A5" s="136" t="s">
        <v>82</v>
      </c>
      <c r="B5" s="136"/>
      <c r="C5" s="136"/>
      <c r="D5" s="136"/>
      <c r="E5" s="136"/>
      <c r="F5" s="136"/>
      <c r="G5" s="136"/>
      <c r="H5" s="136"/>
      <c r="I5" s="136"/>
    </row>
    <row r="6" spans="1:9" s="80" customFormat="1" ht="15.75" thickBot="1" x14ac:dyDescent="0.3">
      <c r="A6" s="137" t="s">
        <v>52</v>
      </c>
      <c r="B6" s="137"/>
      <c r="C6" s="137"/>
      <c r="D6" s="137"/>
      <c r="E6" s="137"/>
      <c r="F6" s="137"/>
      <c r="G6" s="137"/>
      <c r="H6" s="137"/>
      <c r="I6" s="137"/>
    </row>
    <row r="7" spans="1:9" s="94" customFormat="1" ht="53.25" customHeight="1" x14ac:dyDescent="0.25">
      <c r="A7" s="132" t="s">
        <v>81</v>
      </c>
      <c r="B7" s="133"/>
      <c r="C7" s="50" t="s">
        <v>80</v>
      </c>
      <c r="D7" s="95" t="s">
        <v>79</v>
      </c>
      <c r="E7" s="52" t="s">
        <v>78</v>
      </c>
      <c r="F7" s="51" t="s">
        <v>77</v>
      </c>
      <c r="G7" s="51" t="s">
        <v>76</v>
      </c>
      <c r="H7" s="50" t="s">
        <v>75</v>
      </c>
      <c r="I7" s="52" t="s">
        <v>74</v>
      </c>
    </row>
    <row r="8" spans="1:9" s="93" customFormat="1" ht="13.5" thickBot="1" x14ac:dyDescent="0.3">
      <c r="A8" s="134" t="s">
        <v>73</v>
      </c>
      <c r="B8" s="135"/>
      <c r="C8" s="46" t="s">
        <v>32</v>
      </c>
      <c r="D8" s="48" t="s">
        <v>31</v>
      </c>
      <c r="E8" s="48" t="s">
        <v>72</v>
      </c>
      <c r="F8" s="47" t="s">
        <v>29</v>
      </c>
      <c r="G8" s="47" t="s">
        <v>28</v>
      </c>
      <c r="H8" s="48" t="s">
        <v>71</v>
      </c>
      <c r="I8" s="48" t="s">
        <v>70</v>
      </c>
    </row>
    <row r="9" spans="1:9" ht="30" customHeight="1" x14ac:dyDescent="0.25">
      <c r="A9" s="90">
        <v>1000</v>
      </c>
      <c r="B9" s="23" t="s">
        <v>69</v>
      </c>
      <c r="C9" s="89">
        <v>13240973.75</v>
      </c>
      <c r="D9" s="70">
        <v>0</v>
      </c>
      <c r="E9" s="30">
        <f>C9+D9</f>
        <v>13240973.75</v>
      </c>
      <c r="F9" s="30">
        <v>2871574</v>
      </c>
      <c r="G9" s="30">
        <v>2871574</v>
      </c>
      <c r="H9" s="30">
        <f t="shared" ref="H9:H14" si="0">E9-F9</f>
        <v>10369399.75</v>
      </c>
      <c r="I9" s="91">
        <f>F9/E9</f>
        <v>0.21687030381734576</v>
      </c>
    </row>
    <row r="10" spans="1:9" ht="30" customHeight="1" x14ac:dyDescent="0.25">
      <c r="A10" s="90">
        <v>2000</v>
      </c>
      <c r="B10" s="23" t="s">
        <v>68</v>
      </c>
      <c r="C10" s="89" t="s">
        <v>67</v>
      </c>
      <c r="D10" s="30">
        <v>0</v>
      </c>
      <c r="E10" s="30">
        <f>C10+D10</f>
        <v>849888.6</v>
      </c>
      <c r="F10" s="30">
        <v>390121</v>
      </c>
      <c r="G10" s="30">
        <v>390121</v>
      </c>
      <c r="H10" s="30">
        <f t="shared" si="0"/>
        <v>459767.6</v>
      </c>
      <c r="I10" s="92">
        <f>F10/E10</f>
        <v>0.45902604176594441</v>
      </c>
    </row>
    <row r="11" spans="1:9" ht="30" customHeight="1" x14ac:dyDescent="0.25">
      <c r="A11" s="90">
        <v>3000</v>
      </c>
      <c r="B11" s="23" t="s">
        <v>66</v>
      </c>
      <c r="C11" s="89" t="s">
        <v>65</v>
      </c>
      <c r="D11" s="30">
        <v>0</v>
      </c>
      <c r="E11" s="30">
        <f>C11+D11</f>
        <v>3084236.4</v>
      </c>
      <c r="F11" s="30">
        <v>377462</v>
      </c>
      <c r="G11" s="30">
        <v>377462</v>
      </c>
      <c r="H11" s="30">
        <f t="shared" si="0"/>
        <v>2706774.4</v>
      </c>
      <c r="I11" s="91">
        <f>F11/E11</f>
        <v>0.12238426341119638</v>
      </c>
    </row>
    <row r="12" spans="1:9" ht="30" customHeight="1" x14ac:dyDescent="0.25">
      <c r="A12" s="90">
        <v>4000</v>
      </c>
      <c r="B12" s="23" t="s">
        <v>14</v>
      </c>
      <c r="C12" s="89" t="s">
        <v>64</v>
      </c>
      <c r="D12" s="30">
        <v>0</v>
      </c>
      <c r="E12" s="30">
        <v>28500</v>
      </c>
      <c r="F12" s="30">
        <v>8025</v>
      </c>
      <c r="G12" s="30">
        <v>8025</v>
      </c>
      <c r="H12" s="30">
        <f t="shared" si="0"/>
        <v>20475</v>
      </c>
      <c r="I12" s="91">
        <f>F12/E12</f>
        <v>0.28157894736842104</v>
      </c>
    </row>
    <row r="13" spans="1:9" ht="30" customHeight="1" x14ac:dyDescent="0.25">
      <c r="A13" s="90">
        <v>5000</v>
      </c>
      <c r="B13" s="23" t="s">
        <v>63</v>
      </c>
      <c r="C13" s="89" t="s">
        <v>62</v>
      </c>
      <c r="D13" s="30">
        <v>0</v>
      </c>
      <c r="E13" s="30">
        <f>C13+D13</f>
        <v>3846511.53</v>
      </c>
      <c r="F13" s="30">
        <v>2882623</v>
      </c>
      <c r="G13" s="30">
        <v>2882623</v>
      </c>
      <c r="H13" s="30">
        <f t="shared" si="0"/>
        <v>963888.5299999998</v>
      </c>
      <c r="I13" s="91">
        <f>F13/E13</f>
        <v>0.74941228630608059</v>
      </c>
    </row>
    <row r="14" spans="1:9" ht="30" customHeight="1" x14ac:dyDescent="0.25">
      <c r="A14" s="90">
        <v>6000</v>
      </c>
      <c r="B14" s="23" t="s">
        <v>61</v>
      </c>
      <c r="C14" s="89" t="s">
        <v>60</v>
      </c>
      <c r="D14" s="30">
        <v>0</v>
      </c>
      <c r="E14" s="30">
        <f>C14+D14</f>
        <v>486458.4</v>
      </c>
      <c r="F14" s="30">
        <v>39556</v>
      </c>
      <c r="G14" s="30">
        <v>39556</v>
      </c>
      <c r="H14" s="70">
        <f t="shared" si="0"/>
        <v>446902.4</v>
      </c>
      <c r="I14" s="70"/>
    </row>
    <row r="15" spans="1:9" ht="30" customHeight="1" x14ac:dyDescent="0.25">
      <c r="A15" s="90">
        <v>7000</v>
      </c>
      <c r="B15" s="23" t="s">
        <v>59</v>
      </c>
      <c r="C15" s="89">
        <v>0</v>
      </c>
      <c r="D15" s="70">
        <v>0</v>
      </c>
      <c r="E15" s="30">
        <v>0</v>
      </c>
      <c r="F15" s="70">
        <v>0</v>
      </c>
      <c r="G15" s="70">
        <v>0</v>
      </c>
      <c r="H15" s="70">
        <v>0</v>
      </c>
      <c r="I15" s="70"/>
    </row>
    <row r="16" spans="1:9" ht="30" customHeight="1" x14ac:dyDescent="0.25">
      <c r="A16" s="90">
        <v>8000</v>
      </c>
      <c r="B16" s="23" t="s">
        <v>15</v>
      </c>
      <c r="C16" s="89">
        <v>0</v>
      </c>
      <c r="D16" s="70">
        <v>0</v>
      </c>
      <c r="E16" s="30">
        <v>0</v>
      </c>
      <c r="F16" s="70">
        <v>0</v>
      </c>
      <c r="G16" s="70">
        <v>0</v>
      </c>
      <c r="H16" s="70">
        <v>0</v>
      </c>
      <c r="I16" s="70"/>
    </row>
    <row r="17" spans="1:9" ht="30" customHeight="1" thickBot="1" x14ac:dyDescent="0.3">
      <c r="A17" s="88">
        <v>9000</v>
      </c>
      <c r="B17" s="66" t="s">
        <v>58</v>
      </c>
      <c r="C17" s="84">
        <v>0</v>
      </c>
      <c r="D17" s="15">
        <v>0</v>
      </c>
      <c r="E17" s="87">
        <v>0</v>
      </c>
      <c r="F17" s="15">
        <v>0</v>
      </c>
      <c r="G17" s="15">
        <v>0</v>
      </c>
      <c r="H17" s="15">
        <v>0</v>
      </c>
      <c r="I17" s="15"/>
    </row>
    <row r="18" spans="1:9" ht="30" customHeight="1" thickBot="1" x14ac:dyDescent="0.3">
      <c r="A18" s="86"/>
      <c r="B18" s="85" t="s">
        <v>57</v>
      </c>
      <c r="C18" s="84">
        <f>C9+C10+C11+C12+C13+C14</f>
        <v>21536568.68</v>
      </c>
      <c r="D18" s="15">
        <f>SUM(D9:D17)</f>
        <v>0</v>
      </c>
      <c r="E18" s="14">
        <f>SUM(E9:E17)</f>
        <v>21536568.68</v>
      </c>
      <c r="F18" s="14">
        <f>SUM(F9:F17)</f>
        <v>6569361</v>
      </c>
      <c r="G18" s="14">
        <f>SUM(G9:G17)</f>
        <v>6569361</v>
      </c>
      <c r="H18" s="14">
        <f>SUM(H9:H17)</f>
        <v>14967207.68</v>
      </c>
      <c r="I18" s="83"/>
    </row>
  </sheetData>
  <mergeCells count="8">
    <mergeCell ref="A7:B7"/>
    <mergeCell ref="A8:B8"/>
    <mergeCell ref="A1:I1"/>
    <mergeCell ref="A2:I2"/>
    <mergeCell ref="A3:I3"/>
    <mergeCell ref="A4:I4"/>
    <mergeCell ref="A5:I5"/>
    <mergeCell ref="A6:I6"/>
  </mergeCells>
  <pageMargins left="0.27559055118110237" right="0.27559055118110237" top="0.74803149606299213" bottom="0.74803149606299213" header="0.31496062992125984" footer="0.31496062992125984"/>
  <pageSetup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0"/>
  <sheetViews>
    <sheetView workbookViewId="0">
      <selection activeCell="C9" sqref="C9"/>
    </sheetView>
  </sheetViews>
  <sheetFormatPr baseColWidth="10" defaultRowHeight="15" x14ac:dyDescent="0.25"/>
  <cols>
    <col min="1" max="1" width="2.85546875" style="2" customWidth="1"/>
    <col min="2" max="2" width="31.7109375" style="2" customWidth="1"/>
    <col min="3" max="3" width="15.28515625" style="1" customWidth="1"/>
    <col min="4" max="4" width="14.7109375" style="1" customWidth="1"/>
    <col min="5" max="5" width="15.7109375" style="1" customWidth="1"/>
    <col min="6" max="6" width="15.140625" style="1" customWidth="1"/>
    <col min="7" max="7" width="18.28515625" style="1" customWidth="1"/>
    <col min="8" max="8" width="14.28515625" style="1" customWidth="1"/>
    <col min="9" max="9" width="13.7109375" style="1" customWidth="1"/>
    <col min="10" max="16384" width="11.42578125" style="1"/>
  </cols>
  <sheetData>
    <row r="1" spans="1:9" s="82" customFormat="1" x14ac:dyDescent="0.25">
      <c r="A1" s="136" t="s">
        <v>56</v>
      </c>
      <c r="B1" s="136"/>
      <c r="C1" s="136"/>
      <c r="D1" s="136"/>
      <c r="E1" s="136"/>
      <c r="F1" s="136"/>
      <c r="G1" s="136"/>
      <c r="H1" s="136"/>
      <c r="I1" s="136"/>
    </row>
    <row r="2" spans="1:9" s="81" customFormat="1" ht="15.75" x14ac:dyDescent="0.25">
      <c r="A2" s="136" t="s">
        <v>55</v>
      </c>
      <c r="B2" s="136"/>
      <c r="C2" s="136"/>
      <c r="D2" s="136"/>
      <c r="E2" s="136"/>
      <c r="F2" s="136"/>
      <c r="G2" s="136"/>
      <c r="H2" s="136"/>
      <c r="I2" s="136"/>
    </row>
    <row r="3" spans="1:9" s="81" customFormat="1" ht="15.75" x14ac:dyDescent="0.25">
      <c r="A3" s="136" t="s">
        <v>54</v>
      </c>
      <c r="B3" s="136"/>
      <c r="C3" s="136"/>
      <c r="D3" s="136"/>
      <c r="E3" s="136"/>
      <c r="F3" s="136"/>
      <c r="G3" s="136"/>
      <c r="H3" s="136"/>
      <c r="I3" s="136"/>
    </row>
    <row r="4" spans="1:9" s="81" customFormat="1" ht="15.75" x14ac:dyDescent="0.25">
      <c r="A4" s="136" t="s">
        <v>53</v>
      </c>
      <c r="B4" s="136"/>
      <c r="C4" s="136"/>
      <c r="D4" s="136"/>
      <c r="E4" s="136"/>
      <c r="F4" s="136"/>
      <c r="G4" s="136"/>
      <c r="H4" s="136"/>
      <c r="I4" s="136"/>
    </row>
    <row r="5" spans="1:9" s="80" customFormat="1" ht="15.75" thickBot="1" x14ac:dyDescent="0.3">
      <c r="A5" s="137" t="s">
        <v>52</v>
      </c>
      <c r="B5" s="137"/>
      <c r="C5" s="137"/>
      <c r="D5" s="137"/>
      <c r="E5" s="137"/>
      <c r="F5" s="137"/>
      <c r="G5" s="137"/>
      <c r="H5" s="137"/>
      <c r="I5" s="137"/>
    </row>
    <row r="6" spans="1:9" s="74" customFormat="1" ht="62.25" customHeight="1" x14ac:dyDescent="0.25">
      <c r="A6" s="132" t="s">
        <v>51</v>
      </c>
      <c r="B6" s="133"/>
      <c r="C6" s="52" t="s">
        <v>39</v>
      </c>
      <c r="D6" s="52" t="s">
        <v>38</v>
      </c>
      <c r="E6" s="52" t="s">
        <v>37</v>
      </c>
      <c r="F6" s="51" t="s">
        <v>36</v>
      </c>
      <c r="G6" s="51" t="s">
        <v>35</v>
      </c>
      <c r="H6" s="50" t="s">
        <v>34</v>
      </c>
      <c r="I6" s="50" t="s">
        <v>33</v>
      </c>
    </row>
    <row r="7" spans="1:9" s="74" customFormat="1" ht="15.75" thickBot="1" x14ac:dyDescent="0.3">
      <c r="A7" s="138"/>
      <c r="B7" s="139"/>
      <c r="C7" s="48" t="s">
        <v>32</v>
      </c>
      <c r="D7" s="48" t="s">
        <v>31</v>
      </c>
      <c r="E7" s="48" t="s">
        <v>30</v>
      </c>
      <c r="F7" s="47" t="s">
        <v>29</v>
      </c>
      <c r="G7" s="47" t="s">
        <v>28</v>
      </c>
      <c r="H7" s="46" t="s">
        <v>27</v>
      </c>
      <c r="I7" s="46" t="s">
        <v>50</v>
      </c>
    </row>
    <row r="8" spans="1:9" s="74" customFormat="1" x14ac:dyDescent="0.25">
      <c r="A8" s="78"/>
      <c r="B8" s="77" t="s">
        <v>49</v>
      </c>
      <c r="C8" s="76" t="s">
        <v>48</v>
      </c>
      <c r="D8" s="76"/>
      <c r="E8" s="76"/>
      <c r="F8" s="76"/>
      <c r="G8" s="76"/>
      <c r="H8" s="75"/>
      <c r="I8" s="79"/>
    </row>
    <row r="9" spans="1:9" s="74" customFormat="1" x14ac:dyDescent="0.25">
      <c r="A9" s="78"/>
      <c r="B9" s="77"/>
      <c r="C9" s="76"/>
      <c r="D9" s="76"/>
      <c r="E9" s="76"/>
      <c r="F9" s="76"/>
      <c r="G9" s="76"/>
      <c r="H9" s="75"/>
      <c r="I9" s="75"/>
    </row>
    <row r="10" spans="1:9" ht="17.100000000000001" customHeight="1" x14ac:dyDescent="0.25">
      <c r="A10" s="40">
        <v>1</v>
      </c>
      <c r="B10" s="23" t="s">
        <v>47</v>
      </c>
      <c r="C10" s="39"/>
      <c r="D10" s="39"/>
      <c r="E10" s="39"/>
      <c r="F10" s="39"/>
      <c r="G10" s="39"/>
      <c r="H10" s="38"/>
      <c r="I10" s="37"/>
    </row>
    <row r="11" spans="1:9" ht="17.100000000000001" customHeight="1" x14ac:dyDescent="0.25">
      <c r="A11" s="40">
        <v>2</v>
      </c>
      <c r="B11" s="23" t="s">
        <v>46</v>
      </c>
      <c r="C11" s="39"/>
      <c r="D11" s="39"/>
      <c r="E11" s="39"/>
      <c r="F11" s="39"/>
      <c r="G11" s="39"/>
      <c r="H11" s="38"/>
      <c r="I11" s="37"/>
    </row>
    <row r="12" spans="1:9" ht="17.100000000000001" customHeight="1" x14ac:dyDescent="0.25">
      <c r="A12" s="40">
        <v>3</v>
      </c>
      <c r="B12" s="23" t="s">
        <v>23</v>
      </c>
      <c r="C12" s="39"/>
      <c r="D12" s="39"/>
      <c r="E12" s="39"/>
      <c r="F12" s="39"/>
      <c r="G12" s="39"/>
      <c r="H12" s="38"/>
      <c r="I12" s="37"/>
    </row>
    <row r="13" spans="1:9" ht="17.100000000000001" customHeight="1" x14ac:dyDescent="0.25">
      <c r="A13" s="40">
        <v>4</v>
      </c>
      <c r="B13" s="23" t="s">
        <v>22</v>
      </c>
      <c r="C13" s="39"/>
      <c r="D13" s="39"/>
      <c r="E13" s="39"/>
      <c r="F13" s="39"/>
      <c r="G13" s="39"/>
      <c r="H13" s="38"/>
      <c r="I13" s="73"/>
    </row>
    <row r="14" spans="1:9" ht="17.100000000000001" customHeight="1" x14ac:dyDescent="0.25">
      <c r="A14" s="40">
        <v>5</v>
      </c>
      <c r="B14" s="23" t="s">
        <v>21</v>
      </c>
      <c r="C14" s="39"/>
      <c r="D14" s="39"/>
      <c r="E14" s="39"/>
      <c r="F14" s="39"/>
      <c r="G14" s="39"/>
      <c r="H14" s="38"/>
      <c r="I14" s="37"/>
    </row>
    <row r="15" spans="1:9" ht="17.100000000000001" customHeight="1" x14ac:dyDescent="0.25">
      <c r="A15" s="40"/>
      <c r="B15" s="23" t="s">
        <v>17</v>
      </c>
      <c r="C15" s="39"/>
      <c r="D15" s="39"/>
      <c r="E15" s="39"/>
      <c r="F15" s="39"/>
      <c r="G15" s="39"/>
      <c r="H15" s="38"/>
      <c r="I15" s="37"/>
    </row>
    <row r="16" spans="1:9" ht="17.100000000000001" customHeight="1" x14ac:dyDescent="0.25">
      <c r="A16" s="40"/>
      <c r="B16" s="23" t="s">
        <v>16</v>
      </c>
      <c r="C16" s="39"/>
      <c r="D16" s="39"/>
      <c r="E16" s="39"/>
      <c r="F16" s="39"/>
      <c r="G16" s="39" t="s">
        <v>45</v>
      </c>
      <c r="H16" s="38"/>
      <c r="I16" s="37"/>
    </row>
    <row r="17" spans="1:9" ht="17.100000000000001" customHeight="1" x14ac:dyDescent="0.25">
      <c r="A17" s="40">
        <v>6</v>
      </c>
      <c r="B17" s="23" t="s">
        <v>18</v>
      </c>
      <c r="C17" s="39"/>
      <c r="D17" s="39"/>
      <c r="E17" s="39"/>
      <c r="F17" s="39"/>
      <c r="G17" s="39"/>
      <c r="H17" s="38"/>
      <c r="I17" s="37"/>
    </row>
    <row r="18" spans="1:9" ht="17.100000000000001" customHeight="1" x14ac:dyDescent="0.25">
      <c r="A18" s="40"/>
      <c r="B18" s="23" t="s">
        <v>17</v>
      </c>
      <c r="C18" s="39"/>
      <c r="D18" s="39"/>
      <c r="E18" s="39"/>
      <c r="F18" s="39"/>
      <c r="G18" s="39"/>
      <c r="H18" s="38"/>
      <c r="I18" s="37"/>
    </row>
    <row r="19" spans="1:9" ht="17.100000000000001" customHeight="1" x14ac:dyDescent="0.25">
      <c r="A19" s="40"/>
      <c r="B19" s="23" t="s">
        <v>16</v>
      </c>
      <c r="C19" s="39"/>
      <c r="D19" s="39"/>
      <c r="E19" s="39"/>
      <c r="F19" s="39"/>
      <c r="G19" s="39"/>
      <c r="H19" s="38"/>
      <c r="I19" s="37"/>
    </row>
    <row r="20" spans="1:9" ht="17.100000000000001" customHeight="1" x14ac:dyDescent="0.25">
      <c r="A20" s="40">
        <v>7</v>
      </c>
      <c r="B20" s="23" t="s">
        <v>44</v>
      </c>
      <c r="C20" s="30">
        <v>744070</v>
      </c>
      <c r="D20" s="70">
        <v>0</v>
      </c>
      <c r="E20" s="30">
        <v>744070</v>
      </c>
      <c r="F20" s="30">
        <v>282630</v>
      </c>
      <c r="G20" s="70">
        <v>282630</v>
      </c>
      <c r="H20" s="69">
        <f>G20-C20</f>
        <v>-461440</v>
      </c>
      <c r="I20" s="68">
        <f>G20/C20</f>
        <v>0.37984329431370706</v>
      </c>
    </row>
    <row r="21" spans="1:9" ht="17.100000000000001" customHeight="1" x14ac:dyDescent="0.25">
      <c r="A21" s="40">
        <v>8</v>
      </c>
      <c r="B21" s="23" t="s">
        <v>15</v>
      </c>
      <c r="C21" s="72"/>
      <c r="D21" s="72"/>
      <c r="E21" s="72"/>
      <c r="F21" s="72"/>
      <c r="G21" s="72"/>
      <c r="H21" s="71"/>
      <c r="I21" s="37"/>
    </row>
    <row r="22" spans="1:9" ht="25.5" x14ac:dyDescent="0.25">
      <c r="A22" s="40">
        <v>9</v>
      </c>
      <c r="B22" s="23" t="s">
        <v>43</v>
      </c>
      <c r="C22" s="30">
        <v>8318464</v>
      </c>
      <c r="D22" s="70">
        <v>0</v>
      </c>
      <c r="E22" s="30">
        <v>8318464</v>
      </c>
      <c r="F22" s="30">
        <v>2174886</v>
      </c>
      <c r="G22" s="30">
        <v>2174886</v>
      </c>
      <c r="H22" s="69">
        <f>G22-C22</f>
        <v>-6143578</v>
      </c>
      <c r="I22" s="68">
        <f>G22/C22</f>
        <v>0.26145283552348125</v>
      </c>
    </row>
    <row r="23" spans="1:9" ht="25.5" x14ac:dyDescent="0.25">
      <c r="A23" s="40"/>
      <c r="B23" s="23" t="s">
        <v>42</v>
      </c>
      <c r="C23" s="30">
        <v>4017173</v>
      </c>
      <c r="D23" s="70">
        <v>0</v>
      </c>
      <c r="E23" s="30">
        <v>4017173</v>
      </c>
      <c r="F23" s="30">
        <v>412901</v>
      </c>
      <c r="G23" s="30">
        <v>412901</v>
      </c>
      <c r="H23" s="69">
        <f>G23-C23</f>
        <v>-3604272</v>
      </c>
      <c r="I23" s="68">
        <f>G23/C23</f>
        <v>0.10278397270916637</v>
      </c>
    </row>
    <row r="24" spans="1:9" ht="17.100000000000001" customHeight="1" thickBot="1" x14ac:dyDescent="0.3">
      <c r="A24" s="67">
        <v>10</v>
      </c>
      <c r="B24" s="66" t="s">
        <v>6</v>
      </c>
      <c r="C24" s="65"/>
      <c r="D24" s="65"/>
      <c r="E24" s="65"/>
      <c r="F24" s="65"/>
      <c r="G24" s="65"/>
      <c r="H24" s="64"/>
      <c r="I24" s="62"/>
    </row>
    <row r="25" spans="1:9" ht="28.5" customHeight="1" thickBot="1" x14ac:dyDescent="0.3">
      <c r="A25" s="140" t="s">
        <v>5</v>
      </c>
      <c r="B25" s="141"/>
      <c r="C25" s="14">
        <f t="shared" ref="C25:H25" si="0">SUM(C20:C24)</f>
        <v>13079707</v>
      </c>
      <c r="D25" s="15">
        <f t="shared" si="0"/>
        <v>0</v>
      </c>
      <c r="E25" s="14">
        <f t="shared" si="0"/>
        <v>13079707</v>
      </c>
      <c r="F25" s="14">
        <f t="shared" si="0"/>
        <v>2870417</v>
      </c>
      <c r="G25" s="15">
        <f t="shared" si="0"/>
        <v>2870417</v>
      </c>
      <c r="H25" s="63">
        <f t="shared" si="0"/>
        <v>-10209290</v>
      </c>
      <c r="I25" s="62"/>
    </row>
    <row r="26" spans="1:9" ht="22.5" customHeight="1" thickBot="1" x14ac:dyDescent="0.3">
      <c r="A26" s="11"/>
      <c r="B26" s="11"/>
      <c r="C26" s="10"/>
      <c r="D26" s="10"/>
      <c r="E26" s="10"/>
      <c r="F26" s="61"/>
      <c r="G26" s="8" t="s">
        <v>4</v>
      </c>
      <c r="H26" s="7"/>
      <c r="I26" s="6"/>
    </row>
    <row r="27" spans="1:9" ht="22.5" customHeight="1" x14ac:dyDescent="0.25">
      <c r="A27" s="60"/>
      <c r="B27" s="60"/>
      <c r="C27" s="59"/>
      <c r="D27" s="59"/>
      <c r="E27" s="59"/>
      <c r="F27" s="58"/>
      <c r="G27" s="57"/>
      <c r="H27" s="61"/>
      <c r="I27" s="57"/>
    </row>
    <row r="28" spans="1:9" ht="22.5" customHeight="1" x14ac:dyDescent="0.25">
      <c r="A28" s="60"/>
      <c r="B28" s="60"/>
      <c r="C28" s="59"/>
      <c r="D28" s="59"/>
      <c r="E28" s="59"/>
      <c r="F28" s="58"/>
      <c r="G28" s="57"/>
      <c r="H28" s="58"/>
      <c r="I28" s="57"/>
    </row>
    <row r="29" spans="1:9" ht="22.5" customHeight="1" x14ac:dyDescent="0.25">
      <c r="A29" s="60"/>
      <c r="B29" s="60"/>
      <c r="C29" s="59"/>
      <c r="D29" s="59"/>
      <c r="E29" s="59"/>
      <c r="F29" s="58"/>
      <c r="G29" s="57"/>
      <c r="H29" s="58" t="s">
        <v>41</v>
      </c>
      <c r="I29" s="57"/>
    </row>
    <row r="30" spans="1:9" ht="22.5" customHeight="1" x14ac:dyDescent="0.25">
      <c r="A30" s="60"/>
      <c r="B30" s="60"/>
      <c r="C30" s="59"/>
      <c r="D30" s="59"/>
      <c r="E30" s="59"/>
      <c r="F30" s="58"/>
      <c r="G30" s="57"/>
      <c r="H30" s="58"/>
      <c r="I30" s="57"/>
    </row>
    <row r="31" spans="1:9" ht="22.5" customHeight="1" thickBot="1" x14ac:dyDescent="0.3">
      <c r="A31" s="56"/>
      <c r="B31" s="56"/>
      <c r="C31" s="55"/>
      <c r="D31" s="55"/>
      <c r="E31" s="55"/>
      <c r="F31" s="54"/>
      <c r="G31" s="53"/>
      <c r="H31" s="54"/>
      <c r="I31" s="53"/>
    </row>
    <row r="32" spans="1:9" s="49" customFormat="1" ht="48.75" customHeight="1" x14ac:dyDescent="0.25">
      <c r="A32" s="142" t="s">
        <v>40</v>
      </c>
      <c r="B32" s="143"/>
      <c r="C32" s="52" t="s">
        <v>39</v>
      </c>
      <c r="D32" s="52" t="s">
        <v>38</v>
      </c>
      <c r="E32" s="52" t="s">
        <v>37</v>
      </c>
      <c r="F32" s="51" t="s">
        <v>36</v>
      </c>
      <c r="G32" s="51" t="s">
        <v>35</v>
      </c>
      <c r="H32" s="50" t="s">
        <v>34</v>
      </c>
      <c r="I32" s="50" t="s">
        <v>33</v>
      </c>
    </row>
    <row r="33" spans="1:9" s="45" customFormat="1" ht="15.75" thickBot="1" x14ac:dyDescent="0.3">
      <c r="A33" s="144"/>
      <c r="B33" s="145"/>
      <c r="C33" s="48" t="s">
        <v>32</v>
      </c>
      <c r="D33" s="48" t="s">
        <v>31</v>
      </c>
      <c r="E33" s="48" t="s">
        <v>30</v>
      </c>
      <c r="F33" s="47" t="s">
        <v>29</v>
      </c>
      <c r="G33" s="47" t="s">
        <v>28</v>
      </c>
      <c r="H33" s="46" t="s">
        <v>27</v>
      </c>
      <c r="I33" s="46" t="s">
        <v>26</v>
      </c>
    </row>
    <row r="34" spans="1:9" s="16" customFormat="1" ht="17.100000000000001" customHeight="1" x14ac:dyDescent="0.25">
      <c r="A34" s="44" t="s">
        <v>25</v>
      </c>
      <c r="B34" s="43"/>
      <c r="C34" s="42"/>
      <c r="D34" s="42"/>
      <c r="E34" s="42"/>
      <c r="F34" s="42"/>
      <c r="G34" s="42"/>
      <c r="H34" s="41"/>
      <c r="I34" s="41"/>
    </row>
    <row r="35" spans="1:9" s="16" customFormat="1" ht="17.100000000000001" customHeight="1" x14ac:dyDescent="0.25">
      <c r="A35" s="27" t="s">
        <v>24</v>
      </c>
      <c r="B35" s="26"/>
      <c r="C35" s="34"/>
      <c r="D35" s="34"/>
      <c r="E35" s="34"/>
      <c r="F35" s="34"/>
      <c r="G35" s="34"/>
      <c r="H35" s="33"/>
      <c r="I35" s="33"/>
    </row>
    <row r="36" spans="1:9" s="16" customFormat="1" ht="17.100000000000001" customHeight="1" x14ac:dyDescent="0.25">
      <c r="A36" s="27" t="s">
        <v>23</v>
      </c>
      <c r="B36" s="26"/>
      <c r="C36" s="34"/>
      <c r="D36" s="34"/>
      <c r="E36" s="34"/>
      <c r="F36" s="34"/>
      <c r="G36" s="34"/>
      <c r="H36" s="33"/>
      <c r="I36" s="33"/>
    </row>
    <row r="37" spans="1:9" s="16" customFormat="1" ht="27" customHeight="1" x14ac:dyDescent="0.25">
      <c r="A37" s="146" t="s">
        <v>22</v>
      </c>
      <c r="B37" s="147"/>
      <c r="C37" s="34"/>
      <c r="D37" s="34"/>
      <c r="E37" s="34"/>
      <c r="F37" s="34"/>
      <c r="G37" s="34"/>
      <c r="H37" s="33"/>
      <c r="I37" s="33"/>
    </row>
    <row r="38" spans="1:9" s="16" customFormat="1" ht="17.100000000000001" customHeight="1" x14ac:dyDescent="0.25">
      <c r="A38" s="27" t="s">
        <v>21</v>
      </c>
      <c r="B38" s="26"/>
      <c r="C38" s="34"/>
      <c r="D38" s="34"/>
      <c r="E38" s="34"/>
      <c r="F38" s="34"/>
      <c r="G38" s="34"/>
      <c r="H38" s="33"/>
      <c r="I38" s="33"/>
    </row>
    <row r="39" spans="1:9" s="16" customFormat="1" ht="17.100000000000001" customHeight="1" x14ac:dyDescent="0.25">
      <c r="A39" s="27" t="s">
        <v>20</v>
      </c>
      <c r="B39" s="26"/>
      <c r="C39" s="34"/>
      <c r="D39" s="34"/>
      <c r="E39" s="34"/>
      <c r="F39" s="34"/>
      <c r="G39" s="34"/>
      <c r="H39" s="33"/>
      <c r="I39" s="33"/>
    </row>
    <row r="40" spans="1:9" s="16" customFormat="1" ht="17.100000000000001" customHeight="1" x14ac:dyDescent="0.25">
      <c r="A40" s="27" t="s">
        <v>19</v>
      </c>
      <c r="B40" s="26"/>
      <c r="C40" s="34"/>
      <c r="D40" s="34"/>
      <c r="E40" s="34"/>
      <c r="F40" s="34"/>
      <c r="G40" s="34"/>
      <c r="H40" s="33"/>
      <c r="I40" s="33"/>
    </row>
    <row r="41" spans="1:9" ht="17.100000000000001" customHeight="1" x14ac:dyDescent="0.25">
      <c r="A41" s="146" t="s">
        <v>18</v>
      </c>
      <c r="B41" s="147"/>
      <c r="C41" s="39"/>
      <c r="D41" s="39"/>
      <c r="E41" s="39"/>
      <c r="F41" s="39"/>
      <c r="G41" s="39"/>
      <c r="H41" s="38"/>
      <c r="I41" s="37"/>
    </row>
    <row r="42" spans="1:9" ht="17.100000000000001" customHeight="1" x14ac:dyDescent="0.25">
      <c r="A42" s="40"/>
      <c r="B42" s="23" t="s">
        <v>17</v>
      </c>
      <c r="C42" s="39"/>
      <c r="D42" s="39"/>
      <c r="E42" s="39"/>
      <c r="F42" s="39"/>
      <c r="G42" s="39"/>
      <c r="H42" s="38"/>
      <c r="I42" s="37"/>
    </row>
    <row r="43" spans="1:9" ht="17.100000000000001" customHeight="1" x14ac:dyDescent="0.25">
      <c r="A43" s="40"/>
      <c r="B43" s="23" t="s">
        <v>16</v>
      </c>
      <c r="C43" s="39"/>
      <c r="D43" s="39"/>
      <c r="E43" s="39"/>
      <c r="F43" s="39"/>
      <c r="G43" s="39"/>
      <c r="H43" s="38"/>
      <c r="I43" s="37"/>
    </row>
    <row r="44" spans="1:9" s="16" customFormat="1" ht="17.100000000000001" customHeight="1" x14ac:dyDescent="0.25">
      <c r="A44" s="27" t="s">
        <v>15</v>
      </c>
      <c r="B44" s="26"/>
      <c r="C44" s="34"/>
      <c r="D44" s="34"/>
      <c r="E44" s="34"/>
      <c r="F44" s="34"/>
      <c r="G44" s="34"/>
      <c r="H44" s="33"/>
      <c r="I44" s="33"/>
    </row>
    <row r="45" spans="1:9" s="16" customFormat="1" ht="27.75" customHeight="1" x14ac:dyDescent="0.25">
      <c r="A45" s="146" t="s">
        <v>14</v>
      </c>
      <c r="B45" s="147"/>
      <c r="C45" s="34"/>
      <c r="D45" s="34"/>
      <c r="E45" s="34"/>
      <c r="F45" s="34"/>
      <c r="G45" s="34"/>
      <c r="H45" s="33"/>
      <c r="I45" s="33"/>
    </row>
    <row r="46" spans="1:9" s="16" customFormat="1" ht="17.100000000000001" customHeight="1" x14ac:dyDescent="0.25">
      <c r="A46" s="24" t="s">
        <v>13</v>
      </c>
      <c r="B46" s="25"/>
      <c r="C46" s="34"/>
      <c r="D46" s="34"/>
      <c r="E46" s="34"/>
      <c r="F46" s="34"/>
      <c r="G46" s="34"/>
      <c r="H46" s="33"/>
      <c r="I46" s="33"/>
    </row>
    <row r="47" spans="1:9" s="16" customFormat="1" ht="17.100000000000001" customHeight="1" x14ac:dyDescent="0.25">
      <c r="A47" s="36" t="s">
        <v>12</v>
      </c>
      <c r="B47" s="35"/>
      <c r="C47" s="34"/>
      <c r="D47" s="34"/>
      <c r="E47" s="34"/>
      <c r="F47" s="34"/>
      <c r="G47" s="34"/>
      <c r="H47" s="33"/>
      <c r="I47" s="33"/>
    </row>
    <row r="48" spans="1:9" s="16" customFormat="1" ht="17.100000000000001" customHeight="1" x14ac:dyDescent="0.25">
      <c r="A48" s="27"/>
      <c r="B48" s="26" t="s">
        <v>11</v>
      </c>
      <c r="C48" s="34"/>
      <c r="D48" s="34"/>
      <c r="E48" s="34"/>
      <c r="F48" s="34"/>
      <c r="G48" s="34"/>
      <c r="H48" s="33"/>
      <c r="I48" s="33"/>
    </row>
    <row r="49" spans="1:9" s="16" customFormat="1" ht="17.100000000000001" customHeight="1" x14ac:dyDescent="0.25">
      <c r="A49" s="27"/>
      <c r="B49" s="26" t="s">
        <v>10</v>
      </c>
      <c r="C49" s="31">
        <v>744070</v>
      </c>
      <c r="D49" s="22">
        <v>0</v>
      </c>
      <c r="E49" s="31">
        <v>744070</v>
      </c>
      <c r="F49" s="31">
        <v>282630</v>
      </c>
      <c r="G49" s="31">
        <v>282630</v>
      </c>
      <c r="H49" s="29">
        <f>G49-C49</f>
        <v>-461440</v>
      </c>
      <c r="I49" s="28">
        <f>G49/C49</f>
        <v>0.37984329431370706</v>
      </c>
    </row>
    <row r="50" spans="1:9" s="16" customFormat="1" ht="29.25" customHeight="1" x14ac:dyDescent="0.25">
      <c r="A50" s="27"/>
      <c r="B50" s="32" t="s">
        <v>9</v>
      </c>
      <c r="C50" s="30">
        <v>8318464</v>
      </c>
      <c r="D50" s="22">
        <v>0</v>
      </c>
      <c r="E50" s="31">
        <v>8318464</v>
      </c>
      <c r="F50" s="30">
        <v>2174886</v>
      </c>
      <c r="G50" s="30">
        <v>2174886</v>
      </c>
      <c r="H50" s="29">
        <f>G50-C50</f>
        <v>-6143578</v>
      </c>
      <c r="I50" s="28">
        <f>G50/C50</f>
        <v>0.26145283552348125</v>
      </c>
    </row>
    <row r="51" spans="1:9" s="16" customFormat="1" ht="29.25" customHeight="1" x14ac:dyDescent="0.25">
      <c r="A51" s="27"/>
      <c r="B51" s="32" t="s">
        <v>8</v>
      </c>
      <c r="C51" s="30">
        <v>4017173</v>
      </c>
      <c r="D51" s="22">
        <v>0</v>
      </c>
      <c r="E51" s="31">
        <v>4017173</v>
      </c>
      <c r="F51" s="30">
        <v>412901</v>
      </c>
      <c r="G51" s="30">
        <v>412901</v>
      </c>
      <c r="H51" s="29">
        <f>G51-C51</f>
        <v>-3604272</v>
      </c>
      <c r="I51" s="28">
        <f>G51/C51</f>
        <v>0.10278397270916637</v>
      </c>
    </row>
    <row r="52" spans="1:9" s="16" customFormat="1" ht="17.100000000000001" customHeight="1" x14ac:dyDescent="0.25">
      <c r="A52" s="27"/>
      <c r="B52" s="26"/>
      <c r="C52" s="22"/>
      <c r="D52" s="22"/>
      <c r="E52" s="22"/>
      <c r="F52" s="22"/>
      <c r="G52" s="22"/>
      <c r="H52" s="21"/>
      <c r="I52" s="21"/>
    </row>
    <row r="53" spans="1:9" s="16" customFormat="1" ht="17.100000000000001" customHeight="1" x14ac:dyDescent="0.25">
      <c r="A53" s="24" t="s">
        <v>7</v>
      </c>
      <c r="B53" s="25"/>
      <c r="C53" s="22"/>
      <c r="D53" s="22"/>
      <c r="E53" s="22"/>
      <c r="F53" s="22"/>
      <c r="G53" s="22"/>
      <c r="H53" s="21"/>
      <c r="I53" s="21"/>
    </row>
    <row r="54" spans="1:9" s="16" customFormat="1" ht="17.100000000000001" customHeight="1" x14ac:dyDescent="0.25">
      <c r="A54" s="24"/>
      <c r="B54" s="23" t="s">
        <v>6</v>
      </c>
      <c r="C54" s="22"/>
      <c r="D54" s="22"/>
      <c r="E54" s="22"/>
      <c r="F54" s="22"/>
      <c r="G54" s="22"/>
      <c r="H54" s="21"/>
      <c r="I54" s="21"/>
    </row>
    <row r="55" spans="1:9" s="16" customFormat="1" ht="17.100000000000001" customHeight="1" thickBot="1" x14ac:dyDescent="0.3">
      <c r="A55" s="20"/>
      <c r="B55" s="19"/>
      <c r="C55" s="18"/>
      <c r="D55" s="18"/>
      <c r="E55" s="18"/>
      <c r="F55" s="18"/>
      <c r="G55" s="18"/>
      <c r="H55" s="17"/>
      <c r="I55" s="17"/>
    </row>
    <row r="56" spans="1:9" ht="28.5" customHeight="1" thickBot="1" x14ac:dyDescent="0.3">
      <c r="A56" s="140" t="s">
        <v>5</v>
      </c>
      <c r="B56" s="141"/>
      <c r="C56" s="14">
        <f t="shared" ref="C56:H56" si="1">SUM(C49:C55)</f>
        <v>13079707</v>
      </c>
      <c r="D56" s="15">
        <f t="shared" si="1"/>
        <v>0</v>
      </c>
      <c r="E56" s="14">
        <f t="shared" si="1"/>
        <v>13079707</v>
      </c>
      <c r="F56" s="14">
        <f t="shared" si="1"/>
        <v>2870417</v>
      </c>
      <c r="G56" s="14">
        <f t="shared" si="1"/>
        <v>2870417</v>
      </c>
      <c r="H56" s="13">
        <f t="shared" si="1"/>
        <v>-10209290</v>
      </c>
      <c r="I56" s="12"/>
    </row>
    <row r="57" spans="1:9" ht="22.5" customHeight="1" thickBot="1" x14ac:dyDescent="0.3">
      <c r="A57" s="11"/>
      <c r="B57" s="11"/>
      <c r="C57" s="10"/>
      <c r="D57" s="10"/>
      <c r="E57" s="10"/>
      <c r="F57" s="9"/>
      <c r="G57" s="8" t="s">
        <v>4</v>
      </c>
      <c r="H57" s="7"/>
      <c r="I57" s="6"/>
    </row>
    <row r="58" spans="1:9" ht="20.25" customHeight="1" x14ac:dyDescent="0.25">
      <c r="A58" s="5">
        <v>1</v>
      </c>
      <c r="B58" s="3" t="s">
        <v>3</v>
      </c>
    </row>
    <row r="59" spans="1:9" x14ac:dyDescent="0.25">
      <c r="B59" s="3" t="s">
        <v>2</v>
      </c>
    </row>
    <row r="60" spans="1:9" x14ac:dyDescent="0.25">
      <c r="A60" s="4"/>
      <c r="B60" s="3" t="s">
        <v>1</v>
      </c>
      <c r="H60" s="1" t="s">
        <v>0</v>
      </c>
    </row>
  </sheetData>
  <mergeCells count="12">
    <mergeCell ref="A45:B45"/>
    <mergeCell ref="A56:B56"/>
    <mergeCell ref="A6:B7"/>
    <mergeCell ref="A25:B25"/>
    <mergeCell ref="A32:B33"/>
    <mergeCell ref="A37:B37"/>
    <mergeCell ref="A41:B41"/>
    <mergeCell ref="A1:I1"/>
    <mergeCell ref="A2:I2"/>
    <mergeCell ref="A3:I3"/>
    <mergeCell ref="A4:I4"/>
    <mergeCell ref="A5:I5"/>
  </mergeCells>
  <pageMargins left="0.19685039370078741" right="0.15748031496062992" top="0.41" bottom="0.5" header="0.31496062992125984" footer="0.31496062992125984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CPCA-II-09-A (2)</vt:lpstr>
      <vt:lpstr>CPCA-II-09 (2)</vt:lpstr>
      <vt:lpstr>CPCA-II-08 (2)</vt:lpstr>
      <vt:lpstr>'CPCA-II-09 (2)'!Área_de_impresión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Clemente Zamorano Aranda</dc:creator>
  <cp:lastModifiedBy>Linda Patricia Martinez Sandoval</cp:lastModifiedBy>
  <dcterms:created xsi:type="dcterms:W3CDTF">2015-06-01T21:49:02Z</dcterms:created>
  <dcterms:modified xsi:type="dcterms:W3CDTF">2015-07-09T18:38:02Z</dcterms:modified>
</cp:coreProperties>
</file>