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0005"/>
  </bookViews>
  <sheets>
    <sheet name="2017" sheetId="1" r:id="rId1"/>
  </sheets>
  <externalReferences>
    <externalReference r:id="rId2"/>
    <externalReference r:id="rId3"/>
  </externalReferences>
  <definedNames>
    <definedName name="abscder">#REF!</definedName>
    <definedName name="_xlnm.Print_Area" localSheetId="0">'2017'!$A$1:$F$116</definedName>
    <definedName name="_xlnm.Database" localSheetId="0">#REF!</definedName>
    <definedName name="_xlnm.Database">#REF!</definedName>
    <definedName name="ppto">[2]Hoja2!$B$3:$M$95</definedName>
    <definedName name="_xlnm.Print_Titles" localSheetId="0">'2017'!$7:$9</definedName>
  </definedNames>
  <calcPr calcId="125725"/>
</workbook>
</file>

<file path=xl/calcChain.xml><?xml version="1.0" encoding="utf-8"?>
<calcChain xmlns="http://schemas.openxmlformats.org/spreadsheetml/2006/main">
  <c r="F114" i="1"/>
  <c r="C114" s="1"/>
  <c r="E113"/>
  <c r="D113"/>
  <c r="F111"/>
  <c r="C111" s="1"/>
  <c r="E110"/>
  <c r="F110" s="1"/>
  <c r="D110"/>
  <c r="F109"/>
  <c r="C109" s="1"/>
  <c r="E108"/>
  <c r="D108"/>
  <c r="F107"/>
  <c r="C107" s="1"/>
  <c r="E106"/>
  <c r="D106"/>
  <c r="F104"/>
  <c r="C104" s="1"/>
  <c r="E103"/>
  <c r="D103"/>
  <c r="F102"/>
  <c r="C102" s="1"/>
  <c r="E101"/>
  <c r="D101"/>
  <c r="F100"/>
  <c r="C100" s="1"/>
  <c r="F99"/>
  <c r="C99" s="1"/>
  <c r="F98"/>
  <c r="C98" s="1"/>
  <c r="F97"/>
  <c r="C97"/>
  <c r="F96"/>
  <c r="C96" s="1"/>
  <c r="F95"/>
  <c r="E95"/>
  <c r="D95"/>
  <c r="F94"/>
  <c r="F93" s="1"/>
  <c r="E93"/>
  <c r="D93"/>
  <c r="F92"/>
  <c r="C92" s="1"/>
  <c r="F91"/>
  <c r="C91" s="1"/>
  <c r="F90"/>
  <c r="C90" s="1"/>
  <c r="F89"/>
  <c r="C89" s="1"/>
  <c r="F88"/>
  <c r="C88" s="1"/>
  <c r="F87"/>
  <c r="C87" s="1"/>
  <c r="F86"/>
  <c r="C86" s="1"/>
  <c r="F85"/>
  <c r="E85"/>
  <c r="D85"/>
  <c r="F84"/>
  <c r="C84" s="1"/>
  <c r="F83"/>
  <c r="C83" s="1"/>
  <c r="F82"/>
  <c r="C82" s="1"/>
  <c r="E81"/>
  <c r="D81"/>
  <c r="F80"/>
  <c r="C80" s="1"/>
  <c r="F79"/>
  <c r="C79" s="1"/>
  <c r="F78"/>
  <c r="C78" s="1"/>
  <c r="F77"/>
  <c r="C77" s="1"/>
  <c r="F76"/>
  <c r="C76" s="1"/>
  <c r="F75"/>
  <c r="C75" s="1"/>
  <c r="E74"/>
  <c r="D74"/>
  <c r="F73"/>
  <c r="C73" s="1"/>
  <c r="F72"/>
  <c r="C72" s="1"/>
  <c r="F71"/>
  <c r="C71" s="1"/>
  <c r="E70"/>
  <c r="D70"/>
  <c r="F69"/>
  <c r="C69" s="1"/>
  <c r="F68"/>
  <c r="C68" s="1"/>
  <c r="F67"/>
  <c r="C67" s="1"/>
  <c r="F66"/>
  <c r="C66" s="1"/>
  <c r="F65"/>
  <c r="C65" s="1"/>
  <c r="F64"/>
  <c r="C64" s="1"/>
  <c r="F63"/>
  <c r="E63"/>
  <c r="D63"/>
  <c r="E62"/>
  <c r="D62"/>
  <c r="F61"/>
  <c r="C61" s="1"/>
  <c r="F60"/>
  <c r="C60" s="1"/>
  <c r="F59"/>
  <c r="C59" s="1"/>
  <c r="F58"/>
  <c r="C58" s="1"/>
  <c r="F57"/>
  <c r="C57" s="1"/>
  <c r="F56"/>
  <c r="C56" s="1"/>
  <c r="F55"/>
  <c r="E55"/>
  <c r="D55"/>
  <c r="F54"/>
  <c r="C54" s="1"/>
  <c r="F53"/>
  <c r="C53" s="1"/>
  <c r="E52"/>
  <c r="D52"/>
  <c r="F51"/>
  <c r="C51" s="1"/>
  <c r="F50"/>
  <c r="C50" s="1"/>
  <c r="E49"/>
  <c r="D49"/>
  <c r="F48"/>
  <c r="C48" s="1"/>
  <c r="F47"/>
  <c r="C47" s="1"/>
  <c r="E46"/>
  <c r="D46"/>
  <c r="F45"/>
  <c r="C45" s="1"/>
  <c r="F44"/>
  <c r="F43" s="1"/>
  <c r="E43"/>
  <c r="D43"/>
  <c r="F42"/>
  <c r="C42" s="1"/>
  <c r="F41"/>
  <c r="C41" s="1"/>
  <c r="F40"/>
  <c r="C40" s="1"/>
  <c r="E39"/>
  <c r="D39"/>
  <c r="F38"/>
  <c r="C38" s="1"/>
  <c r="F37"/>
  <c r="C37" s="1"/>
  <c r="F36"/>
  <c r="C36" s="1"/>
  <c r="F35"/>
  <c r="C35" s="1"/>
  <c r="F34"/>
  <c r="F33" s="1"/>
  <c r="E33"/>
  <c r="D33"/>
  <c r="E32"/>
  <c r="D32"/>
  <c r="E31"/>
  <c r="F31" s="1"/>
  <c r="C31" s="1"/>
  <c r="F30"/>
  <c r="C30"/>
  <c r="E29"/>
  <c r="D29"/>
  <c r="D28"/>
  <c r="F28" s="1"/>
  <c r="C28" s="1"/>
  <c r="E27"/>
  <c r="D27"/>
  <c r="F27" s="1"/>
  <c r="C27" s="1"/>
  <c r="F26"/>
  <c r="C26" s="1"/>
  <c r="E25"/>
  <c r="F25" s="1"/>
  <c r="C25" s="1"/>
  <c r="E24"/>
  <c r="F24" s="1"/>
  <c r="C24" s="1"/>
  <c r="E23"/>
  <c r="D23"/>
  <c r="F22"/>
  <c r="C22" s="1"/>
  <c r="F21"/>
  <c r="C21" s="1"/>
  <c r="E20"/>
  <c r="D20"/>
  <c r="D19"/>
  <c r="E18"/>
  <c r="E19" s="1"/>
  <c r="D18"/>
  <c r="E17"/>
  <c r="F17" s="1"/>
  <c r="D16"/>
  <c r="F15"/>
  <c r="C15" s="1"/>
  <c r="D14"/>
  <c r="F14" s="1"/>
  <c r="F13"/>
  <c r="C13" s="1"/>
  <c r="F12"/>
  <c r="C12" s="1"/>
  <c r="E11"/>
  <c r="D11"/>
  <c r="D10"/>
  <c r="F74" l="1"/>
  <c r="F106"/>
  <c r="C106" s="1"/>
  <c r="F81"/>
  <c r="F108"/>
  <c r="F46"/>
  <c r="F18"/>
  <c r="C18" s="1"/>
  <c r="F23"/>
  <c r="C34"/>
  <c r="C33" s="1"/>
  <c r="F52"/>
  <c r="E105"/>
  <c r="C44"/>
  <c r="C43" s="1"/>
  <c r="F49"/>
  <c r="F70"/>
  <c r="F105"/>
  <c r="F113"/>
  <c r="C113" s="1"/>
  <c r="F29"/>
  <c r="C29" s="1"/>
  <c r="F103"/>
  <c r="D105"/>
  <c r="D116" s="1"/>
  <c r="C39"/>
  <c r="C49"/>
  <c r="C70"/>
  <c r="C17"/>
  <c r="C52"/>
  <c r="C55"/>
  <c r="C103"/>
  <c r="C110"/>
  <c r="E16"/>
  <c r="E10" s="1"/>
  <c r="F19"/>
  <c r="C19" s="1"/>
  <c r="C46"/>
  <c r="C74"/>
  <c r="C14"/>
  <c r="F11"/>
  <c r="C23"/>
  <c r="C20" s="1"/>
  <c r="F20"/>
  <c r="C63"/>
  <c r="C101"/>
  <c r="C108"/>
  <c r="E116"/>
  <c r="C81"/>
  <c r="C85"/>
  <c r="C95"/>
  <c r="F39"/>
  <c r="F32" s="1"/>
  <c r="F101"/>
  <c r="F62" s="1"/>
  <c r="C11" l="1"/>
  <c r="F16"/>
  <c r="F10" s="1"/>
  <c r="C10" s="1"/>
  <c r="C105"/>
  <c r="C62"/>
  <c r="C16"/>
  <c r="C32"/>
  <c r="C116" l="1"/>
  <c r="F116"/>
</calcChain>
</file>

<file path=xl/sharedStrings.xml><?xml version="1.0" encoding="utf-8"?>
<sst xmlns="http://schemas.openxmlformats.org/spreadsheetml/2006/main" count="116" uniqueCount="115">
  <si>
    <t>Sistema Estatal de Evaluación</t>
  </si>
  <si>
    <t>Desglose del  Presupuesto de Egresos 2017</t>
  </si>
  <si>
    <t>Por Partida del Gasto</t>
  </si>
  <si>
    <t>Telefonía Rural de Sonora</t>
  </si>
  <si>
    <t>(PESOS)</t>
  </si>
  <si>
    <t>Ejercicio del Presupuesto</t>
  </si>
  <si>
    <t>Egresos Aprobado   Anual</t>
  </si>
  <si>
    <t>RECURSOS PROPIOS</t>
  </si>
  <si>
    <t>TRANSFERENCIAS ESTATALES</t>
  </si>
  <si>
    <t>TOTAL en boletin oficial</t>
  </si>
  <si>
    <t>Partida/Descripción</t>
  </si>
  <si>
    <t>SERVICIOS  PERSONALES</t>
  </si>
  <si>
    <t>REMUNERACIONES AL PERSONAL DE CARACTER PERMANENTE</t>
  </si>
  <si>
    <t>Sueldos</t>
  </si>
  <si>
    <t>Riesgo laboral</t>
  </si>
  <si>
    <t>Ayuda para habitación</t>
  </si>
  <si>
    <t>Ayuda para Consumo de Energia Electrica</t>
  </si>
  <si>
    <t>RETRIBUCIONES ADICIONALES Y ESPECIALES</t>
  </si>
  <si>
    <t>Primas y acreditaciones por años de servicio efect</t>
  </si>
  <si>
    <t>Prima vacacional</t>
  </si>
  <si>
    <t>Gratificación fin de año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</si>
  <si>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</si>
  <si>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</si>
  <si>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</si>
  <si>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</si>
  <si>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Asignaciones prestamos a Corto Plazo</t>
  </si>
  <si>
    <t>Asignaciones prestamos Prendarios</t>
  </si>
  <si>
    <t>Otras prestaciones de seguridad social</t>
  </si>
  <si>
    <t>Cuotas para Infraestructura Hospitalaria</t>
  </si>
  <si>
    <t>Cuotas al Fovisssteson</t>
  </si>
  <si>
    <t>Pagas de defunción, pensiones y jubilaciones</t>
  </si>
  <si>
    <t>Otras Cuotas de Seguros Colectivos</t>
  </si>
  <si>
    <t>Otros seguros de carácter laboral o económicos</t>
  </si>
  <si>
    <t>MATERIALES Y SUMINISTROS</t>
  </si>
  <si>
    <t>MATERIALES DE ADMINISTRACION, EMISIÓN DE DOCUMENTO</t>
  </si>
  <si>
    <t>Materiales, útiles y equipos menores de oficina</t>
  </si>
  <si>
    <t>Materiales y útiles de impresión y reproducción</t>
  </si>
  <si>
    <t>Material para información</t>
  </si>
  <si>
    <t>Material de limpieza</t>
  </si>
  <si>
    <t>Placas, engomados, calcamonias y hologramas</t>
  </si>
  <si>
    <t>ALIMENTOS Y UTENSILIOS</t>
  </si>
  <si>
    <t>Productos alimenticios para el personal en las ins</t>
  </si>
  <si>
    <t>Adquisición de agua potable</t>
  </si>
  <si>
    <t>Utensilios para el servicio de alimentación</t>
  </si>
  <si>
    <t>MATERIALES Y ARTICULOS DE CONSTRUCCIÓN Y REPARACIÓ</t>
  </si>
  <si>
    <t>Material eléctrico y electrónico</t>
  </si>
  <si>
    <t>Materiales complementarios</t>
  </si>
  <si>
    <t>PRODUCTOS QUIMICOS, FARMACEUTICOS Y DE LABORATORIO</t>
  </si>
  <si>
    <t>Fertilizantes, pesticidas y otros agroquímicos</t>
  </si>
  <si>
    <t>Medicinas y productos farmacéuticos</t>
  </si>
  <si>
    <t>COMBUSTIBLES, LUBRICANTES Y ADITIVOS</t>
  </si>
  <si>
    <t>Combustibles</t>
  </si>
  <si>
    <t>Lubricantes y Aditivos</t>
  </si>
  <si>
    <t>VESTUARIO, BLANCOS, PRENDAS DE PROTECCION Y ARTICU</t>
  </si>
  <si>
    <t>Vestuario y uniformes</t>
  </si>
  <si>
    <t>Prendas de seguridad y protección personal</t>
  </si>
  <si>
    <t>HERRAMIENTAS, REFACCIONES Y ACCESORIOS MENORES</t>
  </si>
  <si>
    <t>Herramientas menores</t>
  </si>
  <si>
    <t>Refacciones y accesorios menores de mobiliario y e</t>
  </si>
  <si>
    <t>Refacciones y accesorios menores de equipo de comp</t>
  </si>
  <si>
    <t>Refacciones y accesorios menores de equipo de tran</t>
  </si>
  <si>
    <t>Refacciones y acc. menores de Maquinaria</t>
  </si>
  <si>
    <t>Refacciones y accesorios menores otros bienes mueb</t>
  </si>
  <si>
    <t>SERVICIOS GENERALES</t>
  </si>
  <si>
    <t>SERVICIOS BASICOS</t>
  </si>
  <si>
    <t>Energía eléctrica</t>
  </si>
  <si>
    <t>Agua</t>
  </si>
  <si>
    <t>Telefonía tradicional</t>
  </si>
  <si>
    <t>Servicios de acceso a  Internet, redes y procesami</t>
  </si>
  <si>
    <t>Servicio Postal</t>
  </si>
  <si>
    <t>Servicio Telegráfico</t>
  </si>
  <si>
    <t>SERVICIO DE ARRENDAMIENTO</t>
  </si>
  <si>
    <t>Arrendamiento de Terrenos</t>
  </si>
  <si>
    <t>Arrendamiento de edificios</t>
  </si>
  <si>
    <t>Arrendamiento de muebles, maquinaria y equipo</t>
  </si>
  <si>
    <t>SERVICIOS PROFESIONALES, CIENTIFICOS, TECNICOS Y O</t>
  </si>
  <si>
    <t>Servicios Legales y de Contabilidad, Auditoria y relacionados</t>
  </si>
  <si>
    <t>Servicios de Diseño, arquitectura, Ingenieria y Actividades Relacionadas</t>
  </si>
  <si>
    <t>Servicios de informática</t>
  </si>
  <si>
    <t>Impresiones y publicaciones oficiales</t>
  </si>
  <si>
    <t>Servicio de vigilancia</t>
  </si>
  <si>
    <t>Servicios Integrales</t>
  </si>
  <si>
    <t>SERVICIOS FINANCIEROS, BANCARIOS Y COMERCIALES</t>
  </si>
  <si>
    <t>Servicios financieros y bancarios</t>
  </si>
  <si>
    <t>Seguros de responsabilidad patrimonial y fianzas</t>
  </si>
  <si>
    <t>Fletes y maniobras</t>
  </si>
  <si>
    <t>SERVICIOS DE INSTALACION, REP., MANT. Y CONSERVACI</t>
  </si>
  <si>
    <t>Mantenimiento y conservación de inmuebles</t>
  </si>
  <si>
    <t>Mantenimiento y conservación de mobiliario y equip</t>
  </si>
  <si>
    <t>Instalaciones</t>
  </si>
  <si>
    <t>Mantenimiento y conservación de bienes informático</t>
  </si>
  <si>
    <t>Mantenimiento y conservación de equipo de transporte</t>
  </si>
  <si>
    <t>Mantenimiento y conservación de maquinaria y equip</t>
  </si>
  <si>
    <t>Servicio de Limpieza y Manejo de Desechos</t>
  </si>
  <si>
    <t>Difusion por radio, television y otros</t>
  </si>
  <si>
    <t>SERVICIOS DE TRASLADO Y VIATICOS</t>
  </si>
  <si>
    <t>Pasajes Aereos</t>
  </si>
  <si>
    <t>Pasajes terrestres</t>
  </si>
  <si>
    <t>Viáticos</t>
  </si>
  <si>
    <t>Gastos de Camino</t>
  </si>
  <si>
    <t>Cuotas</t>
  </si>
  <si>
    <t>SERVICIOS OFICIALES</t>
  </si>
  <si>
    <t>Gastos de ceremonial</t>
  </si>
  <si>
    <t>Otros Servicios Generales</t>
  </si>
  <si>
    <t>Impuestos y derechos</t>
  </si>
  <si>
    <t>BIENES MUEBLES, INMUEBLES E INTANGIBLES</t>
  </si>
  <si>
    <t>MOBILIARIO Y EQUIPO DE ADMINISTRACION</t>
  </si>
  <si>
    <t>Equipo de computo y de tecnologías de la información</t>
  </si>
  <si>
    <t>MAQUINARIA, OTROS EQUIPOS Y HERRAMIENTAS</t>
  </si>
  <si>
    <t>Equipo de comunicación y telecomunicación</t>
  </si>
  <si>
    <t>ACTIVOS INTANGILES</t>
  </si>
  <si>
    <t>Software</t>
  </si>
  <si>
    <t>INVERSION PUBLICA</t>
  </si>
  <si>
    <t>Infraestructura y Equipamiento en materia de recintos y edificios publicos</t>
  </si>
  <si>
    <t>Total del Gasto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</si>
</sst>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 Narrow"/>
      <family val="2"/>
    </font>
    <font>
      <b/>
      <u/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8"/>
      <color theme="1"/>
      <name val="Arial"/>
      <family val="2"/>
    </font>
    <font>
      <sz val="9.85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8" fillId="2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/>
    <xf numFmtId="0" fontId="1" fillId="0" borderId="0"/>
    <xf numFmtId="9" fontId="19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43" fontId="3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justify" vertical="top" wrapText="1"/>
    </xf>
    <xf numFmtId="43" fontId="9" fillId="0" borderId="5" xfId="1" applyFont="1" applyFill="1" applyBorder="1" applyAlignment="1">
      <alignment horizontal="justify" vertical="center" wrapText="1"/>
    </xf>
    <xf numFmtId="0" fontId="10" fillId="0" borderId="0" xfId="0" applyFont="1"/>
    <xf numFmtId="0" fontId="11" fillId="0" borderId="9" xfId="0" applyFont="1" applyFill="1" applyBorder="1" applyAlignment="1">
      <alignment horizontal="right" vertical="top" wrapText="1" indent="1"/>
    </xf>
    <xf numFmtId="0" fontId="11" fillId="0" borderId="5" xfId="0" applyFont="1" applyFill="1" applyBorder="1" applyAlignment="1">
      <alignment horizontal="justify" vertical="top" wrapText="1"/>
    </xf>
    <xf numFmtId="43" fontId="12" fillId="0" borderId="5" xfId="1" applyFont="1" applyFill="1" applyBorder="1" applyAlignment="1">
      <alignment horizontal="justify" vertical="center" wrapText="1"/>
    </xf>
    <xf numFmtId="0" fontId="2" fillId="0" borderId="0" xfId="0" applyFont="1"/>
    <xf numFmtId="0" fontId="14" fillId="0" borderId="9" xfId="0" applyFont="1" applyFill="1" applyBorder="1" applyAlignment="1">
      <alignment horizontal="right" vertical="top" wrapText="1"/>
    </xf>
    <xf numFmtId="0" fontId="14" fillId="0" borderId="5" xfId="0" applyFont="1" applyFill="1" applyBorder="1" applyAlignment="1">
      <alignment horizontal="justify" vertical="top" wrapText="1"/>
    </xf>
    <xf numFmtId="43" fontId="15" fillId="0" borderId="5" xfId="1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43" fontId="12" fillId="0" borderId="13" xfId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43" fontId="16" fillId="0" borderId="0" xfId="1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43" fontId="13" fillId="0" borderId="0" xfId="1" applyFont="1" applyBorder="1" applyAlignment="1">
      <alignment horizontal="justify" vertical="center" wrapText="1"/>
    </xf>
  </cellXfs>
  <cellStyles count="11">
    <cellStyle name="20% - Accent6" xfId="2"/>
    <cellStyle name="Euro" xfId="3"/>
    <cellStyle name="Euro 2" xfId="4"/>
    <cellStyle name="Euro 3" xfId="5"/>
    <cellStyle name="Millares" xfId="1" builtinId="3"/>
    <cellStyle name="Millares 3" xfId="6"/>
    <cellStyle name="Normal" xfId="0" builtinId="0"/>
    <cellStyle name="Normal 2" xfId="7"/>
    <cellStyle name="Normal 3" xfId="8"/>
    <cellStyle name="Normal 4 8" xfId="9"/>
    <cellStyle name="Porcentual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61950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ugio\PC_ANTERIOR\DISCO_D\Administrativo\2017\PRESUPUESTO%202017%20E%20INFORMES%20PPTO\PRESUPUESTO%20autorizado%20boletin%20PARA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o 2017 (2)"/>
      <sheetName val="ppto 2017"/>
      <sheetName val="economias de 2016"/>
      <sheetName val="ppto 2017 presentado 170616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="112" zoomScaleNormal="112" workbookViewId="0">
      <pane xSplit="3" ySplit="9" topLeftCell="D74" activePane="bottomRight" state="frozen"/>
      <selection pane="topRight" activeCell="D1" sqref="D1"/>
      <selection pane="bottomLeft" activeCell="A10" sqref="A10"/>
      <selection pane="bottomRight" activeCell="A118" sqref="A118:XFD189"/>
    </sheetView>
  </sheetViews>
  <sheetFormatPr baseColWidth="10" defaultRowHeight="15"/>
  <cols>
    <col min="1" max="1" width="7.140625" style="34" customWidth="1"/>
    <col min="2" max="2" width="47.140625" style="35" customWidth="1"/>
    <col min="3" max="3" width="13.7109375" style="35" hidden="1" customWidth="1"/>
    <col min="4" max="4" width="13.7109375" style="35" customWidth="1"/>
    <col min="5" max="5" width="18.7109375" style="35" customWidth="1"/>
    <col min="6" max="6" width="13.7109375" style="35" customWidth="1"/>
  </cols>
  <sheetData>
    <row r="1" spans="1:6" s="2" customFormat="1">
      <c r="A1" s="1" t="s">
        <v>0</v>
      </c>
      <c r="B1" s="1"/>
      <c r="C1" s="1"/>
      <c r="D1" s="1"/>
      <c r="E1" s="1"/>
      <c r="F1" s="1"/>
    </row>
    <row r="2" spans="1:6" s="3" customFormat="1" ht="15.75">
      <c r="A2" s="1" t="s">
        <v>1</v>
      </c>
      <c r="B2" s="1"/>
      <c r="C2" s="1"/>
      <c r="D2" s="1"/>
      <c r="E2" s="1"/>
      <c r="F2" s="1"/>
    </row>
    <row r="3" spans="1:6" s="3" customFormat="1" ht="15.75">
      <c r="A3" s="1" t="s">
        <v>2</v>
      </c>
      <c r="B3" s="1"/>
      <c r="C3" s="1"/>
      <c r="D3" s="1"/>
      <c r="E3" s="1"/>
      <c r="F3" s="1"/>
    </row>
    <row r="4" spans="1:6" s="3" customFormat="1" ht="15.75">
      <c r="A4" s="1" t="s">
        <v>3</v>
      </c>
      <c r="B4" s="1"/>
      <c r="C4" s="1"/>
      <c r="D4" s="4"/>
      <c r="E4" s="1"/>
      <c r="F4" s="1"/>
    </row>
    <row r="5" spans="1:6" s="3" customFormat="1" ht="9.75" customHeight="1">
      <c r="A5" s="1"/>
      <c r="B5" s="1"/>
      <c r="C5" s="1"/>
      <c r="D5" s="1"/>
      <c r="E5" s="1"/>
      <c r="F5" s="1"/>
    </row>
    <row r="6" spans="1:6" s="6" customFormat="1" ht="15.75" thickBot="1">
      <c r="A6" s="5" t="s">
        <v>4</v>
      </c>
      <c r="B6" s="5"/>
      <c r="C6" s="5"/>
      <c r="D6" s="5"/>
      <c r="E6" s="5"/>
      <c r="F6" s="5"/>
    </row>
    <row r="7" spans="1:6" ht="38.25" customHeight="1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</row>
    <row r="8" spans="1:6" ht="18" customHeight="1" thickBot="1">
      <c r="A8" s="10" t="s">
        <v>10</v>
      </c>
      <c r="B8" s="11"/>
      <c r="C8" s="12"/>
      <c r="D8" s="12"/>
      <c r="E8" s="12"/>
      <c r="F8" s="12"/>
    </row>
    <row r="9" spans="1:6" ht="6" customHeight="1">
      <c r="A9" s="13"/>
      <c r="B9" s="14"/>
      <c r="C9" s="15"/>
      <c r="D9" s="15"/>
      <c r="E9" s="16"/>
      <c r="F9" s="15"/>
    </row>
    <row r="10" spans="1:6" s="20" customFormat="1" ht="20.100000000000001" customHeight="1">
      <c r="A10" s="17">
        <v>1000</v>
      </c>
      <c r="B10" s="18" t="s">
        <v>11</v>
      </c>
      <c r="C10" s="19">
        <f>F10</f>
        <v>4897000</v>
      </c>
      <c r="D10" s="19">
        <f t="shared" ref="D10:F10" si="0">+D11+D16+D20</f>
        <v>637760</v>
      </c>
      <c r="E10" s="19">
        <f t="shared" si="0"/>
        <v>4259240</v>
      </c>
      <c r="F10" s="19">
        <f t="shared" si="0"/>
        <v>4897000</v>
      </c>
    </row>
    <row r="11" spans="1:6" s="24" customFormat="1" ht="25.5">
      <c r="A11" s="21">
        <v>1100</v>
      </c>
      <c r="B11" s="22" t="s">
        <v>12</v>
      </c>
      <c r="C11" s="23">
        <f>SUM(C12:C15)</f>
        <v>2924697.2</v>
      </c>
      <c r="D11" s="23">
        <f>SUM(D12:D15)</f>
        <v>409464.2</v>
      </c>
      <c r="E11" s="23">
        <f t="shared" ref="E11:F11" si="1">SUM(E12:E15)</f>
        <v>2515233</v>
      </c>
      <c r="F11" s="23">
        <f t="shared" si="1"/>
        <v>2924697.2</v>
      </c>
    </row>
    <row r="12" spans="1:6" ht="20.100000000000001" hidden="1" customHeight="1">
      <c r="A12" s="25">
        <v>11301</v>
      </c>
      <c r="B12" s="26" t="s">
        <v>13</v>
      </c>
      <c r="C12" s="27">
        <f t="shared" ref="C12:C73" si="2">F12</f>
        <v>1108634</v>
      </c>
      <c r="D12" s="27">
        <v>72543</v>
      </c>
      <c r="E12" s="27">
        <v>1036091</v>
      </c>
      <c r="F12" s="27">
        <f t="shared" ref="F12:F73" si="3">SUM(E12+D12)</f>
        <v>1108634</v>
      </c>
    </row>
    <row r="13" spans="1:6" ht="20.100000000000001" hidden="1" customHeight="1">
      <c r="A13" s="25">
        <v>11306</v>
      </c>
      <c r="B13" s="26" t="s">
        <v>14</v>
      </c>
      <c r="C13" s="27">
        <f t="shared" si="2"/>
        <v>1437202</v>
      </c>
      <c r="D13" s="27">
        <v>285000</v>
      </c>
      <c r="E13" s="27">
        <v>1152202</v>
      </c>
      <c r="F13" s="27">
        <f t="shared" si="3"/>
        <v>1437202</v>
      </c>
    </row>
    <row r="14" spans="1:6" ht="20.100000000000001" hidden="1" customHeight="1">
      <c r="A14" s="25">
        <v>11307</v>
      </c>
      <c r="B14" s="26" t="s">
        <v>15</v>
      </c>
      <c r="C14" s="27">
        <f t="shared" si="2"/>
        <v>230141.2</v>
      </c>
      <c r="D14" s="27">
        <f>25000+1921.2</f>
        <v>26921.200000000001</v>
      </c>
      <c r="E14" s="27">
        <v>203220</v>
      </c>
      <c r="F14" s="27">
        <f t="shared" si="3"/>
        <v>230141.2</v>
      </c>
    </row>
    <row r="15" spans="1:6" ht="20.100000000000001" hidden="1" customHeight="1">
      <c r="A15" s="25">
        <v>11310</v>
      </c>
      <c r="B15" s="26" t="s">
        <v>16</v>
      </c>
      <c r="C15" s="27">
        <f t="shared" si="2"/>
        <v>148720</v>
      </c>
      <c r="D15" s="27">
        <v>25000</v>
      </c>
      <c r="E15" s="27">
        <v>123720</v>
      </c>
      <c r="F15" s="27">
        <f t="shared" si="3"/>
        <v>148720</v>
      </c>
    </row>
    <row r="16" spans="1:6" s="24" customFormat="1" ht="20.100000000000001" customHeight="1">
      <c r="A16" s="21">
        <v>1300</v>
      </c>
      <c r="B16" s="22" t="s">
        <v>17</v>
      </c>
      <c r="C16" s="23">
        <f>SUM(C17:C19)</f>
        <v>409731.8</v>
      </c>
      <c r="D16" s="23">
        <f>SUM(D17:D19)</f>
        <v>3601.8</v>
      </c>
      <c r="E16" s="23">
        <f t="shared" ref="E16:F16" si="4">SUM(E17:E19)</f>
        <v>406130</v>
      </c>
      <c r="F16" s="23">
        <f t="shared" si="4"/>
        <v>409731.8</v>
      </c>
    </row>
    <row r="17" spans="1:6" ht="20.100000000000001" hidden="1" customHeight="1">
      <c r="A17" s="25">
        <v>13101</v>
      </c>
      <c r="B17" s="26" t="s">
        <v>18</v>
      </c>
      <c r="C17" s="27">
        <f t="shared" si="2"/>
        <v>347000</v>
      </c>
      <c r="D17" s="27">
        <v>0</v>
      </c>
      <c r="E17" s="27">
        <f>(23500*12)+65000</f>
        <v>347000</v>
      </c>
      <c r="F17" s="27">
        <f t="shared" si="3"/>
        <v>347000</v>
      </c>
    </row>
    <row r="18" spans="1:6" ht="20.100000000000001" hidden="1" customHeight="1">
      <c r="A18" s="25">
        <v>13201</v>
      </c>
      <c r="B18" s="26" t="s">
        <v>19</v>
      </c>
      <c r="C18" s="27">
        <f t="shared" si="2"/>
        <v>20910.599999999999</v>
      </c>
      <c r="D18" s="27">
        <f>80.04*15</f>
        <v>1200.6000000000001</v>
      </c>
      <c r="E18" s="27">
        <f>73*30*9</f>
        <v>19710</v>
      </c>
      <c r="F18" s="27">
        <f t="shared" si="3"/>
        <v>20910.599999999999</v>
      </c>
    </row>
    <row r="19" spans="1:6" ht="20.100000000000001" hidden="1" customHeight="1">
      <c r="A19" s="25">
        <v>13202</v>
      </c>
      <c r="B19" s="26" t="s">
        <v>20</v>
      </c>
      <c r="C19" s="27">
        <f t="shared" si="2"/>
        <v>41821.199999999997</v>
      </c>
      <c r="D19" s="27">
        <f>80.04*30</f>
        <v>2401.2000000000003</v>
      </c>
      <c r="E19" s="27">
        <f>E18*2</f>
        <v>39420</v>
      </c>
      <c r="F19" s="27">
        <f t="shared" si="3"/>
        <v>41821.199999999997</v>
      </c>
    </row>
    <row r="20" spans="1:6" s="24" customFormat="1" ht="20.100000000000001" customHeight="1">
      <c r="A20" s="28">
        <v>1400</v>
      </c>
      <c r="B20" s="22" t="s">
        <v>21</v>
      </c>
      <c r="C20" s="23">
        <f>SUM(C21:C31)</f>
        <v>1562571</v>
      </c>
      <c r="D20" s="23">
        <f>SUM(D21:D31)</f>
        <v>224694</v>
      </c>
      <c r="E20" s="23">
        <f t="shared" ref="E20:F20" si="5">SUM(E21:E31)</f>
        <v>1337877</v>
      </c>
      <c r="F20" s="23">
        <f t="shared" si="5"/>
        <v>1562571</v>
      </c>
    </row>
    <row r="21" spans="1:6" ht="20.100000000000001" hidden="1" customHeight="1">
      <c r="A21" s="25">
        <v>14101</v>
      </c>
      <c r="B21" s="26" t="s">
        <v>22</v>
      </c>
      <c r="C21" s="27">
        <f t="shared" si="2"/>
        <v>376931</v>
      </c>
      <c r="D21" s="27">
        <v>24660</v>
      </c>
      <c r="E21" s="27">
        <v>352271</v>
      </c>
      <c r="F21" s="27">
        <f t="shared" si="3"/>
        <v>376931</v>
      </c>
    </row>
    <row r="22" spans="1:6" ht="20.100000000000001" hidden="1" customHeight="1">
      <c r="A22" s="25">
        <v>14102</v>
      </c>
      <c r="B22" s="26" t="s">
        <v>23</v>
      </c>
      <c r="C22" s="27">
        <f t="shared" si="2"/>
        <v>26</v>
      </c>
      <c r="D22" s="27">
        <v>4</v>
      </c>
      <c r="E22" s="27">
        <v>22</v>
      </c>
      <c r="F22" s="27">
        <f t="shared" si="3"/>
        <v>26</v>
      </c>
    </row>
    <row r="23" spans="1:6" ht="20.100000000000001" hidden="1" customHeight="1">
      <c r="A23" s="25">
        <v>14103</v>
      </c>
      <c r="B23" s="26" t="s">
        <v>24</v>
      </c>
      <c r="C23" s="27">
        <f t="shared" si="2"/>
        <v>414</v>
      </c>
      <c r="D23" s="27">
        <f>2.5*12</f>
        <v>30</v>
      </c>
      <c r="E23" s="27">
        <f>16*24</f>
        <v>384</v>
      </c>
      <c r="F23" s="27">
        <f t="shared" si="3"/>
        <v>414</v>
      </c>
    </row>
    <row r="24" spans="1:6" hidden="1">
      <c r="A24" s="25">
        <v>14104</v>
      </c>
      <c r="B24" s="26" t="s">
        <v>25</v>
      </c>
      <c r="C24" s="27">
        <f t="shared" si="2"/>
        <v>10100</v>
      </c>
      <c r="D24" s="27">
        <v>500</v>
      </c>
      <c r="E24" s="27">
        <f>400*24</f>
        <v>9600</v>
      </c>
      <c r="F24" s="27">
        <f t="shared" si="3"/>
        <v>10100</v>
      </c>
    </row>
    <row r="25" spans="1:6" ht="27" hidden="1" customHeight="1">
      <c r="A25" s="25">
        <v>14105</v>
      </c>
      <c r="B25" s="26" t="s">
        <v>26</v>
      </c>
      <c r="C25" s="27">
        <f t="shared" si="2"/>
        <v>10100</v>
      </c>
      <c r="D25" s="27">
        <v>500</v>
      </c>
      <c r="E25" s="27">
        <f>400*24</f>
        <v>9600</v>
      </c>
      <c r="F25" s="27">
        <f t="shared" si="3"/>
        <v>10100</v>
      </c>
    </row>
    <row r="26" spans="1:6" ht="20.100000000000001" hidden="1" customHeight="1">
      <c r="A26" s="25">
        <v>14106</v>
      </c>
      <c r="B26" s="26" t="s">
        <v>27</v>
      </c>
      <c r="C26" s="27">
        <f t="shared" si="2"/>
        <v>67000</v>
      </c>
      <c r="D26" s="27">
        <v>33000</v>
      </c>
      <c r="E26" s="27">
        <v>34000</v>
      </c>
      <c r="F26" s="27">
        <f t="shared" si="3"/>
        <v>67000</v>
      </c>
    </row>
    <row r="27" spans="1:6" ht="20.100000000000001" hidden="1" customHeight="1">
      <c r="A27" s="25">
        <v>14107</v>
      </c>
      <c r="B27" s="26" t="s">
        <v>28</v>
      </c>
      <c r="C27" s="27">
        <f t="shared" si="2"/>
        <v>25800</v>
      </c>
      <c r="D27" s="27">
        <f>150*12</f>
        <v>1800</v>
      </c>
      <c r="E27" s="27">
        <f>1000*24</f>
        <v>24000</v>
      </c>
      <c r="F27" s="27">
        <f t="shared" si="3"/>
        <v>25800</v>
      </c>
    </row>
    <row r="28" spans="1:6" ht="20.100000000000001" hidden="1" customHeight="1">
      <c r="A28" s="25">
        <v>14201</v>
      </c>
      <c r="B28" s="26" t="s">
        <v>29</v>
      </c>
      <c r="C28" s="27">
        <f t="shared" si="2"/>
        <v>95000</v>
      </c>
      <c r="D28" s="27">
        <f>(250)*12</f>
        <v>3000</v>
      </c>
      <c r="E28" s="27">
        <v>92000</v>
      </c>
      <c r="F28" s="27">
        <f t="shared" si="3"/>
        <v>95000</v>
      </c>
    </row>
    <row r="29" spans="1:6" ht="20.100000000000001" hidden="1" customHeight="1">
      <c r="A29" s="25">
        <v>14301</v>
      </c>
      <c r="B29" s="26" t="s">
        <v>30</v>
      </c>
      <c r="C29" s="27">
        <f t="shared" si="2"/>
        <v>427200</v>
      </c>
      <c r="D29" s="27">
        <f>(1300*2)*12</f>
        <v>31200</v>
      </c>
      <c r="E29" s="27">
        <f>16500*24</f>
        <v>396000</v>
      </c>
      <c r="F29" s="27">
        <f t="shared" si="3"/>
        <v>427200</v>
      </c>
    </row>
    <row r="30" spans="1:6" ht="20.100000000000001" hidden="1" customHeight="1">
      <c r="A30" s="25">
        <v>14403</v>
      </c>
      <c r="B30" s="26" t="s">
        <v>31</v>
      </c>
      <c r="C30" s="27">
        <f t="shared" si="2"/>
        <v>408000</v>
      </c>
      <c r="D30" s="27">
        <v>0</v>
      </c>
      <c r="E30" s="27">
        <v>408000</v>
      </c>
      <c r="F30" s="27">
        <f t="shared" si="3"/>
        <v>408000</v>
      </c>
    </row>
    <row r="31" spans="1:6" ht="20.100000000000001" hidden="1" customHeight="1">
      <c r="A31" s="25">
        <v>14404</v>
      </c>
      <c r="B31" s="26" t="s">
        <v>32</v>
      </c>
      <c r="C31" s="27">
        <f t="shared" si="2"/>
        <v>142000</v>
      </c>
      <c r="D31" s="27">
        <v>130000</v>
      </c>
      <c r="E31" s="27">
        <f>1000*12</f>
        <v>12000</v>
      </c>
      <c r="F31" s="27">
        <f t="shared" si="3"/>
        <v>142000</v>
      </c>
    </row>
    <row r="32" spans="1:6" s="20" customFormat="1" ht="20.100000000000001" customHeight="1">
      <c r="A32" s="17">
        <v>2000</v>
      </c>
      <c r="B32" s="18" t="s">
        <v>33</v>
      </c>
      <c r="C32" s="19">
        <f>+C33+C39+C43+C46+C49+C52+C55</f>
        <v>335700</v>
      </c>
      <c r="D32" s="19">
        <f>+D33+D39+D43+D46+D49+D52+D55</f>
        <v>335700</v>
      </c>
      <c r="E32" s="19">
        <f t="shared" ref="E32:F32" si="6">+E33+E39+E43+E46+E49+E52+E55</f>
        <v>0</v>
      </c>
      <c r="F32" s="19">
        <f t="shared" si="6"/>
        <v>335700</v>
      </c>
    </row>
    <row r="33" spans="1:6" s="24" customFormat="1" ht="25.5" customHeight="1">
      <c r="A33" s="21">
        <v>2100</v>
      </c>
      <c r="B33" s="22" t="s">
        <v>34</v>
      </c>
      <c r="C33" s="23">
        <f>SUM(C34:C38)</f>
        <v>70500</v>
      </c>
      <c r="D33" s="23">
        <f>SUM(D34:D38)</f>
        <v>70500</v>
      </c>
      <c r="E33" s="23">
        <f t="shared" ref="E33:F33" si="7">SUM(E34:E38)</f>
        <v>0</v>
      </c>
      <c r="F33" s="23">
        <f t="shared" si="7"/>
        <v>70500</v>
      </c>
    </row>
    <row r="34" spans="1:6" ht="20.100000000000001" hidden="1" customHeight="1">
      <c r="A34" s="25">
        <v>21101</v>
      </c>
      <c r="B34" s="26" t="s">
        <v>35</v>
      </c>
      <c r="C34" s="27">
        <f t="shared" si="2"/>
        <v>31000</v>
      </c>
      <c r="D34" s="27">
        <v>31000</v>
      </c>
      <c r="E34" s="27">
        <v>0</v>
      </c>
      <c r="F34" s="27">
        <f t="shared" si="3"/>
        <v>31000</v>
      </c>
    </row>
    <row r="35" spans="1:6" ht="20.100000000000001" hidden="1" customHeight="1">
      <c r="A35" s="25">
        <v>21201</v>
      </c>
      <c r="B35" s="26" t="s">
        <v>36</v>
      </c>
      <c r="C35" s="27">
        <f t="shared" si="2"/>
        <v>30000</v>
      </c>
      <c r="D35" s="27">
        <v>30000</v>
      </c>
      <c r="E35" s="27">
        <v>0</v>
      </c>
      <c r="F35" s="27">
        <f t="shared" si="3"/>
        <v>30000</v>
      </c>
    </row>
    <row r="36" spans="1:6" ht="20.100000000000001" hidden="1" customHeight="1">
      <c r="A36" s="25">
        <v>21501</v>
      </c>
      <c r="B36" s="26" t="s">
        <v>37</v>
      </c>
      <c r="C36" s="27">
        <f t="shared" si="2"/>
        <v>1500</v>
      </c>
      <c r="D36" s="27">
        <v>1500</v>
      </c>
      <c r="E36" s="27">
        <v>0</v>
      </c>
      <c r="F36" s="27">
        <f t="shared" si="3"/>
        <v>1500</v>
      </c>
    </row>
    <row r="37" spans="1:6" ht="20.100000000000001" hidden="1" customHeight="1">
      <c r="A37" s="25">
        <v>21601</v>
      </c>
      <c r="B37" s="26" t="s">
        <v>38</v>
      </c>
      <c r="C37" s="27">
        <f t="shared" si="2"/>
        <v>3000</v>
      </c>
      <c r="D37" s="27">
        <v>3000</v>
      </c>
      <c r="E37" s="27">
        <v>0</v>
      </c>
      <c r="F37" s="27">
        <f t="shared" si="3"/>
        <v>3000</v>
      </c>
    </row>
    <row r="38" spans="1:6" ht="20.100000000000001" hidden="1" customHeight="1">
      <c r="A38" s="25">
        <v>21801</v>
      </c>
      <c r="B38" s="26" t="s">
        <v>39</v>
      </c>
      <c r="C38" s="27">
        <f t="shared" si="2"/>
        <v>5000</v>
      </c>
      <c r="D38" s="27">
        <v>5000</v>
      </c>
      <c r="E38" s="27">
        <v>0</v>
      </c>
      <c r="F38" s="27">
        <f t="shared" si="3"/>
        <v>5000</v>
      </c>
    </row>
    <row r="39" spans="1:6" s="24" customFormat="1" ht="20.100000000000001" customHeight="1">
      <c r="A39" s="21">
        <v>2200</v>
      </c>
      <c r="B39" s="22" t="s">
        <v>40</v>
      </c>
      <c r="C39" s="23">
        <f>SUM(C40:C42)</f>
        <v>10700</v>
      </c>
      <c r="D39" s="23">
        <f>SUM(D40:D42)</f>
        <v>10700</v>
      </c>
      <c r="E39" s="23">
        <f t="shared" ref="E39:F39" si="8">SUM(E40:E42)</f>
        <v>0</v>
      </c>
      <c r="F39" s="23">
        <f t="shared" si="8"/>
        <v>10700</v>
      </c>
    </row>
    <row r="40" spans="1:6" ht="20.100000000000001" hidden="1" customHeight="1">
      <c r="A40" s="25">
        <v>22101</v>
      </c>
      <c r="B40" s="26" t="s">
        <v>41</v>
      </c>
      <c r="C40" s="27">
        <f t="shared" si="2"/>
        <v>6500</v>
      </c>
      <c r="D40" s="27">
        <v>6500</v>
      </c>
      <c r="E40" s="27">
        <v>0</v>
      </c>
      <c r="F40" s="27">
        <f t="shared" si="3"/>
        <v>6500</v>
      </c>
    </row>
    <row r="41" spans="1:6" ht="20.100000000000001" hidden="1" customHeight="1">
      <c r="A41" s="25">
        <v>22106</v>
      </c>
      <c r="B41" s="26" t="s">
        <v>42</v>
      </c>
      <c r="C41" s="27">
        <f t="shared" si="2"/>
        <v>2200</v>
      </c>
      <c r="D41" s="27">
        <v>2200</v>
      </c>
      <c r="E41" s="27">
        <v>0</v>
      </c>
      <c r="F41" s="27">
        <f t="shared" si="3"/>
        <v>2200</v>
      </c>
    </row>
    <row r="42" spans="1:6" ht="20.100000000000001" hidden="1" customHeight="1">
      <c r="A42" s="25">
        <v>22301</v>
      </c>
      <c r="B42" s="26" t="s">
        <v>43</v>
      </c>
      <c r="C42" s="27">
        <f t="shared" si="2"/>
        <v>2000</v>
      </c>
      <c r="D42" s="27">
        <v>2000</v>
      </c>
      <c r="E42" s="27">
        <v>0</v>
      </c>
      <c r="F42" s="27">
        <f t="shared" si="3"/>
        <v>2000</v>
      </c>
    </row>
    <row r="43" spans="1:6" s="24" customFormat="1" ht="25.5">
      <c r="A43" s="21">
        <v>2400</v>
      </c>
      <c r="B43" s="22" t="s">
        <v>44</v>
      </c>
      <c r="C43" s="23">
        <f>SUM(C44:C45)</f>
        <v>41000</v>
      </c>
      <c r="D43" s="23">
        <f>SUM(D44:D45)</f>
        <v>41000</v>
      </c>
      <c r="E43" s="23">
        <f t="shared" ref="E43:F43" si="9">SUM(E44:E45)</f>
        <v>0</v>
      </c>
      <c r="F43" s="23">
        <f t="shared" si="9"/>
        <v>41000</v>
      </c>
    </row>
    <row r="44" spans="1:6" ht="20.100000000000001" hidden="1" customHeight="1">
      <c r="A44" s="25">
        <v>24601</v>
      </c>
      <c r="B44" s="26" t="s">
        <v>45</v>
      </c>
      <c r="C44" s="27">
        <f t="shared" si="2"/>
        <v>40000</v>
      </c>
      <c r="D44" s="27">
        <v>40000</v>
      </c>
      <c r="E44" s="27">
        <v>0</v>
      </c>
      <c r="F44" s="27">
        <f t="shared" si="3"/>
        <v>40000</v>
      </c>
    </row>
    <row r="45" spans="1:6" ht="20.100000000000001" hidden="1" customHeight="1">
      <c r="A45" s="25">
        <v>24801</v>
      </c>
      <c r="B45" s="26" t="s">
        <v>46</v>
      </c>
      <c r="C45" s="27">
        <f t="shared" si="2"/>
        <v>1000</v>
      </c>
      <c r="D45" s="27">
        <v>1000</v>
      </c>
      <c r="E45" s="27">
        <v>0</v>
      </c>
      <c r="F45" s="27">
        <f t="shared" si="3"/>
        <v>1000</v>
      </c>
    </row>
    <row r="46" spans="1:6" s="24" customFormat="1" ht="25.5">
      <c r="A46" s="21">
        <v>2500</v>
      </c>
      <c r="B46" s="22" t="s">
        <v>47</v>
      </c>
      <c r="C46" s="23">
        <f>+C47+C48</f>
        <v>5000</v>
      </c>
      <c r="D46" s="23">
        <f>+D47+D48</f>
        <v>5000</v>
      </c>
      <c r="E46" s="23">
        <f t="shared" ref="E46:F46" si="10">+E47+E48</f>
        <v>0</v>
      </c>
      <c r="F46" s="23">
        <f t="shared" si="10"/>
        <v>5000</v>
      </c>
    </row>
    <row r="47" spans="1:6" ht="20.100000000000001" hidden="1" customHeight="1">
      <c r="A47" s="25">
        <v>25201</v>
      </c>
      <c r="B47" s="26" t="s">
        <v>48</v>
      </c>
      <c r="C47" s="27">
        <f t="shared" si="2"/>
        <v>1000</v>
      </c>
      <c r="D47" s="27">
        <v>1000</v>
      </c>
      <c r="E47" s="27">
        <v>0</v>
      </c>
      <c r="F47" s="27">
        <f t="shared" si="3"/>
        <v>1000</v>
      </c>
    </row>
    <row r="48" spans="1:6" ht="20.100000000000001" hidden="1" customHeight="1">
      <c r="A48" s="25">
        <v>25301</v>
      </c>
      <c r="B48" s="26" t="s">
        <v>49</v>
      </c>
      <c r="C48" s="27">
        <f t="shared" si="2"/>
        <v>4000</v>
      </c>
      <c r="D48" s="27">
        <v>4000</v>
      </c>
      <c r="E48" s="27">
        <v>0</v>
      </c>
      <c r="F48" s="27">
        <f t="shared" si="3"/>
        <v>4000</v>
      </c>
    </row>
    <row r="49" spans="1:6" s="24" customFormat="1" ht="20.100000000000001" customHeight="1">
      <c r="A49" s="21">
        <v>2600</v>
      </c>
      <c r="B49" s="22" t="s">
        <v>50</v>
      </c>
      <c r="C49" s="23">
        <f>+C50+C51</f>
        <v>102000</v>
      </c>
      <c r="D49" s="23">
        <f>+D50+D51</f>
        <v>102000</v>
      </c>
      <c r="E49" s="23">
        <f t="shared" ref="E49:F49" si="11">+E50+E51</f>
        <v>0</v>
      </c>
      <c r="F49" s="23">
        <f t="shared" si="11"/>
        <v>102000</v>
      </c>
    </row>
    <row r="50" spans="1:6" ht="20.100000000000001" hidden="1" customHeight="1">
      <c r="A50" s="25">
        <v>26101</v>
      </c>
      <c r="B50" s="26" t="s">
        <v>51</v>
      </c>
      <c r="C50" s="27">
        <f t="shared" si="2"/>
        <v>100000</v>
      </c>
      <c r="D50" s="27">
        <v>100000</v>
      </c>
      <c r="E50" s="27">
        <v>0</v>
      </c>
      <c r="F50" s="27">
        <f t="shared" si="3"/>
        <v>100000</v>
      </c>
    </row>
    <row r="51" spans="1:6" ht="20.100000000000001" hidden="1" customHeight="1">
      <c r="A51" s="25">
        <v>26102</v>
      </c>
      <c r="B51" s="26" t="s">
        <v>52</v>
      </c>
      <c r="C51" s="27">
        <f t="shared" si="2"/>
        <v>2000</v>
      </c>
      <c r="D51" s="27">
        <v>2000</v>
      </c>
      <c r="E51" s="27">
        <v>0</v>
      </c>
      <c r="F51" s="27">
        <f t="shared" si="3"/>
        <v>2000</v>
      </c>
    </row>
    <row r="52" spans="1:6" s="24" customFormat="1" ht="26.25" customHeight="1">
      <c r="A52" s="21">
        <v>2700</v>
      </c>
      <c r="B52" s="22" t="s">
        <v>53</v>
      </c>
      <c r="C52" s="23">
        <f>+C54+C53</f>
        <v>2000</v>
      </c>
      <c r="D52" s="23">
        <f>+D54+D53</f>
        <v>2000</v>
      </c>
      <c r="E52" s="23">
        <f t="shared" ref="E52:F52" si="12">+E54+E53</f>
        <v>0</v>
      </c>
      <c r="F52" s="23">
        <f t="shared" si="12"/>
        <v>2000</v>
      </c>
    </row>
    <row r="53" spans="1:6" ht="20.100000000000001" hidden="1" customHeight="1">
      <c r="A53" s="25">
        <v>27101</v>
      </c>
      <c r="B53" s="26" t="s">
        <v>54</v>
      </c>
      <c r="C53" s="27">
        <f t="shared" si="2"/>
        <v>0</v>
      </c>
      <c r="D53" s="27">
        <v>0</v>
      </c>
      <c r="E53" s="27">
        <v>0</v>
      </c>
      <c r="F53" s="27">
        <f t="shared" si="3"/>
        <v>0</v>
      </c>
    </row>
    <row r="54" spans="1:6" ht="20.100000000000001" hidden="1" customHeight="1">
      <c r="A54" s="25">
        <v>27201</v>
      </c>
      <c r="B54" s="26" t="s">
        <v>55</v>
      </c>
      <c r="C54" s="27">
        <f t="shared" si="2"/>
        <v>2000</v>
      </c>
      <c r="D54" s="27">
        <v>2000</v>
      </c>
      <c r="E54" s="27">
        <v>0</v>
      </c>
      <c r="F54" s="27">
        <f t="shared" si="3"/>
        <v>2000</v>
      </c>
    </row>
    <row r="55" spans="1:6" s="24" customFormat="1">
      <c r="A55" s="21">
        <v>2900</v>
      </c>
      <c r="B55" s="22" t="s">
        <v>56</v>
      </c>
      <c r="C55" s="23">
        <f>SUM(C56:C61)</f>
        <v>104500</v>
      </c>
      <c r="D55" s="23">
        <f>SUM(D56:D61)</f>
        <v>104500</v>
      </c>
      <c r="E55" s="23">
        <f t="shared" ref="E55:F55" si="13">SUM(E56:E61)</f>
        <v>0</v>
      </c>
      <c r="F55" s="23">
        <f t="shared" si="13"/>
        <v>104500</v>
      </c>
    </row>
    <row r="56" spans="1:6" ht="20.100000000000001" hidden="1" customHeight="1">
      <c r="A56" s="25">
        <v>29101</v>
      </c>
      <c r="B56" s="26" t="s">
        <v>57</v>
      </c>
      <c r="C56" s="27">
        <f t="shared" si="2"/>
        <v>20000</v>
      </c>
      <c r="D56" s="27">
        <v>20000</v>
      </c>
      <c r="E56" s="27">
        <v>0</v>
      </c>
      <c r="F56" s="27">
        <f t="shared" si="3"/>
        <v>20000</v>
      </c>
    </row>
    <row r="57" spans="1:6" ht="20.100000000000001" hidden="1" customHeight="1">
      <c r="A57" s="25">
        <v>29301</v>
      </c>
      <c r="B57" s="26" t="s">
        <v>58</v>
      </c>
      <c r="C57" s="27">
        <f t="shared" si="2"/>
        <v>1000</v>
      </c>
      <c r="D57" s="27">
        <v>1000</v>
      </c>
      <c r="E57" s="27">
        <v>0</v>
      </c>
      <c r="F57" s="27">
        <f t="shared" si="3"/>
        <v>1000</v>
      </c>
    </row>
    <row r="58" spans="1:6" ht="20.100000000000001" hidden="1" customHeight="1">
      <c r="A58" s="25">
        <v>29401</v>
      </c>
      <c r="B58" s="26" t="s">
        <v>59</v>
      </c>
      <c r="C58" s="27">
        <f t="shared" si="2"/>
        <v>4500</v>
      </c>
      <c r="D58" s="27">
        <v>4500</v>
      </c>
      <c r="E58" s="27">
        <v>0</v>
      </c>
      <c r="F58" s="27">
        <f t="shared" si="3"/>
        <v>4500</v>
      </c>
    </row>
    <row r="59" spans="1:6" ht="20.100000000000001" hidden="1" customHeight="1">
      <c r="A59" s="25">
        <v>29601</v>
      </c>
      <c r="B59" s="26" t="s">
        <v>60</v>
      </c>
      <c r="C59" s="27">
        <f t="shared" si="2"/>
        <v>20000</v>
      </c>
      <c r="D59" s="27">
        <v>20000</v>
      </c>
      <c r="E59" s="27">
        <v>0</v>
      </c>
      <c r="F59" s="27">
        <f t="shared" si="3"/>
        <v>20000</v>
      </c>
    </row>
    <row r="60" spans="1:6" ht="20.100000000000001" hidden="1" customHeight="1">
      <c r="A60" s="25">
        <v>29801</v>
      </c>
      <c r="B60" s="26" t="s">
        <v>61</v>
      </c>
      <c r="C60" s="27">
        <f t="shared" si="2"/>
        <v>58000</v>
      </c>
      <c r="D60" s="27">
        <v>58000</v>
      </c>
      <c r="E60" s="27">
        <v>0</v>
      </c>
      <c r="F60" s="27">
        <f t="shared" si="3"/>
        <v>58000</v>
      </c>
    </row>
    <row r="61" spans="1:6" ht="20.100000000000001" hidden="1" customHeight="1">
      <c r="A61" s="25">
        <v>29901</v>
      </c>
      <c r="B61" s="26" t="s">
        <v>62</v>
      </c>
      <c r="C61" s="27">
        <f t="shared" si="2"/>
        <v>1000</v>
      </c>
      <c r="D61" s="27">
        <v>1000</v>
      </c>
      <c r="E61" s="27">
        <v>0</v>
      </c>
      <c r="F61" s="27">
        <f t="shared" si="3"/>
        <v>1000</v>
      </c>
    </row>
    <row r="62" spans="1:6" s="20" customFormat="1" ht="20.100000000000001" customHeight="1">
      <c r="A62" s="17">
        <v>3000</v>
      </c>
      <c r="B62" s="18" t="s">
        <v>63</v>
      </c>
      <c r="C62" s="19">
        <f>+C63+C70+C74+C81+C8+C85+C95+C101+C103</f>
        <v>1058300</v>
      </c>
      <c r="D62" s="19">
        <f>+D63+D70+D74+D81+D8+D85+D95+D101+D103+D93</f>
        <v>1059500</v>
      </c>
      <c r="E62" s="19">
        <f t="shared" ref="E62:F62" si="14">+E63+E70+E74+E81+E8+E85+E95+E101+E103+E93</f>
        <v>0</v>
      </c>
      <c r="F62" s="19">
        <f t="shared" si="14"/>
        <v>1059500</v>
      </c>
    </row>
    <row r="63" spans="1:6" s="24" customFormat="1" ht="20.100000000000001" customHeight="1">
      <c r="A63" s="21">
        <v>3100</v>
      </c>
      <c r="B63" s="22" t="s">
        <v>64</v>
      </c>
      <c r="C63" s="23">
        <f>SUM(C64:C69)</f>
        <v>344500</v>
      </c>
      <c r="D63" s="23">
        <f>SUM(D64:D69)</f>
        <v>344500</v>
      </c>
      <c r="E63" s="23">
        <f t="shared" ref="E63:F63" si="15">SUM(E64:E69)</f>
        <v>0</v>
      </c>
      <c r="F63" s="23">
        <f t="shared" si="15"/>
        <v>344500</v>
      </c>
    </row>
    <row r="64" spans="1:6" ht="20.100000000000001" hidden="1" customHeight="1">
      <c r="A64" s="25">
        <v>31101</v>
      </c>
      <c r="B64" s="26" t="s">
        <v>65</v>
      </c>
      <c r="C64" s="27">
        <f t="shared" si="2"/>
        <v>58000</v>
      </c>
      <c r="D64" s="27">
        <v>58000</v>
      </c>
      <c r="E64" s="27">
        <v>0</v>
      </c>
      <c r="F64" s="27">
        <f t="shared" si="3"/>
        <v>58000</v>
      </c>
    </row>
    <row r="65" spans="1:6" ht="20.100000000000001" hidden="1" customHeight="1">
      <c r="A65" s="25">
        <v>31301</v>
      </c>
      <c r="B65" s="26" t="s">
        <v>66</v>
      </c>
      <c r="C65" s="27">
        <f t="shared" si="2"/>
        <v>6500</v>
      </c>
      <c r="D65" s="27">
        <v>6500</v>
      </c>
      <c r="E65" s="27">
        <v>0</v>
      </c>
      <c r="F65" s="27">
        <f t="shared" si="3"/>
        <v>6500</v>
      </c>
    </row>
    <row r="66" spans="1:6" ht="20.100000000000001" hidden="1" customHeight="1">
      <c r="A66" s="25">
        <v>31401</v>
      </c>
      <c r="B66" s="26" t="s">
        <v>67</v>
      </c>
      <c r="C66" s="27">
        <f t="shared" si="2"/>
        <v>190000</v>
      </c>
      <c r="D66" s="27">
        <v>190000</v>
      </c>
      <c r="E66" s="27">
        <v>0</v>
      </c>
      <c r="F66" s="27">
        <f t="shared" si="3"/>
        <v>190000</v>
      </c>
    </row>
    <row r="67" spans="1:6" ht="20.100000000000001" hidden="1" customHeight="1">
      <c r="A67" s="25">
        <v>31701</v>
      </c>
      <c r="B67" s="26" t="s">
        <v>68</v>
      </c>
      <c r="C67" s="27">
        <f t="shared" si="2"/>
        <v>88000</v>
      </c>
      <c r="D67" s="27">
        <v>88000</v>
      </c>
      <c r="E67" s="27">
        <v>0</v>
      </c>
      <c r="F67" s="27">
        <f t="shared" si="3"/>
        <v>88000</v>
      </c>
    </row>
    <row r="68" spans="1:6" ht="20.100000000000001" hidden="1" customHeight="1">
      <c r="A68" s="25">
        <v>31801</v>
      </c>
      <c r="B68" s="26" t="s">
        <v>69</v>
      </c>
      <c r="C68" s="27">
        <f t="shared" si="2"/>
        <v>2000</v>
      </c>
      <c r="D68" s="27">
        <v>2000</v>
      </c>
      <c r="E68" s="27">
        <v>0</v>
      </c>
      <c r="F68" s="27">
        <f t="shared" si="3"/>
        <v>2000</v>
      </c>
    </row>
    <row r="69" spans="1:6" ht="20.100000000000001" hidden="1" customHeight="1">
      <c r="A69" s="25">
        <v>31802</v>
      </c>
      <c r="B69" s="26" t="s">
        <v>70</v>
      </c>
      <c r="C69" s="27">
        <f t="shared" si="2"/>
        <v>0</v>
      </c>
      <c r="D69" s="27">
        <v>0</v>
      </c>
      <c r="E69" s="27">
        <v>0</v>
      </c>
      <c r="F69" s="27">
        <f t="shared" si="3"/>
        <v>0</v>
      </c>
    </row>
    <row r="70" spans="1:6" s="24" customFormat="1" ht="20.100000000000001" customHeight="1">
      <c r="A70" s="21">
        <v>3200</v>
      </c>
      <c r="B70" s="22" t="s">
        <v>71</v>
      </c>
      <c r="C70" s="23">
        <f>+C72+C73+C71</f>
        <v>88000</v>
      </c>
      <c r="D70" s="23">
        <f>+D72+D73+D71</f>
        <v>88000</v>
      </c>
      <c r="E70" s="23">
        <f t="shared" ref="E70:F70" si="16">+E72+E73+E71</f>
        <v>0</v>
      </c>
      <c r="F70" s="23">
        <f t="shared" si="16"/>
        <v>88000</v>
      </c>
    </row>
    <row r="71" spans="1:6" s="24" customFormat="1" ht="20.100000000000001" hidden="1" customHeight="1">
      <c r="A71" s="25">
        <v>32201</v>
      </c>
      <c r="B71" s="26" t="s">
        <v>72</v>
      </c>
      <c r="C71" s="27">
        <f t="shared" si="2"/>
        <v>42000</v>
      </c>
      <c r="D71" s="27">
        <v>42000</v>
      </c>
      <c r="E71" s="27">
        <v>0</v>
      </c>
      <c r="F71" s="27">
        <f t="shared" si="3"/>
        <v>42000</v>
      </c>
    </row>
    <row r="72" spans="1:6" ht="20.100000000000001" hidden="1" customHeight="1">
      <c r="A72" s="25">
        <v>32201</v>
      </c>
      <c r="B72" s="26" t="s">
        <v>73</v>
      </c>
      <c r="C72" s="27">
        <f t="shared" si="2"/>
        <v>33000</v>
      </c>
      <c r="D72" s="27">
        <v>33000</v>
      </c>
      <c r="E72" s="27">
        <v>0</v>
      </c>
      <c r="F72" s="27">
        <f t="shared" si="3"/>
        <v>33000</v>
      </c>
    </row>
    <row r="73" spans="1:6" ht="20.100000000000001" hidden="1" customHeight="1">
      <c r="A73" s="25">
        <v>32301</v>
      </c>
      <c r="B73" s="26" t="s">
        <v>74</v>
      </c>
      <c r="C73" s="27">
        <f t="shared" si="2"/>
        <v>13000</v>
      </c>
      <c r="D73" s="27">
        <v>13000</v>
      </c>
      <c r="E73" s="27">
        <v>0</v>
      </c>
      <c r="F73" s="27">
        <f t="shared" si="3"/>
        <v>13000</v>
      </c>
    </row>
    <row r="74" spans="1:6" s="24" customFormat="1" ht="25.5">
      <c r="A74" s="21">
        <v>3300</v>
      </c>
      <c r="B74" s="22" t="s">
        <v>75</v>
      </c>
      <c r="C74" s="23">
        <f>SUM(C75:C80)</f>
        <v>135600</v>
      </c>
      <c r="D74" s="23">
        <f>SUM(D75:D80)</f>
        <v>135600</v>
      </c>
      <c r="E74" s="23">
        <f t="shared" ref="E74:F74" si="17">SUM(E75:E80)</f>
        <v>0</v>
      </c>
      <c r="F74" s="23">
        <f t="shared" si="17"/>
        <v>135600</v>
      </c>
    </row>
    <row r="75" spans="1:6" s="24" customFormat="1" hidden="1">
      <c r="A75" s="25">
        <v>33101</v>
      </c>
      <c r="B75" s="26" t="s">
        <v>76</v>
      </c>
      <c r="C75" s="27">
        <f t="shared" ref="C75:C114" si="18">F75</f>
        <v>120000</v>
      </c>
      <c r="D75" s="27">
        <v>120000</v>
      </c>
      <c r="E75" s="27">
        <v>0</v>
      </c>
      <c r="F75" s="27">
        <f t="shared" ref="F75:F111" si="19">SUM(E75+D75)</f>
        <v>120000</v>
      </c>
    </row>
    <row r="76" spans="1:6" s="24" customFormat="1" ht="25.5" hidden="1">
      <c r="A76" s="25">
        <v>33201</v>
      </c>
      <c r="B76" s="26" t="s">
        <v>77</v>
      </c>
      <c r="C76" s="27">
        <f>F76</f>
        <v>0</v>
      </c>
      <c r="D76" s="27">
        <v>0</v>
      </c>
      <c r="E76" s="27">
        <v>0</v>
      </c>
      <c r="F76" s="27">
        <f t="shared" si="19"/>
        <v>0</v>
      </c>
    </row>
    <row r="77" spans="1:6" ht="20.100000000000001" hidden="1" customHeight="1">
      <c r="A77" s="25">
        <v>33301</v>
      </c>
      <c r="B77" s="26" t="s">
        <v>78</v>
      </c>
      <c r="C77" s="27">
        <f t="shared" si="18"/>
        <v>10000</v>
      </c>
      <c r="D77" s="27">
        <v>10000</v>
      </c>
      <c r="E77" s="27">
        <v>0</v>
      </c>
      <c r="F77" s="27">
        <f t="shared" si="19"/>
        <v>10000</v>
      </c>
    </row>
    <row r="78" spans="1:6" ht="20.100000000000001" hidden="1" customHeight="1">
      <c r="A78" s="25">
        <v>33603</v>
      </c>
      <c r="B78" s="26" t="s">
        <v>79</v>
      </c>
      <c r="C78" s="27">
        <f t="shared" si="18"/>
        <v>0</v>
      </c>
      <c r="D78" s="27">
        <v>0</v>
      </c>
      <c r="E78" s="27">
        <v>0</v>
      </c>
      <c r="F78" s="27">
        <f t="shared" si="19"/>
        <v>0</v>
      </c>
    </row>
    <row r="79" spans="1:6" ht="20.100000000000001" hidden="1" customHeight="1">
      <c r="A79" s="25">
        <v>33801</v>
      </c>
      <c r="B79" s="26" t="s">
        <v>80</v>
      </c>
      <c r="C79" s="27">
        <f t="shared" si="18"/>
        <v>3600</v>
      </c>
      <c r="D79" s="27">
        <v>3600</v>
      </c>
      <c r="E79" s="27">
        <v>0</v>
      </c>
      <c r="F79" s="27">
        <f t="shared" si="19"/>
        <v>3600</v>
      </c>
    </row>
    <row r="80" spans="1:6" ht="20.100000000000001" hidden="1" customHeight="1">
      <c r="A80" s="25">
        <v>33902</v>
      </c>
      <c r="B80" s="26" t="s">
        <v>81</v>
      </c>
      <c r="C80" s="27">
        <f t="shared" si="18"/>
        <v>2000</v>
      </c>
      <c r="D80" s="27">
        <v>2000</v>
      </c>
      <c r="E80" s="27">
        <v>0</v>
      </c>
      <c r="F80" s="27">
        <f t="shared" si="19"/>
        <v>2000</v>
      </c>
    </row>
    <row r="81" spans="1:6" s="24" customFormat="1">
      <c r="A81" s="21">
        <v>3400</v>
      </c>
      <c r="B81" s="22" t="s">
        <v>82</v>
      </c>
      <c r="C81" s="23">
        <f>+C82+C83+C84</f>
        <v>38000</v>
      </c>
      <c r="D81" s="23">
        <f>+D82+D83+D84</f>
        <v>38000</v>
      </c>
      <c r="E81" s="23">
        <f t="shared" ref="E81:F81" si="20">+E82+E83+E84</f>
        <v>0</v>
      </c>
      <c r="F81" s="23">
        <f t="shared" si="20"/>
        <v>38000</v>
      </c>
    </row>
    <row r="82" spans="1:6" ht="20.100000000000001" hidden="1" customHeight="1">
      <c r="A82" s="25">
        <v>34101</v>
      </c>
      <c r="B82" s="26" t="s">
        <v>83</v>
      </c>
      <c r="C82" s="27">
        <f>F82</f>
        <v>11000</v>
      </c>
      <c r="D82" s="27">
        <v>11000</v>
      </c>
      <c r="E82" s="27">
        <v>0</v>
      </c>
      <c r="F82" s="27">
        <f t="shared" si="19"/>
        <v>11000</v>
      </c>
    </row>
    <row r="83" spans="1:6" ht="20.100000000000001" hidden="1" customHeight="1">
      <c r="A83" s="25">
        <v>34401</v>
      </c>
      <c r="B83" s="26" t="s">
        <v>84</v>
      </c>
      <c r="C83" s="27">
        <f t="shared" si="18"/>
        <v>25000</v>
      </c>
      <c r="D83" s="27">
        <v>25000</v>
      </c>
      <c r="E83" s="27">
        <v>0</v>
      </c>
      <c r="F83" s="27">
        <f t="shared" si="19"/>
        <v>25000</v>
      </c>
    </row>
    <row r="84" spans="1:6" ht="20.100000000000001" hidden="1" customHeight="1">
      <c r="A84" s="25">
        <v>34701</v>
      </c>
      <c r="B84" s="26" t="s">
        <v>85</v>
      </c>
      <c r="C84" s="27">
        <f t="shared" si="18"/>
        <v>2000</v>
      </c>
      <c r="D84" s="27">
        <v>2000</v>
      </c>
      <c r="E84" s="27">
        <v>0</v>
      </c>
      <c r="F84" s="27">
        <f t="shared" si="19"/>
        <v>2000</v>
      </c>
    </row>
    <row r="85" spans="1:6" s="24" customFormat="1">
      <c r="A85" s="21">
        <v>3500</v>
      </c>
      <c r="B85" s="22" t="s">
        <v>86</v>
      </c>
      <c r="C85" s="23">
        <f>+C86+C87+C88+C89+C90+C91+C92</f>
        <v>189900</v>
      </c>
      <c r="D85" s="23">
        <f>+D86+D87+D88+D89+D90+D91+D92</f>
        <v>189900</v>
      </c>
      <c r="E85" s="23">
        <f t="shared" ref="E85:F85" si="21">+E86+E87+E88+E89+E90+E91+E92</f>
        <v>0</v>
      </c>
      <c r="F85" s="23">
        <f t="shared" si="21"/>
        <v>189900</v>
      </c>
    </row>
    <row r="86" spans="1:6" ht="20.100000000000001" hidden="1" customHeight="1">
      <c r="A86" s="25">
        <v>35101</v>
      </c>
      <c r="B86" s="26" t="s">
        <v>87</v>
      </c>
      <c r="C86" s="27">
        <f>F86</f>
        <v>500</v>
      </c>
      <c r="D86" s="27">
        <v>500</v>
      </c>
      <c r="E86" s="27">
        <v>0</v>
      </c>
      <c r="F86" s="27">
        <f t="shared" si="19"/>
        <v>500</v>
      </c>
    </row>
    <row r="87" spans="1:6" ht="20.100000000000001" hidden="1" customHeight="1">
      <c r="A87" s="25">
        <v>35201</v>
      </c>
      <c r="B87" s="26" t="s">
        <v>88</v>
      </c>
      <c r="C87" s="27">
        <f>F87</f>
        <v>500</v>
      </c>
      <c r="D87" s="27">
        <v>500</v>
      </c>
      <c r="E87" s="27">
        <v>0</v>
      </c>
      <c r="F87" s="27">
        <f t="shared" si="19"/>
        <v>500</v>
      </c>
    </row>
    <row r="88" spans="1:6" ht="20.100000000000001" hidden="1" customHeight="1">
      <c r="A88" s="25">
        <v>35301</v>
      </c>
      <c r="B88" s="26" t="s">
        <v>89</v>
      </c>
      <c r="C88" s="27">
        <f>F88</f>
        <v>25000</v>
      </c>
      <c r="D88" s="27">
        <v>25000</v>
      </c>
      <c r="E88" s="27">
        <v>0</v>
      </c>
      <c r="F88" s="27">
        <f t="shared" si="19"/>
        <v>25000</v>
      </c>
    </row>
    <row r="89" spans="1:6" ht="20.100000000000001" hidden="1" customHeight="1">
      <c r="A89" s="25">
        <v>35302</v>
      </c>
      <c r="B89" s="26" t="s">
        <v>90</v>
      </c>
      <c r="C89" s="27">
        <f t="shared" si="18"/>
        <v>1000</v>
      </c>
      <c r="D89" s="27">
        <v>1000</v>
      </c>
      <c r="E89" s="27">
        <v>0</v>
      </c>
      <c r="F89" s="27">
        <f t="shared" si="19"/>
        <v>1000</v>
      </c>
    </row>
    <row r="90" spans="1:6" ht="20.100000000000001" hidden="1" customHeight="1">
      <c r="A90" s="25">
        <v>35501</v>
      </c>
      <c r="B90" s="26" t="s">
        <v>91</v>
      </c>
      <c r="C90" s="27">
        <f t="shared" si="18"/>
        <v>50000</v>
      </c>
      <c r="D90" s="27">
        <v>50000</v>
      </c>
      <c r="E90" s="27">
        <v>0</v>
      </c>
      <c r="F90" s="27">
        <f t="shared" si="19"/>
        <v>50000</v>
      </c>
    </row>
    <row r="91" spans="1:6" ht="20.100000000000001" hidden="1" customHeight="1">
      <c r="A91" s="25">
        <v>35701</v>
      </c>
      <c r="B91" s="26" t="s">
        <v>92</v>
      </c>
      <c r="C91" s="27">
        <f t="shared" si="18"/>
        <v>50500</v>
      </c>
      <c r="D91" s="27">
        <v>50500</v>
      </c>
      <c r="E91" s="27">
        <v>0</v>
      </c>
      <c r="F91" s="27">
        <f t="shared" si="19"/>
        <v>50500</v>
      </c>
    </row>
    <row r="92" spans="1:6" ht="20.100000000000001" hidden="1" customHeight="1">
      <c r="A92" s="25">
        <v>35801</v>
      </c>
      <c r="B92" s="26" t="s">
        <v>93</v>
      </c>
      <c r="C92" s="27">
        <f>F92</f>
        <v>62400</v>
      </c>
      <c r="D92" s="27">
        <v>62400</v>
      </c>
      <c r="E92" s="27">
        <v>0</v>
      </c>
      <c r="F92" s="27">
        <f t="shared" si="19"/>
        <v>62400</v>
      </c>
    </row>
    <row r="93" spans="1:6" s="24" customFormat="1">
      <c r="A93" s="21">
        <v>3600</v>
      </c>
      <c r="B93" s="22" t="s">
        <v>94</v>
      </c>
      <c r="C93" s="23"/>
      <c r="D93" s="23">
        <f>D94</f>
        <v>1200</v>
      </c>
      <c r="E93" s="23">
        <f t="shared" ref="E93:F93" si="22">E94</f>
        <v>0</v>
      </c>
      <c r="F93" s="23">
        <f t="shared" si="22"/>
        <v>1200</v>
      </c>
    </row>
    <row r="94" spans="1:6" ht="20.100000000000001" hidden="1" customHeight="1">
      <c r="A94" s="25">
        <v>36201</v>
      </c>
      <c r="B94" s="26" t="s">
        <v>94</v>
      </c>
      <c r="C94" s="27"/>
      <c r="D94" s="27">
        <v>1200</v>
      </c>
      <c r="E94" s="27">
        <v>0</v>
      </c>
      <c r="F94" s="27">
        <f t="shared" si="19"/>
        <v>1200</v>
      </c>
    </row>
    <row r="95" spans="1:6" s="24" customFormat="1" ht="20.100000000000001" customHeight="1">
      <c r="A95" s="21">
        <v>3700</v>
      </c>
      <c r="B95" s="22" t="s">
        <v>95</v>
      </c>
      <c r="C95" s="23">
        <f>SUM(C96:C100)</f>
        <v>259500</v>
      </c>
      <c r="D95" s="23">
        <f>SUM(D96:D100)</f>
        <v>259500</v>
      </c>
      <c r="E95" s="23">
        <f t="shared" ref="E95:F95" si="23">SUM(E96:E100)</f>
        <v>0</v>
      </c>
      <c r="F95" s="23">
        <f t="shared" si="23"/>
        <v>259500</v>
      </c>
    </row>
    <row r="96" spans="1:6" ht="20.100000000000001" hidden="1" customHeight="1">
      <c r="A96" s="25">
        <v>37101</v>
      </c>
      <c r="B96" s="26" t="s">
        <v>96</v>
      </c>
      <c r="C96" s="27">
        <f>F96</f>
        <v>0</v>
      </c>
      <c r="D96" s="27">
        <v>0</v>
      </c>
      <c r="E96" s="27">
        <v>0</v>
      </c>
      <c r="F96" s="27">
        <f t="shared" si="19"/>
        <v>0</v>
      </c>
    </row>
    <row r="97" spans="1:6" ht="20.100000000000001" hidden="1" customHeight="1">
      <c r="A97" s="25">
        <v>37201</v>
      </c>
      <c r="B97" s="26" t="s">
        <v>97</v>
      </c>
      <c r="C97" s="27">
        <f>F97</f>
        <v>500</v>
      </c>
      <c r="D97" s="27">
        <v>500</v>
      </c>
      <c r="E97" s="27">
        <v>0</v>
      </c>
      <c r="F97" s="27">
        <f t="shared" si="19"/>
        <v>500</v>
      </c>
    </row>
    <row r="98" spans="1:6" ht="20.100000000000001" hidden="1" customHeight="1">
      <c r="A98" s="25">
        <v>37501</v>
      </c>
      <c r="B98" s="26" t="s">
        <v>98</v>
      </c>
      <c r="C98" s="27">
        <f t="shared" si="18"/>
        <v>250000</v>
      </c>
      <c r="D98" s="27">
        <v>250000</v>
      </c>
      <c r="E98" s="27">
        <v>0</v>
      </c>
      <c r="F98" s="27">
        <f t="shared" si="19"/>
        <v>250000</v>
      </c>
    </row>
    <row r="99" spans="1:6" ht="20.100000000000001" hidden="1" customHeight="1">
      <c r="A99" s="25">
        <v>37502</v>
      </c>
      <c r="B99" s="26" t="s">
        <v>99</v>
      </c>
      <c r="C99" s="27">
        <f t="shared" si="18"/>
        <v>4000</v>
      </c>
      <c r="D99" s="27">
        <v>4000</v>
      </c>
      <c r="E99" s="27">
        <v>0</v>
      </c>
      <c r="F99" s="27">
        <f t="shared" si="19"/>
        <v>4000</v>
      </c>
    </row>
    <row r="100" spans="1:6" ht="20.100000000000001" hidden="1" customHeight="1">
      <c r="A100" s="25">
        <v>37901</v>
      </c>
      <c r="B100" s="26" t="s">
        <v>100</v>
      </c>
      <c r="C100" s="27">
        <f t="shared" si="18"/>
        <v>5000</v>
      </c>
      <c r="D100" s="27">
        <v>5000</v>
      </c>
      <c r="E100" s="27">
        <v>0</v>
      </c>
      <c r="F100" s="27">
        <f t="shared" si="19"/>
        <v>5000</v>
      </c>
    </row>
    <row r="101" spans="1:6" s="24" customFormat="1" ht="20.100000000000001" customHeight="1">
      <c r="A101" s="21">
        <v>3800</v>
      </c>
      <c r="B101" s="22" t="s">
        <v>101</v>
      </c>
      <c r="C101" s="23">
        <f>+C102</f>
        <v>2600</v>
      </c>
      <c r="D101" s="23">
        <f>+D102</f>
        <v>2600</v>
      </c>
      <c r="E101" s="23">
        <f t="shared" ref="E101:F101" si="24">+E102</f>
        <v>0</v>
      </c>
      <c r="F101" s="23">
        <f t="shared" si="24"/>
        <v>2600</v>
      </c>
    </row>
    <row r="102" spans="1:6" ht="20.100000000000001" hidden="1" customHeight="1">
      <c r="A102" s="25">
        <v>38101</v>
      </c>
      <c r="B102" s="26" t="s">
        <v>102</v>
      </c>
      <c r="C102" s="27">
        <f t="shared" si="18"/>
        <v>2600</v>
      </c>
      <c r="D102" s="27">
        <v>2600</v>
      </c>
      <c r="E102" s="27">
        <v>0</v>
      </c>
      <c r="F102" s="27">
        <f t="shared" si="19"/>
        <v>2600</v>
      </c>
    </row>
    <row r="103" spans="1:6" ht="20.100000000000001" customHeight="1">
      <c r="A103" s="21">
        <v>3900</v>
      </c>
      <c r="B103" s="22" t="s">
        <v>103</v>
      </c>
      <c r="C103" s="23">
        <f>+C104</f>
        <v>200</v>
      </c>
      <c r="D103" s="23">
        <f>+D104</f>
        <v>200</v>
      </c>
      <c r="E103" s="23">
        <f t="shared" ref="E103:F103" si="25">+E104</f>
        <v>0</v>
      </c>
      <c r="F103" s="23">
        <f t="shared" si="25"/>
        <v>200</v>
      </c>
    </row>
    <row r="104" spans="1:6" ht="20.100000000000001" hidden="1" customHeight="1">
      <c r="A104" s="25">
        <v>39201</v>
      </c>
      <c r="B104" s="26" t="s">
        <v>104</v>
      </c>
      <c r="C104" s="27">
        <f t="shared" si="18"/>
        <v>200</v>
      </c>
      <c r="D104" s="27">
        <v>200</v>
      </c>
      <c r="E104" s="27">
        <v>0</v>
      </c>
      <c r="F104" s="27">
        <f t="shared" si="19"/>
        <v>200</v>
      </c>
    </row>
    <row r="105" spans="1:6" s="24" customFormat="1" ht="20.100000000000001" customHeight="1">
      <c r="A105" s="17">
        <v>5000</v>
      </c>
      <c r="B105" s="18" t="s">
        <v>105</v>
      </c>
      <c r="C105" s="23">
        <f>+C108+C110+C106</f>
        <v>35000</v>
      </c>
      <c r="D105" s="19">
        <f>+D108+D110+D106</f>
        <v>35000</v>
      </c>
      <c r="E105" s="19">
        <f t="shared" ref="E105:F105" si="26">+E108+E110+E106</f>
        <v>0</v>
      </c>
      <c r="F105" s="19">
        <f t="shared" si="26"/>
        <v>35000</v>
      </c>
    </row>
    <row r="106" spans="1:6" s="24" customFormat="1" ht="20.100000000000001" customHeight="1">
      <c r="A106" s="21">
        <v>5100</v>
      </c>
      <c r="B106" s="22" t="s">
        <v>106</v>
      </c>
      <c r="C106" s="23">
        <f t="shared" si="18"/>
        <v>0</v>
      </c>
      <c r="D106" s="23">
        <f>+D107</f>
        <v>0</v>
      </c>
      <c r="E106" s="23">
        <f>+E107</f>
        <v>0</v>
      </c>
      <c r="F106" s="23">
        <f t="shared" si="19"/>
        <v>0</v>
      </c>
    </row>
    <row r="107" spans="1:6" ht="20.100000000000001" hidden="1" customHeight="1">
      <c r="A107" s="25">
        <v>51501</v>
      </c>
      <c r="B107" s="26" t="s">
        <v>107</v>
      </c>
      <c r="C107" s="27">
        <f t="shared" si="18"/>
        <v>0</v>
      </c>
      <c r="D107" s="27">
        <v>0</v>
      </c>
      <c r="E107" s="27">
        <v>0</v>
      </c>
      <c r="F107" s="27">
        <f t="shared" si="19"/>
        <v>0</v>
      </c>
    </row>
    <row r="108" spans="1:6" s="24" customFormat="1" ht="20.100000000000001" customHeight="1">
      <c r="A108" s="21">
        <v>5600</v>
      </c>
      <c r="B108" s="22" t="s">
        <v>108</v>
      </c>
      <c r="C108" s="23">
        <f>+C109</f>
        <v>30000</v>
      </c>
      <c r="D108" s="23">
        <f>+D109</f>
        <v>30000</v>
      </c>
      <c r="E108" s="23">
        <f>+E109</f>
        <v>0</v>
      </c>
      <c r="F108" s="23">
        <f t="shared" si="19"/>
        <v>30000</v>
      </c>
    </row>
    <row r="109" spans="1:6" ht="20.100000000000001" hidden="1" customHeight="1">
      <c r="A109" s="25">
        <v>56501</v>
      </c>
      <c r="B109" s="26" t="s">
        <v>109</v>
      </c>
      <c r="C109" s="27">
        <f t="shared" si="18"/>
        <v>30000</v>
      </c>
      <c r="D109" s="27">
        <v>30000</v>
      </c>
      <c r="E109" s="27">
        <v>0</v>
      </c>
      <c r="F109" s="27">
        <f t="shared" si="19"/>
        <v>30000</v>
      </c>
    </row>
    <row r="110" spans="1:6" s="24" customFormat="1" ht="20.100000000000001" customHeight="1">
      <c r="A110" s="21">
        <v>5900</v>
      </c>
      <c r="B110" s="22" t="s">
        <v>110</v>
      </c>
      <c r="C110" s="23">
        <f>+C111</f>
        <v>5000</v>
      </c>
      <c r="D110" s="23">
        <f>+D111</f>
        <v>5000</v>
      </c>
      <c r="E110" s="23">
        <f>+E111</f>
        <v>0</v>
      </c>
      <c r="F110" s="23">
        <f t="shared" si="19"/>
        <v>5000</v>
      </c>
    </row>
    <row r="111" spans="1:6" hidden="1">
      <c r="A111" s="25">
        <v>59101</v>
      </c>
      <c r="B111" s="26" t="s">
        <v>111</v>
      </c>
      <c r="C111" s="27">
        <f t="shared" si="18"/>
        <v>5000</v>
      </c>
      <c r="D111" s="27">
        <v>5000</v>
      </c>
      <c r="E111" s="27">
        <v>0</v>
      </c>
      <c r="F111" s="27">
        <f t="shared" si="19"/>
        <v>5000</v>
      </c>
    </row>
    <row r="112" spans="1:6">
      <c r="A112" s="25"/>
      <c r="B112" s="26"/>
      <c r="C112" s="27"/>
      <c r="D112" s="27"/>
      <c r="E112" s="27"/>
      <c r="F112" s="27"/>
    </row>
    <row r="113" spans="1:23" s="24" customFormat="1" ht="20.100000000000001" customHeight="1">
      <c r="A113" s="17">
        <v>6000</v>
      </c>
      <c r="B113" s="18" t="s">
        <v>112</v>
      </c>
      <c r="C113" s="23">
        <f t="shared" si="18"/>
        <v>0</v>
      </c>
      <c r="D113" s="19">
        <f>D114</f>
        <v>0</v>
      </c>
      <c r="E113" s="19">
        <f t="shared" ref="E113:F113" si="27">E114</f>
        <v>0</v>
      </c>
      <c r="F113" s="19">
        <f t="shared" si="27"/>
        <v>0</v>
      </c>
    </row>
    <row r="114" spans="1:23" ht="25.5" hidden="1">
      <c r="A114" s="29">
        <v>61219</v>
      </c>
      <c r="B114" s="26" t="s">
        <v>113</v>
      </c>
      <c r="C114" s="27">
        <f t="shared" si="18"/>
        <v>0</v>
      </c>
      <c r="D114" s="27">
        <v>0</v>
      </c>
      <c r="E114" s="27">
        <v>0</v>
      </c>
      <c r="F114" s="27">
        <f>SUM(E114+D114)</f>
        <v>0</v>
      </c>
    </row>
    <row r="115" spans="1:23" ht="20.100000000000001" customHeight="1" thickBot="1">
      <c r="A115" s="25"/>
      <c r="B115" s="26"/>
      <c r="C115" s="27"/>
      <c r="D115" s="27"/>
      <c r="E115" s="27"/>
      <c r="F115" s="27"/>
    </row>
    <row r="116" spans="1:23" s="33" customFormat="1" ht="20.25" customHeight="1" thickBot="1">
      <c r="A116" s="30"/>
      <c r="B116" s="31" t="s">
        <v>114</v>
      </c>
      <c r="C116" s="32">
        <f>+C105+C62+C32+C10+C113</f>
        <v>6326000</v>
      </c>
      <c r="D116" s="32">
        <f>+D105+D62+D32+D10+D113</f>
        <v>2067960</v>
      </c>
      <c r="E116" s="32">
        <f t="shared" ref="E116:F116" si="28">+E105+E62+E32+E10+E113</f>
        <v>4259240</v>
      </c>
      <c r="F116" s="32">
        <f t="shared" si="28"/>
        <v>6327200</v>
      </c>
    </row>
    <row r="117" spans="1:23">
      <c r="C117" s="36"/>
      <c r="D117" s="36"/>
      <c r="E117" s="36"/>
      <c r="F117" s="36"/>
    </row>
    <row r="118" spans="1:23" s="35" customFormat="1">
      <c r="A118" s="34"/>
      <c r="D118" s="38"/>
      <c r="E118" s="38"/>
      <c r="F118" s="37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s="35" customFormat="1">
      <c r="A119" s="34"/>
      <c r="D119" s="38"/>
      <c r="E119" s="38"/>
      <c r="F119" s="3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s="35" customFormat="1">
      <c r="A120" s="34"/>
      <c r="D120" s="38"/>
      <c r="E120" s="38"/>
      <c r="F120" s="37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s="35" customFormat="1">
      <c r="A121" s="34"/>
      <c r="D121" s="38"/>
      <c r="E121" s="38"/>
      <c r="F121" s="37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s="35" customFormat="1">
      <c r="A122" s="34"/>
      <c r="D122" s="38"/>
      <c r="E122" s="38"/>
      <c r="F122" s="37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s="35" customFormat="1">
      <c r="A123" s="34"/>
      <c r="D123" s="38"/>
      <c r="E123" s="38"/>
      <c r="F123" s="37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s="35" customFormat="1">
      <c r="A124" s="34"/>
      <c r="D124" s="38"/>
      <c r="E124" s="38"/>
      <c r="F124" s="37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s="35" customFormat="1">
      <c r="A125" s="34"/>
      <c r="D125" s="38"/>
      <c r="E125" s="38"/>
      <c r="F125" s="37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s="35" customFormat="1">
      <c r="A126" s="34"/>
      <c r="D126" s="38"/>
      <c r="E126" s="38"/>
      <c r="F126" s="37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s="35" customFormat="1">
      <c r="A127" s="34"/>
      <c r="D127" s="38"/>
      <c r="E127" s="38"/>
      <c r="F127" s="39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s="35" customFormat="1">
      <c r="A128" s="34"/>
      <c r="D128" s="38"/>
      <c r="E128" s="38"/>
      <c r="F128" s="37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s="35" customFormat="1">
      <c r="A129" s="34"/>
      <c r="D129" s="38"/>
      <c r="E129" s="38"/>
      <c r="F129" s="37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s="35" customFormat="1">
      <c r="A130" s="34"/>
      <c r="D130" s="38"/>
      <c r="E130" s="38"/>
      <c r="F130" s="37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s="35" customFormat="1">
      <c r="A131" s="34"/>
      <c r="D131" s="38"/>
      <c r="E131" s="38"/>
      <c r="F131" s="37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s="35" customFormat="1">
      <c r="A132" s="34"/>
      <c r="D132" s="38"/>
      <c r="E132" s="38"/>
      <c r="F132" s="37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s="35" customFormat="1">
      <c r="A133" s="34"/>
      <c r="D133" s="38"/>
      <c r="E133" s="38"/>
      <c r="F133" s="39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s="35" customFormat="1">
      <c r="A134" s="34"/>
      <c r="D134" s="38"/>
      <c r="E134" s="38"/>
      <c r="F134" s="37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s="35" customFormat="1">
      <c r="A135" s="34"/>
      <c r="D135" s="38"/>
      <c r="E135" s="38"/>
      <c r="F135" s="39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s="35" customFormat="1">
      <c r="A136" s="34"/>
      <c r="D136" s="38"/>
      <c r="E136" s="38"/>
      <c r="F136" s="37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s="35" customFormat="1">
      <c r="A137" s="34"/>
      <c r="D137" s="38"/>
      <c r="E137" s="38"/>
      <c r="F137" s="39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s="35" customFormat="1">
      <c r="A138" s="34"/>
      <c r="D138" s="38"/>
      <c r="E138" s="38"/>
      <c r="F138" s="39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s="35" customFormat="1">
      <c r="A139" s="34"/>
      <c r="D139" s="38"/>
      <c r="E139" s="38"/>
      <c r="F139" s="37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s="35" customFormat="1">
      <c r="A140" s="34"/>
      <c r="D140" s="38"/>
      <c r="E140" s="38"/>
      <c r="F140" s="39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s="35" customFormat="1">
      <c r="A141" s="34"/>
      <c r="D141" s="38"/>
      <c r="E141" s="38"/>
      <c r="F141" s="37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s="35" customFormat="1">
      <c r="A142" s="34"/>
      <c r="D142" s="38"/>
      <c r="E142" s="38"/>
      <c r="F142" s="39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s="35" customFormat="1">
      <c r="A143" s="34"/>
      <c r="D143" s="38"/>
      <c r="E143" s="38"/>
      <c r="F143" s="37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s="35" customFormat="1">
      <c r="A144" s="34"/>
      <c r="D144" s="38"/>
      <c r="E144" s="38"/>
      <c r="F144" s="39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</sheetData>
  <mergeCells count="6">
    <mergeCell ref="A7:B7"/>
    <mergeCell ref="C7:C8"/>
    <mergeCell ref="D7:D8"/>
    <mergeCell ref="E7:E8"/>
    <mergeCell ref="F7:F8"/>
    <mergeCell ref="A8:B8"/>
  </mergeCells>
  <pageMargins left="0.81" right="0.19685039370078741" top="0.53" bottom="0.19685039370078741" header="0.17" footer="0.15748031496062992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2017</vt:lpstr>
      <vt:lpstr>'2017'!Área_de_impresión</vt:lpstr>
      <vt:lpstr>'2017'!Títulos_a_imprimir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</dc:creator>
  <cp:lastModifiedBy>Refugio</cp:lastModifiedBy>
  <dcterms:created xsi:type="dcterms:W3CDTF">2017-12-29T02:45:09Z</dcterms:created>
  <dcterms:modified xsi:type="dcterms:W3CDTF">2017-12-29T02:46:01Z</dcterms:modified>
</cp:coreProperties>
</file>