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15480" windowHeight="6195" tabRatio="808" firstSheet="2" activeTab="2"/>
  </bookViews>
  <sheets>
    <sheet name="PLANTELES JULIO" sheetId="1" state="hidden" r:id="rId1"/>
    <sheet name="DIRECCIÓN GENERAL" sheetId="3" state="hidden" r:id="rId2"/>
    <sheet name="GASTOS DE VIAJE FEBRERO 2018" sheetId="19" r:id="rId3"/>
  </sheets>
  <definedNames>
    <definedName name="_xlnm.Print_Area" localSheetId="2">'GASTOS DE VIAJE FEBRERO 2018'!$A$1:$I$65</definedName>
    <definedName name="_xlnm.Print_Titles" localSheetId="2">'GASTOS DE VIAJE FEBRERO 2018'!$1:$6</definedName>
  </definedNames>
  <calcPr calcId="145621"/>
</workbook>
</file>

<file path=xl/calcChain.xml><?xml version="1.0" encoding="utf-8"?>
<calcChain xmlns="http://schemas.openxmlformats.org/spreadsheetml/2006/main">
  <c r="H7" i="19" l="1"/>
  <c r="G56" i="19"/>
  <c r="F56" i="19"/>
  <c r="H56" i="19" s="1"/>
  <c r="F55" i="19"/>
  <c r="H55" i="19" s="1"/>
  <c r="G54" i="19"/>
  <c r="F54" i="19"/>
  <c r="H54" i="19" s="1"/>
  <c r="H53" i="19"/>
  <c r="F53" i="19"/>
  <c r="G52" i="19"/>
  <c r="F52" i="19"/>
  <c r="H52" i="19" s="1"/>
  <c r="F51" i="19"/>
  <c r="H51" i="19" s="1"/>
  <c r="F50" i="19"/>
  <c r="H50" i="19" s="1"/>
  <c r="G49" i="19"/>
  <c r="F49" i="19"/>
  <c r="H49" i="19" s="1"/>
  <c r="H48" i="19"/>
  <c r="F48" i="19"/>
  <c r="H47" i="19"/>
  <c r="F47" i="19"/>
  <c r="H46" i="19"/>
  <c r="F46" i="19"/>
  <c r="H45" i="19"/>
  <c r="F45" i="19"/>
  <c r="H44" i="19"/>
  <c r="F44" i="19"/>
  <c r="G43" i="19"/>
  <c r="F43" i="19"/>
  <c r="H43" i="19" s="1"/>
  <c r="F42" i="19"/>
  <c r="H42" i="19" s="1"/>
  <c r="F41" i="19"/>
  <c r="H41" i="19" s="1"/>
  <c r="F40" i="19"/>
  <c r="H40" i="19" s="1"/>
  <c r="F39" i="19"/>
  <c r="H39" i="19" s="1"/>
  <c r="F38" i="19"/>
  <c r="H38" i="19" s="1"/>
  <c r="G37" i="19"/>
  <c r="F37" i="19"/>
  <c r="H37" i="19" s="1"/>
  <c r="G36" i="19"/>
  <c r="F36" i="19"/>
  <c r="H36" i="19" s="1"/>
  <c r="F35" i="19"/>
  <c r="H35" i="19" s="1"/>
  <c r="F34" i="19"/>
  <c r="H34" i="19" s="1"/>
  <c r="G33" i="19"/>
  <c r="F33" i="19"/>
  <c r="H33" i="19" s="1"/>
  <c r="G32" i="19"/>
  <c r="F32" i="19"/>
  <c r="H32" i="19" s="1"/>
  <c r="F31" i="19"/>
  <c r="H31" i="19" s="1"/>
  <c r="G30" i="19"/>
  <c r="F30" i="19"/>
  <c r="H30" i="19" s="1"/>
  <c r="G29" i="19"/>
  <c r="F29" i="19"/>
  <c r="H29" i="19" s="1"/>
  <c r="G28" i="19"/>
  <c r="F28" i="19"/>
  <c r="H28" i="19" s="1"/>
  <c r="G27" i="19"/>
  <c r="F27" i="19"/>
  <c r="H27" i="19" s="1"/>
  <c r="G26" i="19"/>
  <c r="F26" i="19"/>
  <c r="H26" i="19" s="1"/>
  <c r="G25" i="19"/>
  <c r="F25" i="19"/>
  <c r="H25" i="19" s="1"/>
  <c r="G24" i="19"/>
  <c r="F24" i="19"/>
  <c r="H24" i="19" s="1"/>
  <c r="G23" i="19"/>
  <c r="F23" i="19"/>
  <c r="H23" i="19" s="1"/>
  <c r="G22" i="19"/>
  <c r="F22" i="19"/>
  <c r="H22" i="19" s="1"/>
  <c r="H21" i="19"/>
  <c r="F21" i="19"/>
  <c r="H20" i="19"/>
  <c r="F20" i="19"/>
  <c r="G19" i="19"/>
  <c r="F19" i="19"/>
  <c r="H19" i="19" s="1"/>
  <c r="F18" i="19"/>
  <c r="H18" i="19" s="1"/>
  <c r="G17" i="19"/>
  <c r="F17" i="19"/>
  <c r="H17" i="19" s="1"/>
  <c r="H16" i="19"/>
  <c r="F16" i="19"/>
  <c r="H15" i="19"/>
  <c r="F15" i="19"/>
  <c r="G14" i="19"/>
  <c r="F14" i="19"/>
  <c r="H14" i="19" s="1"/>
  <c r="G13" i="19"/>
  <c r="F13" i="19"/>
  <c r="H13" i="19" s="1"/>
  <c r="G12" i="19"/>
  <c r="F12" i="19"/>
  <c r="H12" i="19" s="1"/>
  <c r="F11" i="19"/>
  <c r="H11" i="19" s="1"/>
  <c r="F10" i="19"/>
  <c r="H10" i="19" s="1"/>
  <c r="H9" i="19"/>
  <c r="G8" i="19"/>
  <c r="F8" i="19"/>
  <c r="H8" i="19" s="1"/>
  <c r="G7" i="19"/>
  <c r="F7" i="19"/>
  <c r="F26" i="3" l="1"/>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<sst xmlns="http://schemas.openxmlformats.org/spreadsheetml/2006/main" count="387" uniqueCount="212">
  <si>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</si>
  <si>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</si>
  <si>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</si>
  <si>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</si>
  <si>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</si>
  <si>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</si>
  <si>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</si>
  <si>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</si>
  <si>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</si>
  <si>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</si>
  <si>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</si>
  <si>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</si>
  <si>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</si>
  <si>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</si>
  <si>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</si>
  <si>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</si>
  <si>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</si>
  <si>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</si>
  <si>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</si>
  <si>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</si>
  <si>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</si>
  <si>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</si>
  <si>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</si>
  <si>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</si>
  <si>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</si>
  <si>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</si>
  <si>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</si>
  <si>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</si>
  <si>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</si>
  <si>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</si>
  <si>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</si>
  <si>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</si>
  <si>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</si>
  <si>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</si>
  <si>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</si>
  <si>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</si>
  <si>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</si>
  <si>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</si>
  <si>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</si>
  <si>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</si>
  <si>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</si>
  <si>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</si>
  <si>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</si>
  <si>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</si>
  <si>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</si>
  <si>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</si>
  <si>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</si>
  <si>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</si>
  <si>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</si>
  <si>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</si>
  <si>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</si>
  <si>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</si>
  <si>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</si>
  <si>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</si>
  <si>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</si>
  <si>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</si>
  <si>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</si>
  <si>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</si>
  <si>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</si>
  <si>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</si>
  <si>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</si>
  <si>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</si>
  <si>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</si>
  <si>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</si>
  <si>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</si>
  <si>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</si>
  <si>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</si>
  <si>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</si>
  <si>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</si>
  <si>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</si>
  <si>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</si>
  <si>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</si>
  <si>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</si>
  <si>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</si>
  <si>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</si>
  <si>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</si>
  <si>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</si>
  <si>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</si>
  <si>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</si>
  <si>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</si>
  <si>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</si>
  <si>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</si>
  <si>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</si>
  <si>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</si>
  <si>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</si>
  <si>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</si>
  <si>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</si>
  <si>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</si>
  <si>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</si>
  <si>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</si>
  <si>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</si>
  <si>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CARGO</t>
  </si>
  <si>
    <t>COMISIÓN</t>
  </si>
  <si>
    <t>GASTOS DE CAMINO</t>
  </si>
  <si>
    <t>VIATICOS</t>
  </si>
  <si>
    <t>TOTAL VIATICOS</t>
  </si>
  <si>
    <t>TOTAL DE VIATICOS</t>
  </si>
  <si>
    <t>PLANTEL</t>
  </si>
  <si>
    <t>DIRECCION GENERAL</t>
  </si>
  <si>
    <t>Fecha de Actualización:  FEBRERO 2018</t>
  </si>
  <si>
    <t>DIA</t>
  </si>
  <si>
    <t>MARIA DEL CARMEN DUARTE ESPARZA</t>
  </si>
  <si>
    <t>DIRECTORA ACADEMICA</t>
  </si>
  <si>
    <t>RENE SANTA CRUZ LUNA</t>
  </si>
  <si>
    <t>ASISTENTE DE SERVICIOS BASICOS</t>
  </si>
  <si>
    <t>FRANCISCO CARLOS SILVA TOLEDO</t>
  </si>
  <si>
    <t>AVE MARIA MUÑOZ GARCIA</t>
  </si>
  <si>
    <t>JEFE DE PROYECTO</t>
  </si>
  <si>
    <t>ROBERTO DIAZ IRIBE</t>
  </si>
  <si>
    <t>AUXILIAR EDUCATIVO</t>
  </si>
  <si>
    <t>JEFE DE PROYECTO FORMACION TECNICA</t>
  </si>
  <si>
    <t>ALFREDO RABEL LARRETA CASTAÑEDA</t>
  </si>
  <si>
    <t>DIRECTOR DEL PLANTEL</t>
  </si>
  <si>
    <t>OBREGON</t>
  </si>
  <si>
    <t>JESUS OSCAR MORENO VILLALOBOS</t>
  </si>
  <si>
    <t>DOCENTE</t>
  </si>
  <si>
    <t>NAVOJOA</t>
  </si>
  <si>
    <t>JUAN ARIEL ENRIQUEZ ENRIQUEZ</t>
  </si>
  <si>
    <t>JESUS ENRIQUE GALLEGO AVECHUCO</t>
  </si>
  <si>
    <t>Periodo comprendido: FEBRERO 2018</t>
  </si>
  <si>
    <t>SUBCORDINADOR EJECTUTIVO</t>
  </si>
  <si>
    <t>ASISITIR EN REPRESENTACION DE LA GOBERNADORA LIC.CLAUDIA ARTEMIZA PAVLOVICH ARELLANO EN LOS DIFERENTES EVENTOS EN EL MUNICIPIO OQUITOA, SONORA.</t>
  </si>
  <si>
    <t>VISITA AL PLANTEL CABORCA PARA REUNIRSE CON LOS PADRES DE FAMILIA Y JÓVENES DEL EQUIPO DE ROBÓTICA.</t>
  </si>
  <si>
    <t>TRASLADAR AL DIRECTOR GENERAL AL PLANTEL CABORCA, SONORA.</t>
  </si>
  <si>
    <t>REUNION CON DIRECTIVOS EN LA CIUDAD DE NOGALES</t>
  </si>
  <si>
    <t>REUNION CON DIRECTIVOS EN LA CIUDAD DE SAN LUIS RIO COLORADO, SONORA</t>
  </si>
  <si>
    <t>VISITA AL PLANTEL SAN LUIS RIO COLORADO PARA ATENDER ASUNTOS ACEDEMICOS Y ADMINISTRATIVOS</t>
  </si>
  <si>
    <t>ATENDER PROCESO DE ORGANIZACIÓN DE TRABAJO EN EQUIPO PARA LA DOCUMENTACION EN PLATAFORMA DE COPEEMS PARA EL INGRESO DEL PLANTEL AL PADRON DE BUENA CALIDAD DEL SISTEMA NACIONAL DE EDUCAION MEDIA SUPERIOR, DE ACUERDO A LOS LINEAMIENTOS ESTABLECIDOS POR LA DIRECCION DE MODERNIZACION Y CALIDAD DE OFICINAS NACIONALES DE CONALEP SONORA.</t>
  </si>
  <si>
    <t>ASISTIR AL PLANTEL DE SAN LUIS RIO COLORADO A ENTREGAR MOBILIARIO</t>
  </si>
  <si>
    <t>DANIEL ANTONIO CHAVEZ ARMENTA</t>
  </si>
  <si>
    <t xml:space="preserve">SUBJEFE ESPECIALISTA </t>
  </si>
  <si>
    <t>ASISTIR AL PLANTEL CD.OBREGON PARA REALIZAR UNA RENION DE SUPERVISION CON DOCENTES</t>
  </si>
  <si>
    <t>SUPERVISION DE ESTRUCTURA ACEDEMICA AL PLANTEL CIUDAD OBREGON</t>
  </si>
  <si>
    <t>VISITAS A LOSP LANTELES CONALEP CD.OBREGON, EMPALME Y NAVOJOA, PARA RECOGER A DIRECTORES Y TRASLADARLOS A ÁLAMOS A REUNION CON EL LIC.MIGUEL ANGEL MURILLO AISPURO, SECRETARIO DE LA CONTRALORIA DEL ESTADO, MISMA QUE SERA EL DIA 15 DE FEBRERO 2018.</t>
  </si>
  <si>
    <t>REUNION CON AUTORIDADES DE ISSSTE Y FOVISSSTE EN CD.DE MEXICO</t>
  </si>
  <si>
    <t>LUIS FRANCISCO LOPEZ CONTRERAS</t>
  </si>
  <si>
    <t>ORGANO INTERNO DE CONTROL</t>
  </si>
  <si>
    <t>AUDITORIA A POA II SEMESTRE 2017, IMPARTIR PLATICA LEY ESTATAL DE RESPONSABILIDADES Y ATENCION A BUZONES DE QUEJAS Y SUGERENCIAS</t>
  </si>
  <si>
    <t>EVERARDO NIEBLA QUIÑONEZ</t>
  </si>
  <si>
    <t>AUXILIAR DE SERVICIOS BASICOS</t>
  </si>
  <si>
    <t>TRASLADAR AL DIRECTOR GENERAL A REUNION CON EL PRESIDENTE MUNICIPAL DE CANANEA, REUNION EN EL PLANTEL DE AGUA PRIETA.</t>
  </si>
  <si>
    <t>REUNION CON EL PRESIDENTE MUNICIPAL DE CANANEA, PARA DAR SEGUIMIENTO A LA CONSTRUCCION DE EDIFICIO DE CONALEP Y PARTICIPACION EN REUNION EN EL PLANTEL DE AGUA PRIETA PARA ACOMPAÑAR A LA CONSUL GENERAL DE NOGALES ARIZONA EN LA PRESENTACION DEL PROGRAMA JOVENES EN ACCION.</t>
  </si>
  <si>
    <t>GERMAN CARDENAS SALAISES</t>
  </si>
  <si>
    <t>JEFE DE PROYETO DE INFORMÁTICA</t>
  </si>
  <si>
    <t>ACOMPAÑAR AL ALUMNO JESUS MARIA JIMENEZ ZARATE A CAPACITACION DE INTERNER SEGURO EN LA CD.DE HERMOSILLO EL DÍA 24/02/2018</t>
  </si>
  <si>
    <t xml:space="preserve">GUAYMAS </t>
  </si>
  <si>
    <t>MARIA DE JESUS OCHOA CORTEZ</t>
  </si>
  <si>
    <t>REUNION DE CAPACITACION DE INTERNET SEGURO  ACOMPAÑADA DEL ALUMNO JORGE ERUBIEL ORTIZ SOTO</t>
  </si>
  <si>
    <t>ROSA AMELIA BARRAZA AGRAMON</t>
  </si>
  <si>
    <t>TECNICO EN MATERIAL DIDACTICO</t>
  </si>
  <si>
    <t>CAPACITACION DE INTERNET SEGURO CON EL ALUMNO  COMO ACOMPAÑANTE</t>
  </si>
  <si>
    <t>GILBERTO MARQUEZ GOMEZ</t>
  </si>
  <si>
    <t>JEFE DE PROYECTO ADMINISTRATIVO</t>
  </si>
  <si>
    <t>REUNION INTERNET SEGURO CAPACITACION, COMISION DE INTEENET SEGURO EL C.HECTOR ALONSO RUIZ VALDEZ</t>
  </si>
  <si>
    <t xml:space="preserve">FRANCISCO JAVIER IBARRA MENDIVIL </t>
  </si>
  <si>
    <t>JEFE DE PROYECTO SERVICIOS ESCOLARES VINCULACION</t>
  </si>
  <si>
    <t>ASISTIR A REUNION DE CAPACTIACION DE INTERNET SEGURO</t>
  </si>
  <si>
    <t>MANUEL ARIZAGA GARCIA</t>
  </si>
  <si>
    <t>JEFE DE PROYECTO DE INFORMATICA</t>
  </si>
  <si>
    <t xml:space="preserve">ASISTIR A CURSO DE CAPACITACION DE INTERNET SEGURO ACOMPAÑADO POR EL ALUMNO JESUS DAVID OLGUIN MARTINEZ </t>
  </si>
  <si>
    <t xml:space="preserve">SAN LUIS RIO COLORADO </t>
  </si>
  <si>
    <t>ALEJANDRA GONZALEZ NAVARRO</t>
  </si>
  <si>
    <t xml:space="preserve">COORDINADOR EJECTUTIVO </t>
  </si>
  <si>
    <t>GASTOS DE VIAJE PARA 2 PERSONAS CAPACITACION SOBRE EL TEMA INTENET SEGURO QUE SE LLEVARA A CABO EN HERMOSILLO, SONORA EL DIA 24-FEBRERO-2018</t>
  </si>
  <si>
    <t>KARINA LIZETH MENCHACA LOPEZ</t>
  </si>
  <si>
    <t>ASISITIR CAPACITACION INTERNET SEGURO, ACOMPAÑADO DE LA ALUMNA CANDELAS TARIN EVERLIN AILEEN</t>
  </si>
  <si>
    <t>MARTIN RAFAEL CAZARES QUEVEDO</t>
  </si>
  <si>
    <t>JEFE DE PROYECTO Y ALUMNO</t>
  </si>
  <si>
    <t>CURSO DE CAPACITACION INTERNET SEGURO EN HERMOSILLO, SONORA</t>
  </si>
  <si>
    <t>LOURDES VILLEGAS LUQUE</t>
  </si>
  <si>
    <t>SECRETARIA B</t>
  </si>
  <si>
    <t>CAPACITACION DE INTERNET SEGURO</t>
  </si>
  <si>
    <t>KENYA GABRIELA MORALES PARADA</t>
  </si>
  <si>
    <t>CAPACITACION DE INTERNET SEGURO, ACOMPAÑA DE LA ALUMNA YAMILKA LILIAN MORENO EGURROLA</t>
  </si>
  <si>
    <t>JEFE DE PROYECTO DE PROMOCION Y VINCULACION</t>
  </si>
  <si>
    <t>QUINTA SESION CON MOTIVO DE ATENDER ASUNTOS RELACIONADOS CON LA RESOLUCION DE LAS CONVOCATORIAS GENERALES ABIERTAS DE CONCURSO DE OPOSICION DEL PLANTEL HERMOSILLO I</t>
  </si>
  <si>
    <t>MARCO ANTONIO CAMARENA RUIZ</t>
  </si>
  <si>
    <t>REUNION EN HERMOSILLO EL DIA 15 DE FEBRERO DEL 2018 CON EL DIRECTOR GENERAL PARA TRATAR ASUNTO FOVISSSTE</t>
  </si>
  <si>
    <t>PALOMA GUADALUPE NUÑEZ GUZMAN</t>
  </si>
  <si>
    <t>ACOMPAÑAR A LOS ALU,NOS GANADORES DEL CONCURSO DE ROBÓTICA, MARCELL GUADALUPE CHACON, JORGE CORTES RIOS Y JUAN PABLO DELGADO SILVA, PARA REALIZAR TRAMITE DE PASAPORTE MEXICANO EN LA CD. DE HERMOSILLO</t>
  </si>
  <si>
    <t>RAMSES GAMEZ FONG</t>
  </si>
  <si>
    <t xml:space="preserve">JEFE DE PROYECTO </t>
  </si>
  <si>
    <t>SUPERVISION DE ESTRUCTURA ACADEMICA AL PLANTEL CD.OBREGON, SONORA</t>
  </si>
  <si>
    <t>HERMOSILLO I</t>
  </si>
  <si>
    <t>ACUDIR A HERMOSILLO, SONORA EL DIA 01 DE MARZO DEL 2018 A OFICINAS FOVISSSTE ESTATAL, AUTORIZADO POR DIRECTOR GENERAL.</t>
  </si>
  <si>
    <t>ANA LUISA MORA OJEDA</t>
  </si>
  <si>
    <t>PARTICIPACION EN EVENTO FUNDAMENTOS DE GOOGLE PARA LA EDUCACION</t>
  </si>
  <si>
    <t xml:space="preserve">VICTOR HUGO MORALES OROZCO </t>
  </si>
  <si>
    <t>JEFE DE PROYECTO SERVICIOS ADMINISTRATIVOS</t>
  </si>
  <si>
    <t>PLATICA CON EL CONTRALOR DEL ESTADO</t>
  </si>
  <si>
    <t>DIANEY GUADALUPE RUIZ CORRAL</t>
  </si>
  <si>
    <t>CAPACITACION SOBRE EL PROCESO DE INGRESO A LA EDUCACION 2018-2019; PARA PODER CAPACITAR A DIRECTORES DE LAS ESCUELAS SECUNDARIAS</t>
  </si>
  <si>
    <t>DIRECTORA DEL PLANTEL</t>
  </si>
  <si>
    <t>CURSO DE LOS DIFERENTES ASPECTOS CONFORMAN EL CONCURSO DE INGRESO A LA EDUCACION MEDIA SUPERIOR</t>
  </si>
  <si>
    <t>MARTHA TERESA PEREZ CAZARES</t>
  </si>
  <si>
    <t>JOSE MARTIN ARREOLA OSORIO</t>
  </si>
  <si>
    <t>FERNANDA VILLALOBOS ROBLES</t>
  </si>
  <si>
    <t>JEFE DE PROYECTO INFORMATICA</t>
  </si>
  <si>
    <t>TRINIDAD LOPEZ ROSS</t>
  </si>
  <si>
    <t>REUNION EN HERMOSILLO EL DIA 16 DE FEBRERO EN OFICINAS ESTATALES DE LA SEC</t>
  </si>
  <si>
    <t>MARTIN ORTIZ REYES</t>
  </si>
  <si>
    <t>ROBERTO AVILA ESPEJO</t>
  </si>
  <si>
    <t>INFROMACION SOBRE ESTRATEGIA DE ACERCAMIENTO, PROMOCION Y CAPACITACION DEL CONCURSO DE ASIGNACION DE EDUCACION BASICA, PARA CAPACITAR A TUTORES DE LAS SECUNDARIAS, SOBRE LOS DIFERENTES ASPECTOS QUE CONFORMAN EN CONCURSO DE INGRESO.</t>
  </si>
  <si>
    <t>CANDIDOMOLINA VAZQUEZ</t>
  </si>
  <si>
    <t>PEDRO ORTIZ ALVAREZ</t>
  </si>
  <si>
    <t xml:space="preserve">CAPACITACION A LA SEC PARA CONCURSO DE INGRESOS A LA EDUCACION MEDIA SUPERIOR </t>
  </si>
  <si>
    <t>ABEL GRIJALVA FEDERICO</t>
  </si>
  <si>
    <t>ENCARGADO DE OFRMACION TECNICA</t>
  </si>
  <si>
    <t>JOSE MANUEL URAGA MILLANES</t>
  </si>
  <si>
    <t>ADMINISTRATIVO/PREFECTO</t>
  </si>
  <si>
    <t>PROCESO DE INGRESOS A LA EDUCACION SUPERIOR 2018-2019 EN LA SEC</t>
  </si>
  <si>
    <t>GASTOS DE VIAJE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</si>
</sst>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sz val="15"/>
      <color theme="1"/>
      <name val="Calibri"/>
      <family val="2"/>
      <scheme val="minor"/>
    </font>
    <font>
      <b/>
      <sz val="15"/>
      <name val="Calibri"/>
      <family val="2"/>
      <scheme val="minor"/>
    </font>
    <font>
      <b/>
      <sz val="12"/>
      <color theme="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246634"/>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93">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xf numFmtId="0" fontId="3" fillId="0" borderId="0" xfId="0" applyFont="1" applyAlignment="1">
      <alignment horizontal="center" vertical="center"/>
    </xf>
    <xf numFmtId="4" fontId="3" fillId="0" borderId="0" xfId="0" applyNumberFormat="1" applyFont="1" applyAlignment="1">
      <alignment horizontal="center" vertical="center"/>
    </xf>
    <xf numFmtId="4" fontId="3" fillId="8" borderId="2" xfId="0" applyNumberFormat="1" applyFont="1" applyFill="1" applyBorder="1" applyAlignment="1">
      <alignment horizontal="center" vertical="distributed" wrapText="1"/>
    </xf>
    <xf numFmtId="4" fontId="3" fillId="9" borderId="2" xfId="0" applyNumberFormat="1" applyFont="1" applyFill="1" applyBorder="1" applyAlignment="1">
      <alignment horizontal="center" vertical="distributed" wrapText="1"/>
    </xf>
    <xf numFmtId="0" fontId="3" fillId="0" borderId="0" xfId="0" applyFont="1" applyAlignment="1">
      <alignment horizontal="center"/>
    </xf>
    <xf numFmtId="0" fontId="10" fillId="8" borderId="0" xfId="0" applyFont="1" applyFill="1" applyAlignment="1">
      <alignment horizontal="center" vertical="center"/>
    </xf>
    <xf numFmtId="0" fontId="10" fillId="8" borderId="0" xfId="0" applyFont="1" applyFill="1"/>
    <xf numFmtId="0" fontId="11" fillId="9" borderId="0" xfId="0" applyFont="1" applyFill="1" applyAlignment="1">
      <alignment horizontal="left"/>
    </xf>
    <xf numFmtId="0" fontId="11" fillId="9" borderId="0" xfId="0" applyFont="1" applyFill="1" applyAlignment="1">
      <alignment horizontal="center"/>
    </xf>
    <xf numFmtId="4" fontId="11" fillId="9" borderId="0" xfId="0" applyNumberFormat="1" applyFont="1" applyFill="1" applyAlignment="1">
      <alignment horizontal="center"/>
    </xf>
    <xf numFmtId="0" fontId="3" fillId="10" borderId="0" xfId="0" applyFont="1" applyFill="1"/>
    <xf numFmtId="14" fontId="10" fillId="8" borderId="0" xfId="0" applyNumberFormat="1" applyFont="1" applyFill="1" applyAlignment="1">
      <alignment horizontal="center"/>
    </xf>
    <xf numFmtId="14" fontId="3" fillId="0" borderId="0" xfId="0" applyNumberFormat="1" applyFont="1" applyAlignment="1">
      <alignment horizontal="center"/>
    </xf>
    <xf numFmtId="0" fontId="1" fillId="0" borderId="0" xfId="0" applyFont="1" applyBorder="1" applyAlignment="1">
      <alignment horizontal="center"/>
    </xf>
    <xf numFmtId="0" fontId="11" fillId="0" borderId="0" xfId="0" applyFont="1" applyAlignment="1">
      <alignment horizontal="center"/>
    </xf>
    <xf numFmtId="0" fontId="11" fillId="9" borderId="0" xfId="0" applyFont="1" applyFill="1" applyAlignment="1">
      <alignment horizontal="center"/>
    </xf>
    <xf numFmtId="0" fontId="11" fillId="9" borderId="0" xfId="0" applyFont="1" applyFill="1" applyAlignment="1">
      <alignment horizontal="left" vertical="center"/>
    </xf>
    <xf numFmtId="0" fontId="12" fillId="11" borderId="2" xfId="0" applyFont="1" applyFill="1" applyBorder="1" applyAlignment="1">
      <alignment horizontal="center" vertical="center" wrapText="1"/>
    </xf>
    <xf numFmtId="0" fontId="3" fillId="8" borderId="2" xfId="0" applyFont="1" applyFill="1" applyBorder="1" applyAlignment="1">
      <alignment horizontal="justify" vertical="center" wrapText="1"/>
    </xf>
    <xf numFmtId="4" fontId="3" fillId="0" borderId="2" xfId="0" applyNumberFormat="1" applyFont="1" applyFill="1" applyBorder="1" applyAlignment="1">
      <alignment horizontal="center" vertical="distributed" wrapText="1"/>
    </xf>
    <xf numFmtId="14" fontId="3" fillId="8"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412749</xdr:colOff>
      <xdr:row>60</xdr:row>
      <xdr:rowOff>31750</xdr:rowOff>
    </xdr:from>
    <xdr:to>
      <xdr:col>7</xdr:col>
      <xdr:colOff>296327</xdr:colOff>
      <xdr:row>64</xdr:row>
      <xdr:rowOff>148167</xdr:rowOff>
    </xdr:to>
    <xdr:sp macro="" textlink="">
      <xdr:nvSpPr>
        <xdr:cNvPr id="3" name="2 CuadroTexto"/>
        <xdr:cNvSpPr txBox="1"/>
      </xdr:nvSpPr>
      <xdr:spPr>
        <a:xfrm>
          <a:off x="1894416" y="24479250"/>
          <a:ext cx="9567328" cy="75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                      </a:t>
          </a:r>
          <a:r>
            <a:rPr lang="es-MX" sz="1100" b="1">
              <a:solidFill>
                <a:schemeClr val="dk1"/>
              </a:solidFill>
              <a:effectLst/>
              <a:latin typeface="+mn-lt"/>
              <a:ea typeface="+mn-ea"/>
              <a:cs typeface="+mn-cs"/>
            </a:rPr>
            <a:t>______________________________________                     ______________________________________</a:t>
          </a:r>
          <a:endParaRPr lang="es-MX" b="1">
            <a:effectLst/>
          </a:endParaRPr>
        </a:p>
        <a:p>
          <a:r>
            <a:rPr lang="es-MX" sz="1100" b="1"/>
            <a:t> 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82" t="s">
        <v>12</v>
      </c>
      <c r="B1" s="82"/>
      <c r="C1" s="82"/>
      <c r="D1" s="82"/>
      <c r="E1" s="82"/>
      <c r="F1" s="82"/>
      <c r="G1" s="82"/>
      <c r="H1" s="82"/>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82" t="s">
        <v>12</v>
      </c>
      <c r="B1" s="82"/>
      <c r="C1" s="82"/>
      <c r="D1" s="82"/>
      <c r="E1" s="82"/>
      <c r="F1" s="82"/>
      <c r="G1" s="82"/>
      <c r="H1" s="82"/>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view="pageBreakPreview" topLeftCell="A58" zoomScale="90" zoomScaleNormal="70" zoomScaleSheetLayoutView="90" workbookViewId="0">
      <selection activeCell="D7" sqref="D7"/>
    </sheetView>
  </sheetViews>
  <sheetFormatPr baseColWidth="10" defaultRowHeight="12.75" x14ac:dyDescent="0.2"/>
  <cols>
    <col min="1" max="1" width="22.140625" style="69" bestFit="1" customWidth="1"/>
    <col min="2" max="2" width="29.42578125" style="73" customWidth="1"/>
    <col min="3" max="3" width="26.85546875" style="69" customWidth="1"/>
    <col min="4" max="4" width="56.7109375" style="69" customWidth="1"/>
    <col min="5" max="5" width="9.85546875" style="70" bestFit="1" customWidth="1"/>
    <col min="6" max="6" width="10.42578125" style="69" bestFit="1" customWidth="1"/>
    <col min="7" max="7" width="12" style="69" bestFit="1" customWidth="1"/>
    <col min="8" max="8" width="16" style="69" bestFit="1" customWidth="1"/>
    <col min="9" max="9" width="10.42578125" style="81" bestFit="1" customWidth="1"/>
    <col min="10" max="16384" width="11.42578125" style="1"/>
  </cols>
  <sheetData>
    <row r="1" spans="1:10" s="68" customFormat="1" ht="27.75" customHeight="1" x14ac:dyDescent="0.3">
      <c r="A1" s="74"/>
      <c r="B1" s="83" t="s">
        <v>90</v>
      </c>
      <c r="C1" s="83"/>
      <c r="D1" s="83"/>
      <c r="E1" s="83"/>
      <c r="F1" s="83"/>
      <c r="G1" s="83"/>
      <c r="H1" s="83"/>
      <c r="I1" s="80"/>
      <c r="J1" s="75"/>
    </row>
    <row r="2" spans="1:10" s="68" customFormat="1" ht="27" customHeight="1" x14ac:dyDescent="0.3">
      <c r="A2" s="74"/>
      <c r="B2" s="84" t="s">
        <v>211</v>
      </c>
      <c r="C2" s="84"/>
      <c r="D2" s="84"/>
      <c r="E2" s="84"/>
      <c r="F2" s="84"/>
      <c r="G2" s="84"/>
      <c r="H2" s="84"/>
      <c r="I2" s="80"/>
      <c r="J2" s="75"/>
    </row>
    <row r="3" spans="1:10" s="68" customFormat="1" ht="20.100000000000001" customHeight="1" x14ac:dyDescent="0.3">
      <c r="A3" s="74"/>
      <c r="B3" s="85" t="s">
        <v>119</v>
      </c>
      <c r="C3" s="85"/>
      <c r="D3" s="85"/>
      <c r="E3" s="85"/>
      <c r="F3" s="85"/>
      <c r="G3" s="85"/>
      <c r="H3" s="85"/>
      <c r="I3" s="80"/>
      <c r="J3" s="75"/>
    </row>
    <row r="4" spans="1:10" s="68" customFormat="1" ht="20.100000000000001" customHeight="1" x14ac:dyDescent="0.3">
      <c r="A4" s="74"/>
      <c r="B4" s="76" t="s">
        <v>99</v>
      </c>
      <c r="C4" s="77"/>
      <c r="D4" s="77"/>
      <c r="E4" s="78"/>
      <c r="F4" s="77"/>
      <c r="G4" s="77"/>
      <c r="H4" s="77"/>
      <c r="I4" s="80"/>
      <c r="J4" s="75"/>
    </row>
    <row r="5" spans="1:10" s="68" customFormat="1" ht="7.5" customHeight="1" x14ac:dyDescent="0.3">
      <c r="A5" s="74"/>
      <c r="B5" s="77"/>
      <c r="C5" s="77"/>
      <c r="D5" s="77"/>
      <c r="E5" s="78"/>
      <c r="F5" s="77"/>
      <c r="G5" s="77"/>
      <c r="H5" s="77"/>
      <c r="I5" s="80"/>
      <c r="J5" s="75"/>
    </row>
    <row r="6" spans="1:10" s="68" customFormat="1" ht="45.75" customHeight="1" x14ac:dyDescent="0.2">
      <c r="A6" s="86" t="s">
        <v>97</v>
      </c>
      <c r="B6" s="86" t="s">
        <v>0</v>
      </c>
      <c r="C6" s="86" t="s">
        <v>91</v>
      </c>
      <c r="D6" s="86" t="s">
        <v>92</v>
      </c>
      <c r="E6" s="86" t="s">
        <v>94</v>
      </c>
      <c r="F6" s="86" t="s">
        <v>96</v>
      </c>
      <c r="G6" s="86" t="s">
        <v>93</v>
      </c>
      <c r="H6" s="86" t="s">
        <v>95</v>
      </c>
      <c r="I6" s="86" t="s">
        <v>100</v>
      </c>
    </row>
    <row r="7" spans="1:10" s="68" customFormat="1" ht="38.25" x14ac:dyDescent="0.2">
      <c r="A7" s="87" t="s">
        <v>98</v>
      </c>
      <c r="B7" s="87" t="s">
        <v>118</v>
      </c>
      <c r="C7" s="87" t="s">
        <v>120</v>
      </c>
      <c r="D7" s="87" t="s">
        <v>121</v>
      </c>
      <c r="E7" s="71">
        <v>1000</v>
      </c>
      <c r="F7" s="71">
        <f>+E7</f>
        <v>1000</v>
      </c>
      <c r="G7" s="71">
        <f>1000+190</f>
        <v>1190</v>
      </c>
      <c r="H7" s="71">
        <f>+F7+G7</f>
        <v>2190</v>
      </c>
      <c r="I7" s="89">
        <v>43132</v>
      </c>
    </row>
    <row r="8" spans="1:10" s="68" customFormat="1" ht="25.5" x14ac:dyDescent="0.2">
      <c r="A8" s="87" t="s">
        <v>98</v>
      </c>
      <c r="B8" s="87" t="s">
        <v>105</v>
      </c>
      <c r="C8" s="87" t="s">
        <v>46</v>
      </c>
      <c r="D8" s="87" t="s">
        <v>122</v>
      </c>
      <c r="E8" s="71">
        <v>1350</v>
      </c>
      <c r="F8" s="71">
        <f t="shared" ref="F8:F56" si="0">+E8</f>
        <v>1350</v>
      </c>
      <c r="G8" s="71">
        <f>500+380</f>
        <v>880</v>
      </c>
      <c r="H8" s="71">
        <f t="shared" ref="H8:H56" si="1">+F8+G8</f>
        <v>2230</v>
      </c>
      <c r="I8" s="89">
        <v>43133</v>
      </c>
    </row>
    <row r="9" spans="1:10" s="68" customFormat="1" x14ac:dyDescent="0.2">
      <c r="A9" s="87" t="s">
        <v>98</v>
      </c>
      <c r="B9" s="87" t="s">
        <v>108</v>
      </c>
      <c r="C9" s="87" t="s">
        <v>109</v>
      </c>
      <c r="D9" s="87" t="s">
        <v>123</v>
      </c>
      <c r="E9" s="71">
        <v>0</v>
      </c>
      <c r="F9" s="71">
        <v>0</v>
      </c>
      <c r="G9" s="71">
        <v>700</v>
      </c>
      <c r="H9" s="71">
        <f t="shared" si="1"/>
        <v>700</v>
      </c>
      <c r="I9" s="89">
        <v>43133</v>
      </c>
    </row>
    <row r="10" spans="1:10" s="68" customFormat="1" x14ac:dyDescent="0.2">
      <c r="A10" s="87" t="s">
        <v>98</v>
      </c>
      <c r="B10" s="87" t="s">
        <v>118</v>
      </c>
      <c r="C10" s="87" t="s">
        <v>120</v>
      </c>
      <c r="D10" s="87" t="s">
        <v>124</v>
      </c>
      <c r="E10" s="71">
        <v>1000</v>
      </c>
      <c r="F10" s="71">
        <f t="shared" si="0"/>
        <v>1000</v>
      </c>
      <c r="G10" s="71">
        <v>212</v>
      </c>
      <c r="H10" s="71">
        <f t="shared" si="1"/>
        <v>1212</v>
      </c>
      <c r="I10" s="89">
        <v>43138</v>
      </c>
    </row>
    <row r="11" spans="1:10" s="68" customFormat="1" ht="25.5" x14ac:dyDescent="0.2">
      <c r="A11" s="87" t="s">
        <v>98</v>
      </c>
      <c r="B11" s="87" t="s">
        <v>108</v>
      </c>
      <c r="C11" s="87" t="s">
        <v>109</v>
      </c>
      <c r="D11" s="87" t="s">
        <v>125</v>
      </c>
      <c r="E11" s="71">
        <v>700</v>
      </c>
      <c r="F11" s="71">
        <f t="shared" si="0"/>
        <v>700</v>
      </c>
      <c r="G11" s="71">
        <v>0</v>
      </c>
      <c r="H11" s="71">
        <f t="shared" si="1"/>
        <v>700</v>
      </c>
      <c r="I11" s="89">
        <v>43139</v>
      </c>
    </row>
    <row r="12" spans="1:10" s="68" customFormat="1" ht="25.5" x14ac:dyDescent="0.2">
      <c r="A12" s="87" t="s">
        <v>98</v>
      </c>
      <c r="B12" s="87" t="s">
        <v>105</v>
      </c>
      <c r="C12" s="87" t="s">
        <v>46</v>
      </c>
      <c r="D12" s="87" t="s">
        <v>126</v>
      </c>
      <c r="E12" s="71">
        <v>1350</v>
      </c>
      <c r="F12" s="71">
        <f t="shared" si="0"/>
        <v>1350</v>
      </c>
      <c r="G12" s="71">
        <f>2000+380</f>
        <v>2380</v>
      </c>
      <c r="H12" s="71">
        <f t="shared" si="1"/>
        <v>3730</v>
      </c>
      <c r="I12" s="89">
        <v>43139</v>
      </c>
    </row>
    <row r="13" spans="1:10" s="68" customFormat="1" ht="90.75" customHeight="1" x14ac:dyDescent="0.2">
      <c r="A13" s="87" t="s">
        <v>98</v>
      </c>
      <c r="B13" s="87" t="s">
        <v>106</v>
      </c>
      <c r="C13" s="87" t="s">
        <v>107</v>
      </c>
      <c r="D13" s="87" t="s">
        <v>127</v>
      </c>
      <c r="E13" s="71">
        <v>850</v>
      </c>
      <c r="F13" s="71">
        <f t="shared" si="0"/>
        <v>850</v>
      </c>
      <c r="G13" s="71">
        <f>400+544</f>
        <v>944</v>
      </c>
      <c r="H13" s="71">
        <f t="shared" si="1"/>
        <v>1794</v>
      </c>
      <c r="I13" s="89">
        <v>43143</v>
      </c>
    </row>
    <row r="14" spans="1:10" s="68" customFormat="1" ht="25.5" x14ac:dyDescent="0.2">
      <c r="A14" s="87" t="s">
        <v>98</v>
      </c>
      <c r="B14" s="87" t="s">
        <v>103</v>
      </c>
      <c r="C14" s="87" t="s">
        <v>104</v>
      </c>
      <c r="D14" s="87" t="s">
        <v>128</v>
      </c>
      <c r="E14" s="72">
        <v>700</v>
      </c>
      <c r="F14" s="71">
        <f t="shared" si="0"/>
        <v>700</v>
      </c>
      <c r="G14" s="72">
        <f>300+1736.87+380</f>
        <v>2416.87</v>
      </c>
      <c r="H14" s="71">
        <f t="shared" si="1"/>
        <v>3116.87</v>
      </c>
      <c r="I14" s="89">
        <v>43140</v>
      </c>
    </row>
    <row r="15" spans="1:10" s="68" customFormat="1" ht="25.5" x14ac:dyDescent="0.2">
      <c r="A15" s="87" t="s">
        <v>98</v>
      </c>
      <c r="B15" s="87" t="s">
        <v>129</v>
      </c>
      <c r="C15" s="87" t="s">
        <v>130</v>
      </c>
      <c r="D15" s="87" t="s">
        <v>131</v>
      </c>
      <c r="E15" s="71">
        <v>700</v>
      </c>
      <c r="F15" s="71">
        <f t="shared" si="0"/>
        <v>700</v>
      </c>
      <c r="G15" s="72">
        <v>0</v>
      </c>
      <c r="H15" s="71">
        <f t="shared" si="1"/>
        <v>700</v>
      </c>
      <c r="I15" s="89">
        <v>43140</v>
      </c>
    </row>
    <row r="16" spans="1:10" s="68" customFormat="1" ht="25.5" x14ac:dyDescent="0.2">
      <c r="A16" s="87" t="s">
        <v>98</v>
      </c>
      <c r="B16" s="87" t="s">
        <v>101</v>
      </c>
      <c r="C16" s="87" t="s">
        <v>102</v>
      </c>
      <c r="D16" s="87" t="s">
        <v>132</v>
      </c>
      <c r="E16" s="71">
        <v>1100</v>
      </c>
      <c r="F16" s="71">
        <f t="shared" si="0"/>
        <v>1100</v>
      </c>
      <c r="G16" s="72">
        <v>0</v>
      </c>
      <c r="H16" s="71">
        <f t="shared" si="1"/>
        <v>1100</v>
      </c>
      <c r="I16" s="89">
        <v>43140</v>
      </c>
    </row>
    <row r="17" spans="1:9" s="68" customFormat="1" ht="63.75" x14ac:dyDescent="0.2">
      <c r="A17" s="87" t="s">
        <v>98</v>
      </c>
      <c r="B17" s="87" t="s">
        <v>74</v>
      </c>
      <c r="C17" s="87" t="s">
        <v>75</v>
      </c>
      <c r="D17" s="87" t="s">
        <v>133</v>
      </c>
      <c r="E17" s="71">
        <v>700</v>
      </c>
      <c r="F17" s="71">
        <f t="shared" si="0"/>
        <v>700</v>
      </c>
      <c r="G17" s="72">
        <f>3538.08+384+300</f>
        <v>4222.08</v>
      </c>
      <c r="H17" s="71">
        <f t="shared" si="1"/>
        <v>4922.08</v>
      </c>
      <c r="I17" s="89">
        <v>43145</v>
      </c>
    </row>
    <row r="18" spans="1:9" s="68" customFormat="1" x14ac:dyDescent="0.2">
      <c r="A18" s="87" t="s">
        <v>98</v>
      </c>
      <c r="B18" s="87" t="s">
        <v>105</v>
      </c>
      <c r="C18" s="87" t="s">
        <v>46</v>
      </c>
      <c r="D18" s="87" t="s">
        <v>134</v>
      </c>
      <c r="E18" s="71">
        <v>3500</v>
      </c>
      <c r="F18" s="71">
        <f t="shared" si="0"/>
        <v>3500</v>
      </c>
      <c r="G18" s="72">
        <v>500</v>
      </c>
      <c r="H18" s="71">
        <f t="shared" si="1"/>
        <v>4000</v>
      </c>
      <c r="I18" s="89">
        <v>43145</v>
      </c>
    </row>
    <row r="19" spans="1:9" s="68" customFormat="1" ht="38.25" x14ac:dyDescent="0.2">
      <c r="A19" s="87" t="s">
        <v>98</v>
      </c>
      <c r="B19" s="87" t="s">
        <v>135</v>
      </c>
      <c r="C19" s="87" t="s">
        <v>136</v>
      </c>
      <c r="D19" s="87" t="s">
        <v>137</v>
      </c>
      <c r="E19" s="71">
        <v>2550</v>
      </c>
      <c r="F19" s="71">
        <f t="shared" si="0"/>
        <v>2550</v>
      </c>
      <c r="G19" s="72">
        <f>2327.39+434+400</f>
        <v>3161.39</v>
      </c>
      <c r="H19" s="71">
        <f t="shared" si="1"/>
        <v>5711.3899999999994</v>
      </c>
      <c r="I19" s="89">
        <v>43149</v>
      </c>
    </row>
    <row r="20" spans="1:9" s="68" customFormat="1" ht="38.25" x14ac:dyDescent="0.2">
      <c r="A20" s="87" t="s">
        <v>98</v>
      </c>
      <c r="B20" s="87" t="s">
        <v>138</v>
      </c>
      <c r="C20" s="87" t="s">
        <v>136</v>
      </c>
      <c r="D20" s="87" t="s">
        <v>137</v>
      </c>
      <c r="E20" s="71">
        <v>2550</v>
      </c>
      <c r="F20" s="71">
        <f t="shared" si="0"/>
        <v>2550</v>
      </c>
      <c r="G20" s="72">
        <v>400</v>
      </c>
      <c r="H20" s="71">
        <f t="shared" si="1"/>
        <v>2950</v>
      </c>
      <c r="I20" s="89">
        <v>43149</v>
      </c>
    </row>
    <row r="21" spans="1:9" s="68" customFormat="1" ht="25.5" x14ac:dyDescent="0.2">
      <c r="A21" s="87" t="s">
        <v>98</v>
      </c>
      <c r="B21" s="87" t="s">
        <v>103</v>
      </c>
      <c r="C21" s="87" t="s">
        <v>139</v>
      </c>
      <c r="D21" s="87" t="s">
        <v>140</v>
      </c>
      <c r="E21" s="71">
        <v>700</v>
      </c>
      <c r="F21" s="71">
        <f t="shared" si="0"/>
        <v>700</v>
      </c>
      <c r="G21" s="72">
        <v>300</v>
      </c>
      <c r="H21" s="71">
        <f t="shared" si="1"/>
        <v>1000</v>
      </c>
      <c r="I21" s="89">
        <v>43153</v>
      </c>
    </row>
    <row r="22" spans="1:9" s="68" customFormat="1" ht="63.75" x14ac:dyDescent="0.2">
      <c r="A22" s="87" t="s">
        <v>98</v>
      </c>
      <c r="B22" s="87" t="s">
        <v>105</v>
      </c>
      <c r="C22" s="87" t="s">
        <v>46</v>
      </c>
      <c r="D22" s="87" t="s">
        <v>141</v>
      </c>
      <c r="E22" s="88">
        <v>1350</v>
      </c>
      <c r="F22" s="88">
        <f t="shared" si="0"/>
        <v>1350</v>
      </c>
      <c r="G22" s="88">
        <f>2000+592</f>
        <v>2592</v>
      </c>
      <c r="H22" s="88">
        <f t="shared" si="1"/>
        <v>3942</v>
      </c>
      <c r="I22" s="90">
        <v>43153</v>
      </c>
    </row>
    <row r="23" spans="1:9" s="79" customFormat="1" ht="38.25" x14ac:dyDescent="0.2">
      <c r="A23" s="87" t="s">
        <v>40</v>
      </c>
      <c r="B23" s="87" t="s">
        <v>142</v>
      </c>
      <c r="C23" s="87" t="s">
        <v>143</v>
      </c>
      <c r="D23" s="87" t="s">
        <v>144</v>
      </c>
      <c r="E23" s="88">
        <v>700</v>
      </c>
      <c r="F23" s="88">
        <f t="shared" si="0"/>
        <v>700</v>
      </c>
      <c r="G23" s="88">
        <f>1100+200</f>
        <v>1300</v>
      </c>
      <c r="H23" s="88">
        <f t="shared" si="1"/>
        <v>2000</v>
      </c>
      <c r="I23" s="90">
        <v>43154</v>
      </c>
    </row>
    <row r="24" spans="1:9" s="68" customFormat="1" ht="25.5" x14ac:dyDescent="0.2">
      <c r="A24" s="87" t="s">
        <v>145</v>
      </c>
      <c r="B24" s="87" t="s">
        <v>146</v>
      </c>
      <c r="C24" s="87" t="s">
        <v>130</v>
      </c>
      <c r="D24" s="87" t="s">
        <v>147</v>
      </c>
      <c r="E24" s="88">
        <v>600</v>
      </c>
      <c r="F24" s="88">
        <f t="shared" si="0"/>
        <v>600</v>
      </c>
      <c r="G24" s="88">
        <f>603+200</f>
        <v>803</v>
      </c>
      <c r="H24" s="88">
        <f t="shared" si="1"/>
        <v>1403</v>
      </c>
      <c r="I24" s="90">
        <v>43155</v>
      </c>
    </row>
    <row r="25" spans="1:9" s="68" customFormat="1" ht="25.5" x14ac:dyDescent="0.2">
      <c r="A25" s="87" t="s">
        <v>113</v>
      </c>
      <c r="B25" s="87" t="s">
        <v>148</v>
      </c>
      <c r="C25" s="87" t="s">
        <v>149</v>
      </c>
      <c r="D25" s="87" t="s">
        <v>150</v>
      </c>
      <c r="E25" s="72">
        <v>600</v>
      </c>
      <c r="F25" s="71">
        <f t="shared" si="0"/>
        <v>600</v>
      </c>
      <c r="G25" s="72">
        <f>1048+200</f>
        <v>1248</v>
      </c>
      <c r="H25" s="71">
        <f t="shared" si="1"/>
        <v>1848</v>
      </c>
      <c r="I25" s="89">
        <v>43155</v>
      </c>
    </row>
    <row r="26" spans="1:9" s="68" customFormat="1" ht="25.5" x14ac:dyDescent="0.2">
      <c r="A26" s="87" t="s">
        <v>116</v>
      </c>
      <c r="B26" s="87" t="s">
        <v>151</v>
      </c>
      <c r="C26" s="87" t="s">
        <v>152</v>
      </c>
      <c r="D26" s="87" t="s">
        <v>153</v>
      </c>
      <c r="E26" s="72">
        <v>700</v>
      </c>
      <c r="F26" s="71">
        <f t="shared" si="0"/>
        <v>700</v>
      </c>
      <c r="G26" s="72">
        <f>1020+200</f>
        <v>1220</v>
      </c>
      <c r="H26" s="71">
        <f t="shared" si="1"/>
        <v>1920</v>
      </c>
      <c r="I26" s="89">
        <v>43154</v>
      </c>
    </row>
    <row r="27" spans="1:9" s="68" customFormat="1" ht="25.5" x14ac:dyDescent="0.2">
      <c r="A27" s="87" t="s">
        <v>9</v>
      </c>
      <c r="B27" s="87" t="s">
        <v>154</v>
      </c>
      <c r="C27" s="87" t="s">
        <v>155</v>
      </c>
      <c r="D27" s="87" t="s">
        <v>156</v>
      </c>
      <c r="E27" s="72">
        <v>700</v>
      </c>
      <c r="F27" s="71">
        <f t="shared" si="0"/>
        <v>700</v>
      </c>
      <c r="G27" s="72">
        <f>1120+200</f>
        <v>1320</v>
      </c>
      <c r="H27" s="71">
        <f t="shared" si="1"/>
        <v>2020</v>
      </c>
      <c r="I27" s="89">
        <v>43154</v>
      </c>
    </row>
    <row r="28" spans="1:9" s="68" customFormat="1" ht="25.5" x14ac:dyDescent="0.2">
      <c r="A28" s="87" t="s">
        <v>11</v>
      </c>
      <c r="B28" s="87" t="s">
        <v>157</v>
      </c>
      <c r="C28" s="87" t="s">
        <v>158</v>
      </c>
      <c r="D28" s="87" t="s">
        <v>159</v>
      </c>
      <c r="E28" s="72">
        <v>700</v>
      </c>
      <c r="F28" s="71">
        <f t="shared" si="0"/>
        <v>700</v>
      </c>
      <c r="G28" s="72">
        <f>976+200</f>
        <v>1176</v>
      </c>
      <c r="H28" s="71">
        <f t="shared" si="1"/>
        <v>1876</v>
      </c>
      <c r="I28" s="89">
        <v>43155</v>
      </c>
    </row>
    <row r="29" spans="1:9" s="68" customFormat="1" ht="38.25" x14ac:dyDescent="0.2">
      <c r="A29" s="87" t="s">
        <v>160</v>
      </c>
      <c r="B29" s="87" t="s">
        <v>161</v>
      </c>
      <c r="C29" s="87" t="s">
        <v>162</v>
      </c>
      <c r="D29" s="87" t="s">
        <v>163</v>
      </c>
      <c r="E29" s="72">
        <v>1400</v>
      </c>
      <c r="F29" s="71">
        <f t="shared" si="0"/>
        <v>1400</v>
      </c>
      <c r="G29" s="72">
        <f>3588+200</f>
        <v>3788</v>
      </c>
      <c r="H29" s="71">
        <f t="shared" si="1"/>
        <v>5188</v>
      </c>
      <c r="I29" s="89">
        <v>43154</v>
      </c>
    </row>
    <row r="30" spans="1:9" s="68" customFormat="1" ht="25.5" x14ac:dyDescent="0.2">
      <c r="A30" s="87" t="s">
        <v>34</v>
      </c>
      <c r="B30" s="87" t="s">
        <v>164</v>
      </c>
      <c r="C30" s="87" t="s">
        <v>104</v>
      </c>
      <c r="D30" s="87" t="s">
        <v>165</v>
      </c>
      <c r="E30" s="72">
        <v>600</v>
      </c>
      <c r="F30" s="71">
        <f t="shared" si="0"/>
        <v>600</v>
      </c>
      <c r="G30" s="72">
        <f>1808+200</f>
        <v>2008</v>
      </c>
      <c r="H30" s="71">
        <f t="shared" si="1"/>
        <v>2608</v>
      </c>
      <c r="I30" s="89">
        <v>43154</v>
      </c>
    </row>
    <row r="31" spans="1:9" s="68" customFormat="1" x14ac:dyDescent="0.2">
      <c r="A31" s="87" t="s">
        <v>27</v>
      </c>
      <c r="B31" s="87" t="s">
        <v>166</v>
      </c>
      <c r="C31" s="87" t="s">
        <v>167</v>
      </c>
      <c r="D31" s="87" t="s">
        <v>168</v>
      </c>
      <c r="E31" s="72">
        <v>700</v>
      </c>
      <c r="F31" s="71">
        <f t="shared" si="0"/>
        <v>700</v>
      </c>
      <c r="G31" s="72">
        <v>1032</v>
      </c>
      <c r="H31" s="71">
        <f t="shared" si="1"/>
        <v>1732</v>
      </c>
      <c r="I31" s="89">
        <v>43155</v>
      </c>
    </row>
    <row r="32" spans="1:9" s="68" customFormat="1" x14ac:dyDescent="0.2">
      <c r="A32" s="87" t="s">
        <v>10</v>
      </c>
      <c r="B32" s="87" t="s">
        <v>169</v>
      </c>
      <c r="C32" s="87" t="s">
        <v>170</v>
      </c>
      <c r="D32" s="87" t="s">
        <v>171</v>
      </c>
      <c r="E32" s="72">
        <v>600</v>
      </c>
      <c r="F32" s="71">
        <f t="shared" si="0"/>
        <v>600</v>
      </c>
      <c r="G32" s="72">
        <f>980+200</f>
        <v>1180</v>
      </c>
      <c r="H32" s="71">
        <f t="shared" si="1"/>
        <v>1780</v>
      </c>
      <c r="I32" s="89">
        <v>43155</v>
      </c>
    </row>
    <row r="33" spans="1:9" s="68" customFormat="1" ht="25.5" x14ac:dyDescent="0.2">
      <c r="A33" s="87" t="s">
        <v>8</v>
      </c>
      <c r="B33" s="87" t="s">
        <v>172</v>
      </c>
      <c r="C33" s="87" t="s">
        <v>174</v>
      </c>
      <c r="D33" s="87" t="s">
        <v>173</v>
      </c>
      <c r="E33" s="72">
        <v>700</v>
      </c>
      <c r="F33" s="71">
        <f t="shared" si="0"/>
        <v>700</v>
      </c>
      <c r="G33" s="72">
        <f>666+200</f>
        <v>866</v>
      </c>
      <c r="H33" s="71">
        <f t="shared" si="1"/>
        <v>1566</v>
      </c>
      <c r="I33" s="89">
        <v>43155</v>
      </c>
    </row>
    <row r="34" spans="1:9" s="68" customFormat="1" ht="52.5" customHeight="1" x14ac:dyDescent="0.2">
      <c r="A34" s="87" t="s">
        <v>8</v>
      </c>
      <c r="B34" s="87" t="s">
        <v>114</v>
      </c>
      <c r="C34" s="87" t="s">
        <v>115</v>
      </c>
      <c r="D34" s="87" t="s">
        <v>175</v>
      </c>
      <c r="E34" s="72">
        <v>700</v>
      </c>
      <c r="F34" s="71">
        <f t="shared" si="0"/>
        <v>700</v>
      </c>
      <c r="G34" s="72">
        <v>0</v>
      </c>
      <c r="H34" s="71">
        <f t="shared" si="1"/>
        <v>700</v>
      </c>
      <c r="I34" s="89">
        <v>43153</v>
      </c>
    </row>
    <row r="35" spans="1:9" s="68" customFormat="1" ht="52.5" customHeight="1" x14ac:dyDescent="0.2">
      <c r="A35" s="87" t="s">
        <v>116</v>
      </c>
      <c r="B35" s="87" t="s">
        <v>117</v>
      </c>
      <c r="C35" s="87" t="s">
        <v>115</v>
      </c>
      <c r="D35" s="87" t="s">
        <v>175</v>
      </c>
      <c r="E35" s="72">
        <v>1400</v>
      </c>
      <c r="F35" s="71">
        <f t="shared" si="0"/>
        <v>1400</v>
      </c>
      <c r="G35" s="72">
        <v>0</v>
      </c>
      <c r="H35" s="71">
        <f t="shared" si="1"/>
        <v>1400</v>
      </c>
      <c r="I35" s="89">
        <v>43153</v>
      </c>
    </row>
    <row r="36" spans="1:9" s="68" customFormat="1" ht="25.5" x14ac:dyDescent="0.2">
      <c r="A36" s="87" t="s">
        <v>160</v>
      </c>
      <c r="B36" s="87" t="s">
        <v>176</v>
      </c>
      <c r="C36" s="87" t="s">
        <v>115</v>
      </c>
      <c r="D36" s="87" t="s">
        <v>177</v>
      </c>
      <c r="E36" s="72">
        <v>1400</v>
      </c>
      <c r="F36" s="71">
        <f t="shared" si="0"/>
        <v>1400</v>
      </c>
      <c r="G36" s="72">
        <f>300+1332</f>
        <v>1632</v>
      </c>
      <c r="H36" s="71">
        <f t="shared" si="1"/>
        <v>3032</v>
      </c>
      <c r="I36" s="89">
        <v>43145</v>
      </c>
    </row>
    <row r="37" spans="1:9" s="68" customFormat="1" ht="50.25" customHeight="1" x14ac:dyDescent="0.2">
      <c r="A37" s="87" t="s">
        <v>40</v>
      </c>
      <c r="B37" s="87" t="s">
        <v>178</v>
      </c>
      <c r="C37" s="87" t="s">
        <v>130</v>
      </c>
      <c r="D37" s="87" t="s">
        <v>179</v>
      </c>
      <c r="E37" s="72">
        <v>2800</v>
      </c>
      <c r="F37" s="71">
        <f t="shared" si="0"/>
        <v>2800</v>
      </c>
      <c r="G37" s="72">
        <f>2200+300</f>
        <v>2500</v>
      </c>
      <c r="H37" s="71">
        <f t="shared" si="1"/>
        <v>5300</v>
      </c>
      <c r="I37" s="89">
        <v>43143</v>
      </c>
    </row>
    <row r="38" spans="1:9" s="68" customFormat="1" ht="25.5" x14ac:dyDescent="0.2">
      <c r="A38" s="87" t="s">
        <v>183</v>
      </c>
      <c r="B38" s="87" t="s">
        <v>180</v>
      </c>
      <c r="C38" s="87" t="s">
        <v>181</v>
      </c>
      <c r="D38" s="87" t="s">
        <v>182</v>
      </c>
      <c r="E38" s="72">
        <v>850</v>
      </c>
      <c r="F38" s="71">
        <f t="shared" si="0"/>
        <v>850</v>
      </c>
      <c r="G38" s="72">
        <v>0</v>
      </c>
      <c r="H38" s="71">
        <f t="shared" si="1"/>
        <v>850</v>
      </c>
      <c r="I38" s="89">
        <v>43140</v>
      </c>
    </row>
    <row r="39" spans="1:9" s="68" customFormat="1" ht="54" customHeight="1" x14ac:dyDescent="0.2">
      <c r="A39" s="87" t="s">
        <v>8</v>
      </c>
      <c r="B39" s="87" t="s">
        <v>114</v>
      </c>
      <c r="C39" s="87" t="s">
        <v>115</v>
      </c>
      <c r="D39" s="87" t="s">
        <v>175</v>
      </c>
      <c r="E39" s="72">
        <v>700</v>
      </c>
      <c r="F39" s="71">
        <f t="shared" si="0"/>
        <v>700</v>
      </c>
      <c r="G39" s="72">
        <v>0</v>
      </c>
      <c r="H39" s="71">
        <f t="shared" si="1"/>
        <v>700</v>
      </c>
      <c r="I39" s="89">
        <v>43134</v>
      </c>
    </row>
    <row r="40" spans="1:9" s="68" customFormat="1" ht="53.25" customHeight="1" x14ac:dyDescent="0.2">
      <c r="A40" s="87" t="s">
        <v>8</v>
      </c>
      <c r="B40" s="87" t="s">
        <v>114</v>
      </c>
      <c r="C40" s="87" t="s">
        <v>115</v>
      </c>
      <c r="D40" s="87" t="s">
        <v>175</v>
      </c>
      <c r="E40" s="72">
        <v>1400</v>
      </c>
      <c r="F40" s="71">
        <f t="shared" si="0"/>
        <v>1400</v>
      </c>
      <c r="G40" s="72">
        <v>0</v>
      </c>
      <c r="H40" s="71">
        <f t="shared" si="1"/>
        <v>1400</v>
      </c>
      <c r="I40" s="91">
        <v>43137</v>
      </c>
    </row>
    <row r="41" spans="1:9" s="68" customFormat="1" ht="40.5" customHeight="1" x14ac:dyDescent="0.2">
      <c r="A41" s="87" t="s">
        <v>160</v>
      </c>
      <c r="B41" s="87" t="s">
        <v>176</v>
      </c>
      <c r="C41" s="87" t="s">
        <v>115</v>
      </c>
      <c r="D41" s="87" t="s">
        <v>184</v>
      </c>
      <c r="E41" s="72">
        <v>700</v>
      </c>
      <c r="F41" s="71">
        <f t="shared" si="0"/>
        <v>700</v>
      </c>
      <c r="G41" s="72">
        <v>0</v>
      </c>
      <c r="H41" s="71">
        <f t="shared" si="1"/>
        <v>700</v>
      </c>
      <c r="I41" s="91">
        <v>43159</v>
      </c>
    </row>
    <row r="42" spans="1:9" s="68" customFormat="1" ht="41.25" customHeight="1" x14ac:dyDescent="0.2">
      <c r="A42" s="87" t="s">
        <v>160</v>
      </c>
      <c r="B42" s="87" t="s">
        <v>176</v>
      </c>
      <c r="C42" s="87" t="s">
        <v>115</v>
      </c>
      <c r="D42" s="87" t="s">
        <v>184</v>
      </c>
      <c r="E42" s="72">
        <v>300</v>
      </c>
      <c r="F42" s="71">
        <f t="shared" si="0"/>
        <v>300</v>
      </c>
      <c r="G42" s="72">
        <v>0</v>
      </c>
      <c r="H42" s="71">
        <f t="shared" si="1"/>
        <v>300</v>
      </c>
      <c r="I42" s="91">
        <v>43153</v>
      </c>
    </row>
    <row r="43" spans="1:9" s="68" customFormat="1" ht="28.5" customHeight="1" x14ac:dyDescent="0.2">
      <c r="A43" s="87" t="s">
        <v>145</v>
      </c>
      <c r="B43" s="87" t="s">
        <v>185</v>
      </c>
      <c r="C43" s="87" t="s">
        <v>115</v>
      </c>
      <c r="D43" s="87" t="s">
        <v>186</v>
      </c>
      <c r="E43" s="72">
        <v>2850</v>
      </c>
      <c r="F43" s="71">
        <f t="shared" si="0"/>
        <v>2850</v>
      </c>
      <c r="G43" s="72">
        <f>360+500</f>
        <v>860</v>
      </c>
      <c r="H43" s="71">
        <f t="shared" si="1"/>
        <v>3710</v>
      </c>
      <c r="I43" s="91">
        <v>43158</v>
      </c>
    </row>
    <row r="44" spans="1:9" ht="25.5" x14ac:dyDescent="0.2">
      <c r="A44" s="87" t="s">
        <v>8</v>
      </c>
      <c r="B44" s="87" t="s">
        <v>187</v>
      </c>
      <c r="C44" s="87" t="s">
        <v>188</v>
      </c>
      <c r="D44" s="87" t="s">
        <v>189</v>
      </c>
      <c r="E44" s="88">
        <v>400</v>
      </c>
      <c r="F44" s="88">
        <f t="shared" si="0"/>
        <v>400</v>
      </c>
      <c r="G44" s="88">
        <v>0</v>
      </c>
      <c r="H44" s="88">
        <f t="shared" si="1"/>
        <v>400</v>
      </c>
      <c r="I44" s="90">
        <v>43146</v>
      </c>
    </row>
    <row r="45" spans="1:9" ht="40.5" customHeight="1" x14ac:dyDescent="0.2">
      <c r="A45" s="87" t="s">
        <v>9</v>
      </c>
      <c r="B45" s="87" t="s">
        <v>190</v>
      </c>
      <c r="C45" s="87" t="s">
        <v>130</v>
      </c>
      <c r="D45" s="87" t="s">
        <v>191</v>
      </c>
      <c r="E45" s="88">
        <v>300</v>
      </c>
      <c r="F45" s="88">
        <f t="shared" si="0"/>
        <v>300</v>
      </c>
      <c r="G45" s="88">
        <v>560</v>
      </c>
      <c r="H45" s="88">
        <f t="shared" si="1"/>
        <v>860</v>
      </c>
      <c r="I45" s="92">
        <v>43147</v>
      </c>
    </row>
    <row r="46" spans="1:9" ht="27.75" customHeight="1" x14ac:dyDescent="0.2">
      <c r="A46" s="87" t="s">
        <v>145</v>
      </c>
      <c r="B46" s="87" t="s">
        <v>194</v>
      </c>
      <c r="C46" s="87" t="s">
        <v>192</v>
      </c>
      <c r="D46" s="87" t="s">
        <v>193</v>
      </c>
      <c r="E46" s="88">
        <v>400</v>
      </c>
      <c r="F46" s="88">
        <f t="shared" si="0"/>
        <v>400</v>
      </c>
      <c r="G46" s="88">
        <v>0</v>
      </c>
      <c r="H46" s="88">
        <f t="shared" si="1"/>
        <v>400</v>
      </c>
      <c r="I46" s="92">
        <v>43147</v>
      </c>
    </row>
    <row r="47" spans="1:9" ht="25.5" x14ac:dyDescent="0.2">
      <c r="A47" s="87" t="s">
        <v>145</v>
      </c>
      <c r="B47" s="87" t="s">
        <v>195</v>
      </c>
      <c r="C47" s="87" t="s">
        <v>130</v>
      </c>
      <c r="D47" s="87" t="s">
        <v>193</v>
      </c>
      <c r="E47" s="88">
        <v>300</v>
      </c>
      <c r="F47" s="88">
        <f t="shared" si="0"/>
        <v>300</v>
      </c>
      <c r="G47" s="88">
        <v>0</v>
      </c>
      <c r="H47" s="88">
        <f t="shared" si="1"/>
        <v>300</v>
      </c>
      <c r="I47" s="92">
        <v>43147</v>
      </c>
    </row>
    <row r="48" spans="1:9" ht="39.75" customHeight="1" x14ac:dyDescent="0.2">
      <c r="A48" s="87" t="s">
        <v>10</v>
      </c>
      <c r="B48" s="87" t="s">
        <v>196</v>
      </c>
      <c r="C48" s="87" t="s">
        <v>197</v>
      </c>
      <c r="D48" s="87" t="s">
        <v>191</v>
      </c>
      <c r="E48" s="88">
        <v>400</v>
      </c>
      <c r="F48" s="88">
        <f t="shared" si="0"/>
        <v>400</v>
      </c>
      <c r="G48" s="88">
        <v>0</v>
      </c>
      <c r="H48" s="88">
        <f t="shared" si="1"/>
        <v>400</v>
      </c>
      <c r="I48" s="92">
        <v>43147</v>
      </c>
    </row>
    <row r="49" spans="1:9" ht="38.25" x14ac:dyDescent="0.2">
      <c r="A49" s="87" t="s">
        <v>10</v>
      </c>
      <c r="B49" s="87" t="s">
        <v>111</v>
      </c>
      <c r="C49" s="87" t="s">
        <v>112</v>
      </c>
      <c r="D49" s="87" t="s">
        <v>191</v>
      </c>
      <c r="E49" s="88">
        <v>400</v>
      </c>
      <c r="F49" s="88">
        <f t="shared" si="0"/>
        <v>400</v>
      </c>
      <c r="G49" s="88">
        <f>1266+192</f>
        <v>1458</v>
      </c>
      <c r="H49" s="88">
        <f t="shared" si="1"/>
        <v>1858</v>
      </c>
      <c r="I49" s="92">
        <v>43147</v>
      </c>
    </row>
    <row r="50" spans="1:9" ht="26.25" customHeight="1" x14ac:dyDescent="0.2">
      <c r="A50" s="87" t="s">
        <v>160</v>
      </c>
      <c r="B50" s="87" t="s">
        <v>198</v>
      </c>
      <c r="C50" s="87" t="s">
        <v>130</v>
      </c>
      <c r="D50" s="87" t="s">
        <v>199</v>
      </c>
      <c r="E50" s="88">
        <v>700</v>
      </c>
      <c r="F50" s="88">
        <f t="shared" si="0"/>
        <v>700</v>
      </c>
      <c r="G50" s="88">
        <v>1794</v>
      </c>
      <c r="H50" s="88">
        <f t="shared" si="1"/>
        <v>2494</v>
      </c>
      <c r="I50" s="92">
        <v>43146</v>
      </c>
    </row>
    <row r="51" spans="1:9" ht="30" customHeight="1" x14ac:dyDescent="0.2">
      <c r="A51" s="87" t="s">
        <v>160</v>
      </c>
      <c r="B51" s="87" t="s">
        <v>200</v>
      </c>
      <c r="C51" s="87" t="s">
        <v>110</v>
      </c>
      <c r="D51" s="87" t="s">
        <v>199</v>
      </c>
      <c r="E51" s="88">
        <v>850</v>
      </c>
      <c r="F51" s="88">
        <f t="shared" si="0"/>
        <v>850</v>
      </c>
      <c r="G51" s="88">
        <v>1794</v>
      </c>
      <c r="H51" s="88">
        <f t="shared" si="1"/>
        <v>2644</v>
      </c>
      <c r="I51" s="92">
        <v>43146</v>
      </c>
    </row>
    <row r="52" spans="1:9" ht="64.5" customHeight="1" x14ac:dyDescent="0.2">
      <c r="A52" s="87" t="s">
        <v>34</v>
      </c>
      <c r="B52" s="87" t="s">
        <v>201</v>
      </c>
      <c r="C52" s="87" t="s">
        <v>110</v>
      </c>
      <c r="D52" s="87" t="s">
        <v>202</v>
      </c>
      <c r="E52" s="88">
        <v>1100</v>
      </c>
      <c r="F52" s="88">
        <f t="shared" si="0"/>
        <v>1100</v>
      </c>
      <c r="G52" s="88">
        <f>1720+198</f>
        <v>1918</v>
      </c>
      <c r="H52" s="88">
        <f t="shared" si="1"/>
        <v>3018</v>
      </c>
      <c r="I52" s="92">
        <v>43146</v>
      </c>
    </row>
    <row r="53" spans="1:9" ht="67.5" customHeight="1" x14ac:dyDescent="0.2">
      <c r="A53" s="87" t="s">
        <v>34</v>
      </c>
      <c r="B53" s="87" t="s">
        <v>203</v>
      </c>
      <c r="C53" s="87" t="s">
        <v>107</v>
      </c>
      <c r="D53" s="87" t="s">
        <v>202</v>
      </c>
      <c r="E53" s="88">
        <v>850</v>
      </c>
      <c r="F53" s="88">
        <f t="shared" si="0"/>
        <v>850</v>
      </c>
      <c r="G53" s="88">
        <v>0</v>
      </c>
      <c r="H53" s="88">
        <f t="shared" si="1"/>
        <v>850</v>
      </c>
      <c r="I53" s="92">
        <v>43146</v>
      </c>
    </row>
    <row r="54" spans="1:9" ht="28.5" customHeight="1" x14ac:dyDescent="0.2">
      <c r="A54" s="87" t="s">
        <v>27</v>
      </c>
      <c r="B54" s="87" t="s">
        <v>204</v>
      </c>
      <c r="C54" s="87" t="s">
        <v>112</v>
      </c>
      <c r="D54" s="87" t="s">
        <v>205</v>
      </c>
      <c r="E54" s="88">
        <v>400</v>
      </c>
      <c r="F54" s="88">
        <f t="shared" si="0"/>
        <v>400</v>
      </c>
      <c r="G54" s="88">
        <f>1360+158</f>
        <v>1518</v>
      </c>
      <c r="H54" s="88">
        <f t="shared" si="1"/>
        <v>1918</v>
      </c>
      <c r="I54" s="92">
        <v>43147</v>
      </c>
    </row>
    <row r="55" spans="1:9" ht="27.75" customHeight="1" x14ac:dyDescent="0.2">
      <c r="A55" s="87" t="s">
        <v>27</v>
      </c>
      <c r="B55" s="87" t="s">
        <v>206</v>
      </c>
      <c r="C55" s="87" t="s">
        <v>207</v>
      </c>
      <c r="D55" s="87" t="s">
        <v>205</v>
      </c>
      <c r="E55" s="88">
        <v>300</v>
      </c>
      <c r="F55" s="88">
        <f t="shared" si="0"/>
        <v>300</v>
      </c>
      <c r="G55" s="88">
        <v>0</v>
      </c>
      <c r="H55" s="88">
        <f t="shared" si="1"/>
        <v>300</v>
      </c>
      <c r="I55" s="92">
        <v>43147</v>
      </c>
    </row>
    <row r="56" spans="1:9" ht="27" customHeight="1" x14ac:dyDescent="0.2">
      <c r="A56" s="87" t="s">
        <v>116</v>
      </c>
      <c r="B56" s="87" t="s">
        <v>208</v>
      </c>
      <c r="C56" s="87" t="s">
        <v>209</v>
      </c>
      <c r="D56" s="87" t="s">
        <v>210</v>
      </c>
      <c r="E56" s="88">
        <v>300</v>
      </c>
      <c r="F56" s="88">
        <f t="shared" si="0"/>
        <v>300</v>
      </c>
      <c r="G56" s="88">
        <f>623+200</f>
        <v>823</v>
      </c>
      <c r="H56" s="88">
        <f t="shared" si="1"/>
        <v>1123</v>
      </c>
      <c r="I56" s="92">
        <v>43147</v>
      </c>
    </row>
  </sheetData>
  <mergeCells count="3">
    <mergeCell ref="B1:H1"/>
    <mergeCell ref="B2:H2"/>
    <mergeCell ref="B3:H3"/>
  </mergeCells>
  <pageMargins left="0.19685039370078741" right="0.11811023622047245" top="0.35433070866141736" bottom="0.55118110236220474" header="0.31496062992125984" footer="0.31496062992125984"/>
  <pageSetup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DIRECCIÓN GENERAL</vt:lpstr>
      <vt:lpstr>GASTOS DE VIAJE FEBRERO 2018</vt:lpstr>
      <vt:lpstr>'GASTOS DE VIAJE FEBRERO 2018'!Área_de_impresión</vt:lpstr>
      <vt:lpstr>'GASTOS DE VIAJE FEBRERO 2018'!Títulos_a_imprimir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2018-04-10T18:01:09Z</cp:lastPrinted>
  <dcterms:created xsi:type="dcterms:W3CDTF">2012-08-15T19:06:55Z</dcterms:created>
  <dcterms:modified xsi:type="dcterms:W3CDTF">2018-04-10T18:15:33Z</dcterms:modified>
</cp:coreProperties>
</file>