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AGOSTO 2019 -1" sheetId="43" r:id="rId7"/>
  </sheets>
  <definedNames>
    <definedName name="_xlnm._FilterDatabase" localSheetId="6" hidden="1">'GASTOS DE CAMINO AGOSTO 2019 -1'!$C$1:$C$54</definedName>
    <definedName name="_xlnm.Print_Area" localSheetId="6">'GASTOS DE CAMINO AGOSTO 2019 -1'!$B$1:$L$96</definedName>
    <definedName name="_xlnm.Print_Area" localSheetId="2">'GASTOS DE CAMINO ENERO 2019'!$A$1:$I$43</definedName>
    <definedName name="_xlnm.Print_Area" localSheetId="5">'GASTOS DE CAMINO FEBRERO 2019'!$A$1:$I$56</definedName>
    <definedName name="_xlnm.Print_Area" localSheetId="1">'VIATICOS ENERO 2019'!$A$1:$I$38</definedName>
    <definedName name="_xlnm.Print_Area" localSheetId="4">'VIATICOS FEBRERO 2019'!$A$1:$I$48</definedName>
    <definedName name="_xlnm.Print_Titles" localSheetId="6">'GASTOS DE CAMINO AGOSTO 2019 -1'!$1:$6</definedName>
    <definedName name="_xlnm.Print_Titles" localSheetId="2">'GASTOS DE CAMINO ENERO 2019'!$1:$6</definedName>
    <definedName name="_xlnm.Print_Titles" localSheetId="5">'GASTOS DE CAMINO FEBRERO 2019'!$1:$6</definedName>
    <definedName name="_xlnm.Print_Titles" localSheetId="1">'VIATICOS ENERO 2019'!$1:$6</definedName>
    <definedName name="_xlnm.Print_Titles" localSheetId="4">'VIATICOS FEBRERO 2019'!$1:$6</definedName>
  </definedNames>
  <calcPr calcId="152511"/>
</workbook>
</file>

<file path=xl/calcChain.xml><?xml version="1.0" encoding="utf-8"?>
<calcChain xmlns="http://schemas.openxmlformats.org/spreadsheetml/2006/main">
  <c r="K8" i="43" l="1"/>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 i="43"/>
  <c r="J74" i="43" l="1"/>
  <c r="H74" i="43"/>
  <c r="I74" i="43"/>
  <c r="I73" i="43" l="1"/>
  <c r="J69" i="43" l="1"/>
  <c r="J22" i="43"/>
  <c r="J20" i="43"/>
  <c r="J15" i="43"/>
  <c r="I72" i="43"/>
  <c r="H72" i="43"/>
  <c r="H71" i="43"/>
  <c r="I71" i="43" s="1"/>
  <c r="H70" i="43"/>
  <c r="I70" i="43" s="1"/>
  <c r="I69" i="43"/>
  <c r="H69" i="43"/>
  <c r="I68" i="43"/>
  <c r="I67" i="43"/>
  <c r="I66" i="43"/>
  <c r="H65" i="43"/>
  <c r="I65" i="43" s="1"/>
  <c r="I64" i="43"/>
  <c r="H64" i="43"/>
  <c r="H63" i="43"/>
  <c r="I63" i="43" s="1"/>
  <c r="I62" i="43"/>
  <c r="H62" i="43"/>
  <c r="I61" i="43"/>
  <c r="I60" i="43"/>
  <c r="I59" i="43"/>
  <c r="I58" i="43"/>
  <c r="H58" i="43"/>
  <c r="H57" i="43"/>
  <c r="I57" i="43" s="1"/>
  <c r="I56" i="43"/>
  <c r="I55" i="43"/>
  <c r="H54" i="43"/>
  <c r="I54" i="43" s="1"/>
  <c r="I53" i="43"/>
  <c r="H53" i="43"/>
  <c r="H52" i="43"/>
  <c r="I52" i="43" s="1"/>
  <c r="I51" i="43"/>
  <c r="I50" i="43"/>
  <c r="H49" i="43"/>
  <c r="I49" i="43" s="1"/>
  <c r="I48" i="43"/>
  <c r="H47" i="43"/>
  <c r="I47" i="43" s="1"/>
  <c r="I46" i="43"/>
  <c r="I45" i="43"/>
  <c r="I44" i="43"/>
  <c r="I43" i="43"/>
  <c r="I42" i="43"/>
  <c r="H42" i="43"/>
  <c r="H41" i="43"/>
  <c r="I41" i="43" s="1"/>
  <c r="I40" i="43"/>
  <c r="I39" i="43"/>
  <c r="I38" i="43"/>
  <c r="H37" i="43"/>
  <c r="I37" i="43" s="1"/>
  <c r="I36" i="43"/>
  <c r="H35" i="43"/>
  <c r="I35" i="43" s="1"/>
  <c r="I34" i="43"/>
  <c r="I33" i="43"/>
  <c r="H33" i="43"/>
  <c r="I32" i="43"/>
  <c r="I31" i="43"/>
  <c r="I30" i="43"/>
  <c r="H30" i="43"/>
  <c r="I29" i="43"/>
  <c r="I28" i="43"/>
  <c r="I27" i="43"/>
  <c r="H26" i="43"/>
  <c r="I26" i="43" s="1"/>
  <c r="I25" i="43"/>
  <c r="I24" i="43"/>
  <c r="I23" i="43"/>
  <c r="H22" i="43"/>
  <c r="I22" i="43" s="1"/>
  <c r="I21" i="43"/>
  <c r="H21" i="43"/>
  <c r="I20" i="43"/>
  <c r="I19" i="43"/>
  <c r="I18" i="43"/>
  <c r="I17" i="43"/>
  <c r="I16" i="43"/>
  <c r="I15" i="43"/>
  <c r="I14" i="43"/>
  <c r="H13" i="43"/>
  <c r="I13" i="43" s="1"/>
  <c r="I12" i="43"/>
  <c r="H12" i="43"/>
  <c r="I11" i="43"/>
  <c r="H10" i="43"/>
  <c r="I10" i="43" s="1"/>
  <c r="I9" i="43"/>
  <c r="I8" i="43"/>
  <c r="I7" i="43"/>
  <c r="M8" i="43"/>
  <c r="M9" i="43" s="1"/>
  <c r="M10" i="43" s="1"/>
  <c r="M11" i="43" s="1"/>
  <c r="M12" i="43" s="1"/>
  <c r="M13" i="43" s="1"/>
  <c r="M14" i="43" s="1"/>
  <c r="M15" i="43" s="1"/>
  <c r="M16" i="43" s="1"/>
  <c r="M17" i="43" s="1"/>
  <c r="M18" i="43" s="1"/>
  <c r="M19" i="43" s="1"/>
  <c r="M20" i="43" s="1"/>
  <c r="M21" i="43" s="1"/>
  <c r="M22" i="43" s="1"/>
  <c r="M23" i="43" s="1"/>
  <c r="M24" i="43" s="1"/>
  <c r="M25" i="43" s="1"/>
  <c r="M26" i="43" s="1"/>
  <c r="M27" i="43" s="1"/>
  <c r="M28" i="43" s="1"/>
  <c r="M29" i="43" s="1"/>
  <c r="M30" i="43" s="1"/>
  <c r="M31" i="43" s="1"/>
  <c r="M32" i="43" s="1"/>
  <c r="M33" i="43" s="1"/>
  <c r="M34" i="43" s="1"/>
  <c r="M35" i="43" s="1"/>
  <c r="M36" i="43" s="1"/>
  <c r="M37" i="43" s="1"/>
  <c r="M38" i="43" s="1"/>
  <c r="M39" i="43" s="1"/>
  <c r="M40" i="43" s="1"/>
  <c r="M41" i="43" s="1"/>
  <c r="M42" i="43" s="1"/>
  <c r="M43" i="43" s="1"/>
  <c r="M44" i="43" s="1"/>
  <c r="M45" i="43" s="1"/>
  <c r="M46" i="43" s="1"/>
  <c r="M47" i="43" s="1"/>
  <c r="M48" i="43" s="1"/>
  <c r="M49" i="43" s="1"/>
  <c r="M50" i="43" s="1"/>
  <c r="M51" i="43" s="1"/>
  <c r="M52" i="43" s="1"/>
  <c r="M53" i="43" s="1"/>
  <c r="M54" i="43" s="1"/>
  <c r="M55" i="43" s="1"/>
  <c r="M56" i="43" s="1"/>
  <c r="M57" i="43" s="1"/>
  <c r="M58" i="43" s="1"/>
  <c r="M59" i="43" s="1"/>
  <c r="M60" i="43" s="1"/>
  <c r="M61" i="43" s="1"/>
  <c r="M62" i="43" s="1"/>
  <c r="M63" i="43" s="1"/>
  <c r="M64" i="43" s="1"/>
  <c r="M65" i="43" s="1"/>
  <c r="M66" i="43" s="1"/>
  <c r="M67" i="43" s="1"/>
  <c r="M68" i="43" s="1"/>
  <c r="M69" i="43" s="1"/>
  <c r="M70" i="43" s="1"/>
  <c r="M71" i="43" s="1"/>
  <c r="M72" i="43"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<sst xmlns="http://schemas.openxmlformats.org/spreadsheetml/2006/main" count="1022" uniqueCount="382">
  <si>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</si>
  <si>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</si>
  <si>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</si>
  <si>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</si>
  <si>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</si>
  <si>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</si>
  <si>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</si>
  <si>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</si>
  <si>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</si>
  <si>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</si>
  <si>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</si>
  <si>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</si>
  <si>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</si>
  <si>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</si>
  <si>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</si>
  <si>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</si>
  <si>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</si>
  <si>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</si>
  <si>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</si>
  <si>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</si>
  <si>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</si>
  <si>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</si>
  <si>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</si>
  <si>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</si>
  <si>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</si>
  <si>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</si>
  <si>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</si>
  <si>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</si>
  <si>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</si>
  <si>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</si>
  <si>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</si>
  <si>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</si>
  <si>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</si>
  <si>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</si>
  <si>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</si>
  <si>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</si>
  <si>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</si>
  <si>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</si>
  <si>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</si>
  <si>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</si>
  <si>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</si>
  <si>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</si>
  <si>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</si>
  <si>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</si>
  <si>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</si>
  <si>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</si>
  <si>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</si>
  <si>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</si>
  <si>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</si>
  <si>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</si>
  <si>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</si>
  <si>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</si>
  <si>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</si>
  <si>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</si>
  <si>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</si>
  <si>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</si>
  <si>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</si>
  <si>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</si>
  <si>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</si>
  <si>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</si>
  <si>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</si>
  <si>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</si>
  <si>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</si>
  <si>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</si>
  <si>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</si>
  <si>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</si>
  <si>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</si>
  <si>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</si>
  <si>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</si>
  <si>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</si>
  <si>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</si>
  <si>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</si>
  <si>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</si>
  <si>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</si>
  <si>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</si>
  <si>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</si>
  <si>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</si>
  <si>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</si>
  <si>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</si>
  <si>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</si>
  <si>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</si>
  <si>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</si>
  <si>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</si>
  <si>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</si>
  <si>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</si>
  <si>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</si>
  <si>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</si>
  <si>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</si>
  <si>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</si>
  <si>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</si>
  <si>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</si>
  <si>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</si>
  <si>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</si>
  <si>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</si>
  <si>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</si>
  <si>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</si>
  <si>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</si>
  <si>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</si>
  <si>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</si>
  <si>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</si>
  <si>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</si>
  <si>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</si>
  <si>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</si>
  <si>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</si>
  <si>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</si>
  <si>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</si>
  <si>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</si>
  <si>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</si>
  <si>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</si>
  <si>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</si>
  <si>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</si>
  <si>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</si>
  <si>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</si>
  <si>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</si>
  <si>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</si>
  <si>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</si>
  <si>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</si>
  <si>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</si>
  <si>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</si>
  <si>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</si>
  <si>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</si>
  <si>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</si>
  <si>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</si>
  <si>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</si>
  <si>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</si>
  <si>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</si>
  <si>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</si>
  <si>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</si>
  <si>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</si>
  <si>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</si>
  <si>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</si>
  <si>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</si>
  <si>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</si>
  <si>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</si>
  <si>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</si>
  <si>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</si>
  <si>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</si>
  <si>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</si>
  <si>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</si>
  <si>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</si>
  <si>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</si>
  <si>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</si>
  <si>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</si>
  <si>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</si>
  <si>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</si>
  <si>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</si>
  <si>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</si>
  <si>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</si>
  <si>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</si>
  <si>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</si>
  <si>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</si>
  <si>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</si>
  <si>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</si>
  <si>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</si>
  <si>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</si>
  <si>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</si>
  <si>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</si>
  <si>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</si>
  <si>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</si>
  <si>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</si>
  <si>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</si>
  <si>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</si>
  <si>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</si>
  <si>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</si>
  <si>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</si>
  <si>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</si>
  <si>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</si>
  <si>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</si>
  <si>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</si>
  <si>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</si>
  <si>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</si>
  <si>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</si>
  <si>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</si>
  <si>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</si>
  <si>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</si>
  <si>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</si>
  <si>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</si>
  <si>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</si>
  <si>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</si>
  <si>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</si>
  <si>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</si>
  <si>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</si>
  <si>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</si>
  <si>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</si>
  <si>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</si>
  <si>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</si>
  <si>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</si>
  <si>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</si>
  <si>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</si>
  <si>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</si>
  <si>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</si>
  <si>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</si>
  <si>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</si>
  <si>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</si>
  <si>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</si>
  <si>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</si>
  <si>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</si>
  <si>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</si>
  <si>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</si>
  <si>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</si>
  <si>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</si>
  <si>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</si>
  <si>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</si>
  <si>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</si>
  <si>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</si>
  <si>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</si>
  <si>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</si>
  <si>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   </t>
  </si>
  <si>
    <t xml:space="preserve">VIATICOS  </t>
  </si>
  <si>
    <t xml:space="preserve">GASTOS DE CAMINO </t>
  </si>
  <si>
    <t>LOPEZ</t>
  </si>
  <si>
    <t>RAMIREZ</t>
  </si>
  <si>
    <t>FRANCISCO CARLOS</t>
  </si>
  <si>
    <t>TOLEDO</t>
  </si>
  <si>
    <t>MARTINEZ</t>
  </si>
  <si>
    <t>CARLOS ALBERTO</t>
  </si>
  <si>
    <t xml:space="preserve">PLAZA </t>
  </si>
  <si>
    <t>RUIZ</t>
  </si>
  <si>
    <t>BUSTAMANTE</t>
  </si>
  <si>
    <t>CYNTHIA LIZETH</t>
  </si>
  <si>
    <t>CRUZ</t>
  </si>
  <si>
    <t>LUIS</t>
  </si>
  <si>
    <t>MAGALLON</t>
  </si>
  <si>
    <t>MARTHA TERESA</t>
  </si>
  <si>
    <t>CAZARES</t>
  </si>
  <si>
    <t>GASTELUM</t>
  </si>
  <si>
    <t>ORGANO INTERNO DE CONTROL</t>
  </si>
  <si>
    <t xml:space="preserve">LOPEZ </t>
  </si>
  <si>
    <t>CONTRERAS</t>
  </si>
  <si>
    <t>TOMAS ALEJANDRO</t>
  </si>
  <si>
    <t>BARRERA</t>
  </si>
  <si>
    <t>CANANEA</t>
  </si>
  <si>
    <t>TAPIA</t>
  </si>
  <si>
    <t>Periodo comprendido: AGOSTO 2019</t>
  </si>
  <si>
    <t>Fecha de Actualización:  AGOSTO 2019</t>
  </si>
  <si>
    <t xml:space="preserve">LEOPOLDO </t>
  </si>
  <si>
    <t>TRASLADAR A PERSONAL DEL AREA DE VINCULACION AL PLANTEL CONALEP DE LA CD DE GUAYMAS, SONORA.</t>
  </si>
  <si>
    <t>ALMA BERENICE</t>
  </si>
  <si>
    <t xml:space="preserve">BUSTAMANTE </t>
  </si>
  <si>
    <t>ALVAREZ</t>
  </si>
  <si>
    <t>ASISTIR A REUNION EN SEGUIMIENTO DE PROGRAMA DE VINCULACION EN PLANTELES GUAYMAS Y EMPALME</t>
  </si>
  <si>
    <t xml:space="preserve">MONTIJO </t>
  </si>
  <si>
    <t xml:space="preserve">PEREZ </t>
  </si>
  <si>
    <t>RECIBIR A ALUMNA DE VIAJE A CANADA "YES AL INGLES</t>
  </si>
  <si>
    <t>ACUDIR A LA CD DE HERMOSILLO, SONORA  EL DIA 04 AGOSTO A RECOGER A DOCENTE Y ALUMNA QUE REGRESAN DEL CURSO QUE LES IMPARTIERON EN CANADA</t>
  </si>
  <si>
    <t>SILVA</t>
  </si>
  <si>
    <t>REUNION EN LAS OFICINAS DE LA AUDITORIA SUPERIOR DE LA FEDERACION EN CD DE MEXICO, A FIN DE ATENDER SOLVENTACION DE OBSERVACIONES DE AUDITORIA</t>
  </si>
  <si>
    <t>NORMA</t>
  </si>
  <si>
    <t xml:space="preserve">LARA </t>
  </si>
  <si>
    <t>ARGENIS</t>
  </si>
  <si>
    <t xml:space="preserve">BAEZ </t>
  </si>
  <si>
    <t>OCHOA</t>
  </si>
  <si>
    <t>PROGRAMA EMBAJADORES DE LA CIENCIA EN SONORA, EN HERMOSILLO</t>
  </si>
  <si>
    <t xml:space="preserve">JESUS AYDEE </t>
  </si>
  <si>
    <t xml:space="preserve">CORONADO </t>
  </si>
  <si>
    <t>GONZALEZ</t>
  </si>
  <si>
    <t xml:space="preserve">LUIS ARMANDO </t>
  </si>
  <si>
    <t xml:space="preserve">BORBON </t>
  </si>
  <si>
    <t>APODACA</t>
  </si>
  <si>
    <t>AUXILIAR DE SEGURIDAD</t>
  </si>
  <si>
    <t>CITA EN LA OFICINA DE LA UNIDAD DE ASUNTOS JURIDICOS DE DIRECCION GENERAL DE CONALEP SONORA</t>
  </si>
  <si>
    <t>MARTHA JULIA</t>
  </si>
  <si>
    <t>GARDNER</t>
  </si>
  <si>
    <t>IMPARTICION DE CURSO "HERRAMIENTAS DE PNL PARA LA DISCAPACIDAD" A PERSONAL DEL PLANTEL GUAYMAS</t>
  </si>
  <si>
    <t>RENE</t>
  </si>
  <si>
    <t>SANTACRUZ</t>
  </si>
  <si>
    <t>LUNA</t>
  </si>
  <si>
    <t>ENTREGA DE MOBILIARIO EN PLANTEL CONALEP MAGDALENA, SONORA</t>
  </si>
  <si>
    <t>ENTREGA DE CUBETAS DE PINTURA A PLANTEL CONALEP NOGALES, CABORCA Y MAGDALENA</t>
  </si>
  <si>
    <t>ASISTIR AL MUNICIPIO DE SLRC, A FIN DE ASISTIR AL INICIO DE CURSOS Y LLEVAR A CABO REUNION CON PERSONAL DOCENTE Y ADMVO DE ESE PLANTEL, ASI MISMO, ASISTIR AL MUNICIPIO DE MAGDALENA, PARA LLEVAR A CABO REUNION CON PERSONAL DOCENTE PARA ATENDER INCONFORMIDADES PLANTEADAS POR SINTACEPTES</t>
  </si>
  <si>
    <t xml:space="preserve">TRASLADAR A PERSONAL DOCENTE DE SINTACEPTES A EVENTO DEPORTIVO, EL CUAL SE LLEVARÁ A CABO EN BAHIA DE KINO </t>
  </si>
  <si>
    <t>ACUDIR A LOS PLANTELES CONALEP PARA HACER ENTREGA DE LIBROS</t>
  </si>
  <si>
    <t xml:space="preserve">FLORENCIO </t>
  </si>
  <si>
    <t xml:space="preserve">CASTILLO </t>
  </si>
  <si>
    <t>GURROLA</t>
  </si>
  <si>
    <t>TITULAR DE LA UNIDAD JURIDICA</t>
  </si>
  <si>
    <t>REUNION EN PLANTEL CONALEP MAGDALENA CON EL DIRECTOR GENERAL Y SINDICATO</t>
  </si>
  <si>
    <t xml:space="preserve">PILAR </t>
  </si>
  <si>
    <t>RIVERA</t>
  </si>
  <si>
    <t>LEON</t>
  </si>
  <si>
    <t>REUNION NACIONAL DE DIRECTORES GENERALES, DIRECCION ACADEMICA E INFORMATICA EN OFICINAS NACIONALES DE CONALEP EN EL ESTADO DE MEXICO</t>
  </si>
  <si>
    <t>JUAN ARIEL</t>
  </si>
  <si>
    <t>ENRIQUEZ</t>
  </si>
  <si>
    <t>TERCERA SESION PARA LLEVAR A CABO, TRABAJOS INHERENTES  A COMISION  GENERAL DICTAMINADORA.</t>
  </si>
  <si>
    <t>REUNION PARA LLEVAR A CABO, TRABAJOS INHERENTES  A COMISION  GENERAL DICTAMINADORA.</t>
  </si>
  <si>
    <t>SEGUNDA SESION PARA LLEVAR A CABO, TRABAJOS INHERENTES  A COMISION  GENERAL DICTAMINADORA.</t>
  </si>
  <si>
    <t>MARIA SILVIA</t>
  </si>
  <si>
    <t>DIRECTORA DE AREA</t>
  </si>
  <si>
    <t>ACUDE AL EVENTO PROGRAMA VIVIENDO LA DISCAPACIDAD, PROMOVIDO POR DIF SONORA, 23 DE AGOSTO 2019 EN NOGALES SONORA</t>
  </si>
  <si>
    <t>ENTREGAR KITS DE INFORMATICA Y TABLETS PARA PROFESORES DE LOS PLANTELES CABORCA, NOGALES Y SAN LUIS RIO COLORADO</t>
  </si>
  <si>
    <t>CYNTHIA  LIZETH</t>
  </si>
  <si>
    <t>ACUDE A REUNION EN SEGUIMIENTO AL PROGRAMA MODELO FORMACION DUAL, EN LA CD DE NOGALES</t>
  </si>
  <si>
    <t xml:space="preserve">LUIS FRANCISCO </t>
  </si>
  <si>
    <t>AUDITORIA PROGRAMADA Y ATENCION A BUZONES DE QUEJAS Y SUGERENCIAS DE GUAYMAS Y EMPALME</t>
  </si>
  <si>
    <t>XIBILLÉ</t>
  </si>
  <si>
    <t>RIUZ</t>
  </si>
  <si>
    <t>ACUDIR A LOS PLANTELES GUAYMAS Y EMPALME A REALIZAR TRABAJOS DE IMPERMEABILIZACION</t>
  </si>
  <si>
    <t>ACUDIR A LOS PLANTELES GUAYMAS Y EMPALME A REALIZAR TRABAJOS DE IMPERMEABILIZACION (COMPLEMENTO)</t>
  </si>
  <si>
    <t>ACUDIR A LOS PLANTELES GUAYMAS Y EMPALME A REALIZAR TRABAJOS DE IMPERMEABILIZACION (2DO. COMPLEMENTO)</t>
  </si>
  <si>
    <t>ASISTIR AL MUNICIPIO DE EMPALME, A FIN DE LLEVAR A CABO REUNION CON PERSONAL DOCENTE Y ADMINISTRATIVO PARA EL SEGUIMIENTO DE NECESIDADES POR EL INICIO DE NUEVO CICLO ESCOLAR</t>
  </si>
  <si>
    <t>MARTIN CESAR</t>
  </si>
  <si>
    <t>MURRIETA</t>
  </si>
  <si>
    <t>ACUDIR A LA CD DE HERMOSILLO SONORA EL DIA 30 DE AGOSTO A OFICINAS DE DIRECCION GENERAL</t>
  </si>
  <si>
    <t>ANDRES ALFREDO</t>
  </si>
  <si>
    <t xml:space="preserve">BAÑEZ </t>
  </si>
  <si>
    <t>CHOLLET</t>
  </si>
  <si>
    <t>ACUDIR A LA CD DE HERMOSILLO SONORA A OFICINAS DE DIR GRAL</t>
  </si>
  <si>
    <t>JOSE BENITO</t>
  </si>
  <si>
    <t xml:space="preserve">YOCUPICIO </t>
  </si>
  <si>
    <t>ANAYA</t>
  </si>
  <si>
    <t>VISITA A SUPERVICION DEL PLANTEL EMPALME, REUNION CON PERSONAL DOCENTE Y VER TEMA SOBRE INFRAESTRUCTURA</t>
  </si>
  <si>
    <t>MARIA DEL CARMEN</t>
  </si>
  <si>
    <t>DUARTE</t>
  </si>
  <si>
    <t>ESPARZA</t>
  </si>
  <si>
    <t>VISITA DE SUPERVISION AL PLANTEL EMPALME, REUNION CON PERSONAL DOCENTE Y VER TEMA SOBRE  INFRAESTRUCTURA</t>
  </si>
  <si>
    <t>MARIA IRAIS</t>
  </si>
  <si>
    <t>NAVARRO</t>
  </si>
  <si>
    <t>DANIEL OMAR</t>
  </si>
  <si>
    <t>ANGULO</t>
  </si>
  <si>
    <t>AVALOS</t>
  </si>
  <si>
    <t xml:space="preserve">VISITA AL PLANTEL CONALEP AGUA PRIETA, A REVISION DE INFRAESTRUCTURA </t>
  </si>
  <si>
    <t>VISITA AL PLANTEL CONALEP AGUA PRIETA, A REVISION DE INFRAESTRUCTURA (COMPLEMENTO)</t>
  </si>
  <si>
    <t>HERMOSILLO I</t>
  </si>
  <si>
    <t>LEOBARDO</t>
  </si>
  <si>
    <t>RIVAS</t>
  </si>
  <si>
    <t>ACUDIR A PLANTELES GUAYMAS Y EMPALME A REALIZAR TRABAJOS DE IMPERMEABILIZACION A PETICIÓN DE LA DIRECCION GENERAL MEDIANTE OFICIO CON REF. DIR ADMON.745/2019 DEL DIA 13 DE AGOSTO 2019</t>
  </si>
  <si>
    <t>ACUDIR A PLANTELES GUAYMAS Y EMPALME A REALIZAR TRABAJOS DE IMPERMEABILIZACION (COMPLEMENTO)</t>
  </si>
  <si>
    <t>JESUS ENRIQUE</t>
  </si>
  <si>
    <t xml:space="preserve">GALLEGO </t>
  </si>
  <si>
    <t>AVECHUCO</t>
  </si>
  <si>
    <t>ACUDIR A LA CD DE MEXICO, A ENTREGA DE PROYECTO DE RESPUESTA A OBSERVACIONES DETERMINADAS POR LA ASF EN AUDITORIA 2019</t>
  </si>
  <si>
    <t>GILDA VIANEY</t>
  </si>
  <si>
    <t>GUTIERREZ</t>
  </si>
  <si>
    <t>NIEBLAS</t>
  </si>
  <si>
    <t>ACUDE A UNA JORNADA DE CAPACITACION EN OFICINAS NACIONALES, EN LA CD DE MEXICO</t>
  </si>
  <si>
    <t>JUNTA DE TRABAJO PARA TRATAR TEMAS EN RELACION A LA POBLACION ESTUDIANTIL DEL PLANTEL.</t>
  </si>
  <si>
    <t xml:space="preserve">VIDAL VALENTE </t>
  </si>
  <si>
    <t xml:space="preserve">CID </t>
  </si>
  <si>
    <t>MANRIQUEZ</t>
  </si>
  <si>
    <t>ACUDIR A LA CD DE HERMOSILLO, SONORA EL DIA 30 DE AGOSTO A OFICINAS DE DIRECCION GRAL</t>
  </si>
  <si>
    <t>TRASLADAR AL DIRECTOR GENERAL AL MUNICIPIO  DE EMPALME</t>
  </si>
  <si>
    <t xml:space="preserve">FRANCISCO ARNULFO </t>
  </si>
  <si>
    <t>FLORES</t>
  </si>
  <si>
    <t>SOTO</t>
  </si>
  <si>
    <t>REUNION NACIONAL DE DIRECTORES GENERALES DE COLEGIOS ESTATALES, QUE SE LLEVARA A CABO LOS DIAS 22 Y 23 DE AGOSTO DEL AÑO EN CURSO, EN LAS OFICINAS NACIONALES DE CONALEP METEPEC EN EDO DE MEXICO</t>
  </si>
  <si>
    <t>PABLO NOE</t>
  </si>
  <si>
    <t>RODRIGUEZ</t>
  </si>
  <si>
    <t>MURIEDAS</t>
  </si>
  <si>
    <t>REUNION NACIONAL DE DIRECTORES GRALES DE COLEGIOS ESTATALES/RESPONSABLES DE AREAS ACADEMICAS Y DE TECNOLOGIAS DE INFORMACION</t>
  </si>
  <si>
    <t xml:space="preserve">LUIS </t>
  </si>
  <si>
    <t>TRASLADAR AL MUNICIPIO DE MAGDALENA Y SLRC</t>
  </si>
  <si>
    <t xml:space="preserve">ARTURO IVAN </t>
  </si>
  <si>
    <t>ARREDONDO</t>
  </si>
  <si>
    <t>VILLEGAS</t>
  </si>
  <si>
    <t>GESTION  DE TECHUMBRE PARA LA CANCHA CIVICA DEL PLANTEL EN LAS OFICINAS DEL CONSEJO ESTATAL DE CONCERTACION PARA LA OBRA PUBLICA (CECOP)</t>
  </si>
  <si>
    <t>ACUDIR A LA CD DE HERMOSILLO, SONORA EL DIA 07 AGOSTO A OFICINAS DE DIR GRAL</t>
  </si>
  <si>
    <t xml:space="preserve">ALEJANDRO </t>
  </si>
  <si>
    <t>LAUREANO</t>
  </si>
  <si>
    <t>HERRERA</t>
  </si>
  <si>
    <t>SE LE CITA EN LA CD DE HERMOSILLO, SONORA EL DIA 08 DE AGOSTO, POR INVITACION DE LA SEC  PARA PARTICIPAR EN UN PROGRAMA DE TELEVISION EDUCATIVA, CON EL TEMA DEL VIAJE ACADEMICO A CANADA</t>
  </si>
  <si>
    <t>LIZBETH JOSSELETTE</t>
  </si>
  <si>
    <t>COMISIONADA A LA CD DE HERMOSILLO SONORA A PARTICIPAR EN UN PROGRAMA DE TV EDUCATIVA, ACOMPAÑADA POR LA ALUMNA NATALIA TAPIA GARCIA</t>
  </si>
  <si>
    <t>JOSE LUIS</t>
  </si>
  <si>
    <t xml:space="preserve">ISLAS </t>
  </si>
  <si>
    <t>PACHECO</t>
  </si>
  <si>
    <t>PARA LLEVAR AL ALUMNO ADRIANO COTA CHRISTOPHER QUIEN PARTICIPARA EN UN PROGRAMA DE TV EDUCATIVA CON EL TEMA VIAJE ACADEMICO A CANADA EN LA CD DE HILLO SONORA</t>
  </si>
  <si>
    <t>RICARDO ARNULFO</t>
  </si>
  <si>
    <t>YEOMANS</t>
  </si>
  <si>
    <t>OROZCO</t>
  </si>
  <si>
    <t>ASISTIR A REUNION DE TRABAJO EN LAS OFICINAS DE DIR GRAL</t>
  </si>
  <si>
    <t>REALIZAR AUDITORIA EN EL PLANTEL CONALEP, UNICADOS EN NOGALES Y MAGDALENA</t>
  </si>
  <si>
    <t>BLANCA DENISSE</t>
  </si>
  <si>
    <t>SANCHEZ</t>
  </si>
  <si>
    <t>MEZA</t>
  </si>
  <si>
    <t>ORIENTADOR EDUCATIVO</t>
  </si>
  <si>
    <t>COMISION A LA CD DE MEXICO PARA RECIBIR FORMATERIA OFICIAL PARA LA EMISION DE CERTIFICADOS Y TITULOS EN LAS OFNAS NACIONALES DE CONALEP EN METEPEC, EDO DE MEXICO</t>
  </si>
  <si>
    <t>PILAR ELVIRA</t>
  </si>
  <si>
    <t>DIRECTOR DE AREA</t>
  </si>
  <si>
    <t>VISITA A ASF EN LA CD DE MEXICO, PARA VER TEMA DE AUDITORIA. No. 1346-DS-GF, ACOMPAÑADO DEL LIC. HUGO ARIEL GARZA DE LA SEC.</t>
  </si>
  <si>
    <t>SUBCOORDINADOR</t>
  </si>
  <si>
    <t xml:space="preserve">SUBCOORDINADOR </t>
  </si>
  <si>
    <t xml:space="preserve">ACUDIR A LA CD DE NOGALES SONORA, A REVISION DE TEMA RELACIONADO CON LA ENTREGA DE LA ADMINISTRACION DEL PLANTEL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</si>
</sst>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4"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2.5"/>
      <color theme="1"/>
      <name val="Calibri"/>
      <family val="2"/>
      <scheme val="minor"/>
    </font>
    <font>
      <sz val="12.5"/>
      <name val="Calibri"/>
      <family val="2"/>
      <scheme val="minor"/>
    </font>
    <font>
      <sz val="13"/>
      <color theme="1"/>
      <name val="Calibri"/>
      <family val="2"/>
      <scheme val="minor"/>
    </font>
    <font>
      <b/>
      <sz val="12.5"/>
      <color theme="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89">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3" fillId="11" borderId="0" xfId="0" applyNumberFormat="1" applyFont="1" applyFill="1" applyBorder="1" applyAlignment="1">
      <alignment horizontal="center" vertical="distributed" wrapText="1"/>
    </xf>
    <xf numFmtId="14" fontId="3" fillId="11" borderId="0" xfId="0" applyNumberFormat="1" applyFont="1" applyFill="1" applyBorder="1"/>
    <xf numFmtId="0" fontId="3" fillId="11" borderId="0" xfId="0" applyFont="1" applyFill="1"/>
    <xf numFmtId="0" fontId="3" fillId="0" borderId="0" xfId="0" applyFont="1" applyFill="1" applyAlignment="1">
      <alignment horizontal="center" vertical="center"/>
    </xf>
    <xf numFmtId="1" fontId="3" fillId="8" borderId="0" xfId="0" applyNumberFormat="1" applyFont="1" applyFill="1"/>
    <xf numFmtId="1" fontId="19" fillId="8" borderId="0" xfId="0" applyNumberFormat="1" applyFont="1" applyFill="1" applyBorder="1" applyAlignment="1">
      <alignment horizontal="center" vertical="center" wrapText="1"/>
    </xf>
    <xf numFmtId="0" fontId="20" fillId="8" borderId="0" xfId="0" applyFont="1" applyFill="1" applyAlignment="1">
      <alignment horizontal="center" vertical="center"/>
    </xf>
    <xf numFmtId="0" fontId="20" fillId="8"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8" borderId="2" xfId="0" applyNumberFormat="1" applyFont="1" applyFill="1" applyBorder="1" applyAlignment="1">
      <alignment horizontal="center" vertical="distributed" wrapText="1"/>
    </xf>
    <xf numFmtId="14" fontId="20" fillId="8" borderId="2" xfId="0" applyNumberFormat="1" applyFont="1" applyFill="1" applyBorder="1" applyAlignment="1">
      <alignment horizontal="center" vertical="center" wrapText="1"/>
    </xf>
    <xf numFmtId="0" fontId="20" fillId="8" borderId="2" xfId="0" applyFont="1" applyFill="1" applyBorder="1" applyAlignment="1">
      <alignment horizontal="center" vertical="center"/>
    </xf>
    <xf numFmtId="4" fontId="20" fillId="0" borderId="2" xfId="0" applyNumberFormat="1" applyFont="1" applyFill="1" applyBorder="1" applyAlignment="1">
      <alignment horizontal="center" vertical="distributed" wrapText="1"/>
    </xf>
    <xf numFmtId="14" fontId="20" fillId="8" borderId="2" xfId="0" applyNumberFormat="1" applyFont="1" applyFill="1" applyBorder="1" applyAlignment="1">
      <alignment horizontal="center" vertical="distributed" wrapText="1"/>
    </xf>
    <xf numFmtId="0" fontId="20" fillId="8" borderId="2" xfId="0" applyFont="1" applyFill="1" applyBorder="1" applyAlignment="1">
      <alignment horizontal="center" vertical="distributed" wrapText="1"/>
    </xf>
    <xf numFmtId="14" fontId="20" fillId="0" borderId="2" xfId="0" applyNumberFormat="1" applyFont="1" applyFill="1" applyBorder="1" applyAlignment="1">
      <alignment horizontal="center" vertical="distributed" wrapText="1"/>
    </xf>
    <xf numFmtId="0" fontId="14" fillId="8" borderId="0" xfId="0" applyFont="1" applyFill="1" applyAlignment="1">
      <alignment horizontal="center" vertical="center"/>
    </xf>
    <xf numFmtId="14" fontId="14" fillId="8" borderId="0" xfId="0" applyNumberFormat="1" applyFont="1" applyFill="1"/>
    <xf numFmtId="14" fontId="15" fillId="8"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22" fillId="8"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xf>
    <xf numFmtId="4" fontId="22" fillId="0" borderId="0" xfId="0" applyNumberFormat="1" applyFont="1" applyAlignment="1">
      <alignment horizontal="center" vertical="center"/>
    </xf>
    <xf numFmtId="0" fontId="22" fillId="0" borderId="0" xfId="0" applyFont="1" applyFill="1" applyAlignment="1">
      <alignment horizontal="center" vertical="center"/>
    </xf>
    <xf numFmtId="0" fontId="21" fillId="8" borderId="2" xfId="0" applyFont="1" applyFill="1" applyBorder="1" applyAlignment="1">
      <alignment horizontal="center" vertical="center" wrapText="1"/>
    </xf>
    <xf numFmtId="4" fontId="21" fillId="8" borderId="2" xfId="0" applyNumberFormat="1" applyFont="1" applyFill="1" applyBorder="1" applyAlignment="1">
      <alignment horizontal="center" vertical="center" wrapText="1"/>
    </xf>
    <xf numFmtId="14" fontId="20" fillId="8" borderId="2" xfId="0" applyNumberFormat="1" applyFont="1" applyFill="1" applyBorder="1"/>
    <xf numFmtId="0" fontId="20" fillId="0" borderId="2" xfId="0" applyFont="1" applyBorder="1" applyAlignment="1">
      <alignment horizontal="center" vertical="center"/>
    </xf>
    <xf numFmtId="0" fontId="20" fillId="0" borderId="2" xfId="0" applyFont="1" applyBorder="1" applyAlignment="1">
      <alignment horizontal="center"/>
    </xf>
    <xf numFmtId="4" fontId="20" fillId="0" borderId="2" xfId="0" applyNumberFormat="1" applyFont="1" applyBorder="1" applyAlignment="1">
      <alignment horizontal="center" vertical="center"/>
    </xf>
    <xf numFmtId="14" fontId="20" fillId="0" borderId="2" xfId="0" applyNumberFormat="1" applyFont="1" applyBorder="1"/>
    <xf numFmtId="0" fontId="20" fillId="0" borderId="2" xfId="0" applyFont="1" applyBorder="1" applyAlignment="1">
      <alignment horizontal="center" vertical="center" wrapText="1"/>
    </xf>
    <xf numFmtId="0" fontId="23" fillId="10" borderId="0" xfId="0" applyFont="1" applyFill="1" applyAlignment="1">
      <alignment horizontal="left"/>
    </xf>
    <xf numFmtId="0" fontId="23" fillId="10" borderId="0" xfId="0" applyFont="1" applyFill="1" applyAlignment="1">
      <alignment horizontal="center"/>
    </xf>
    <xf numFmtId="4" fontId="23" fillId="10" borderId="0" xfId="0" applyNumberFormat="1" applyFont="1" applyFill="1" applyAlignment="1">
      <alignment horizontal="center"/>
    </xf>
    <xf numFmtId="0" fontId="23" fillId="8" borderId="0" xfId="0" applyFont="1" applyFill="1" applyAlignment="1">
      <alignment horizontal="center"/>
    </xf>
    <xf numFmtId="0" fontId="23" fillId="0" borderId="0" xfId="0" applyFont="1" applyFill="1" applyAlignment="1">
      <alignment horizontal="center"/>
    </xf>
    <xf numFmtId="4" fontId="23" fillId="0" borderId="0" xfId="0" applyNumberFormat="1" applyFont="1" applyFill="1" applyAlignment="1">
      <alignment horizontal="center"/>
    </xf>
    <xf numFmtId="0" fontId="23" fillId="8"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0" fontId="20" fillId="0" borderId="2" xfId="0" applyFont="1" applyFill="1" applyBorder="1" applyAlignment="1">
      <alignment horizontal="center"/>
    </xf>
    <xf numFmtId="4" fontId="20" fillId="8" borderId="2" xfId="0" applyNumberFormat="1" applyFont="1" applyFill="1" applyBorder="1" applyAlignment="1">
      <alignment horizontal="center" vertical="center" wrapText="1"/>
    </xf>
    <xf numFmtId="4" fontId="20" fillId="8"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4" fontId="20" fillId="0" borderId="2" xfId="0" applyNumberFormat="1" applyFont="1" applyFill="1" applyBorder="1" applyAlignment="1">
      <alignment horizontal="center" vertical="center"/>
    </xf>
    <xf numFmtId="14" fontId="20" fillId="0" borderId="2" xfId="0" applyNumberFormat="1" applyFont="1" applyFill="1" applyBorder="1"/>
    <xf numFmtId="1" fontId="19" fillId="8" borderId="0" xfId="0" applyNumberFormat="1" applyFont="1" applyFill="1" applyAlignment="1">
      <alignment horizontal="center"/>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3" fillId="0" borderId="0" xfId="0" applyFont="1" applyAlignment="1">
      <alignment horizontal="center"/>
    </xf>
    <xf numFmtId="0" fontId="23" fillId="10" borderId="0" xfId="0" applyFont="1" applyFill="1" applyAlignment="1">
      <alignment horizontal="center"/>
    </xf>
    <xf numFmtId="0" fontId="23" fillId="10" borderId="0" xfId="0" applyFont="1" applyFill="1" applyAlignment="1">
      <alignment horizontal="left" vertical="center"/>
    </xf>
    <xf numFmtId="0" fontId="23" fillId="8" borderId="12"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730251</xdr:colOff>
      <xdr:row>74</xdr:row>
      <xdr:rowOff>116416</xdr:rowOff>
    </xdr:from>
    <xdr:to>
      <xdr:col>11</xdr:col>
      <xdr:colOff>529166</xdr:colOff>
      <xdr:row>95</xdr:row>
      <xdr:rowOff>42333</xdr:rowOff>
    </xdr:to>
    <xdr:sp macro="" textlink="">
      <xdr:nvSpPr>
        <xdr:cNvPr id="3" name="1 CuadroTexto"/>
        <xdr:cNvSpPr txBox="1"/>
      </xdr:nvSpPr>
      <xdr:spPr>
        <a:xfrm>
          <a:off x="1492251" y="45688249"/>
          <a:ext cx="17187332" cy="419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CINTHIA GPE. LOPEZ VALENCIA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79" t="s">
        <v>12</v>
      </c>
      <c r="B1" s="179"/>
      <c r="C1" s="179"/>
      <c r="D1" s="179"/>
      <c r="E1" s="179"/>
      <c r="F1" s="179"/>
      <c r="G1" s="179"/>
      <c r="H1" s="179"/>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80" t="s">
        <v>90</v>
      </c>
      <c r="C1" s="180"/>
      <c r="D1" s="180"/>
      <c r="E1" s="180"/>
      <c r="F1" s="180"/>
      <c r="G1" s="180"/>
      <c r="H1" s="180"/>
      <c r="I1" s="88"/>
      <c r="J1" s="89"/>
    </row>
    <row r="2" spans="1:10" s="69" customFormat="1" ht="27" customHeight="1" x14ac:dyDescent="0.3">
      <c r="A2" s="87"/>
      <c r="B2" s="181" t="s">
        <v>91</v>
      </c>
      <c r="C2" s="181"/>
      <c r="D2" s="181"/>
      <c r="E2" s="181"/>
      <c r="F2" s="181"/>
      <c r="G2" s="181"/>
      <c r="H2" s="181"/>
      <c r="I2" s="88"/>
      <c r="J2" s="89"/>
    </row>
    <row r="3" spans="1:10" s="69" customFormat="1" ht="20.100000000000001" customHeight="1" x14ac:dyDescent="0.3">
      <c r="A3" s="87"/>
      <c r="B3" s="182" t="s">
        <v>123</v>
      </c>
      <c r="C3" s="182"/>
      <c r="D3" s="182"/>
      <c r="E3" s="182"/>
      <c r="F3" s="182"/>
      <c r="G3" s="182"/>
      <c r="H3" s="182"/>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80" t="s">
        <v>90</v>
      </c>
      <c r="C1" s="180"/>
      <c r="D1" s="180"/>
      <c r="E1" s="180"/>
      <c r="F1" s="180"/>
      <c r="G1" s="180"/>
      <c r="H1" s="180"/>
      <c r="I1" s="88"/>
      <c r="J1" s="89"/>
    </row>
    <row r="2" spans="1:11" s="69" customFormat="1" ht="27" customHeight="1" x14ac:dyDescent="0.3">
      <c r="A2" s="87"/>
      <c r="B2" s="181" t="s">
        <v>94</v>
      </c>
      <c r="C2" s="181"/>
      <c r="D2" s="181"/>
      <c r="E2" s="181"/>
      <c r="F2" s="181"/>
      <c r="G2" s="181"/>
      <c r="H2" s="181"/>
      <c r="I2" s="88"/>
      <c r="J2" s="89"/>
    </row>
    <row r="3" spans="1:11" s="69" customFormat="1" ht="20.100000000000001" customHeight="1" x14ac:dyDescent="0.3">
      <c r="A3" s="87"/>
      <c r="B3" s="182" t="s">
        <v>123</v>
      </c>
      <c r="C3" s="182"/>
      <c r="D3" s="182"/>
      <c r="E3" s="182"/>
      <c r="F3" s="182"/>
      <c r="G3" s="182"/>
      <c r="H3" s="182"/>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79" t="s">
        <v>12</v>
      </c>
      <c r="B1" s="179"/>
      <c r="C1" s="179"/>
      <c r="D1" s="179"/>
      <c r="E1" s="179"/>
      <c r="F1" s="179"/>
      <c r="G1" s="179"/>
      <c r="H1" s="179"/>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80" t="s">
        <v>90</v>
      </c>
      <c r="C1" s="180"/>
      <c r="D1" s="180"/>
      <c r="E1" s="180"/>
      <c r="F1" s="180"/>
      <c r="G1" s="180"/>
      <c r="H1" s="180"/>
      <c r="I1" s="88"/>
      <c r="J1" s="89"/>
    </row>
    <row r="2" spans="1:10" s="69" customFormat="1" ht="27" customHeight="1" x14ac:dyDescent="0.3">
      <c r="A2" s="87"/>
      <c r="B2" s="181" t="s">
        <v>91</v>
      </c>
      <c r="C2" s="181"/>
      <c r="D2" s="181"/>
      <c r="E2" s="181"/>
      <c r="F2" s="181"/>
      <c r="G2" s="181"/>
      <c r="H2" s="181"/>
      <c r="I2" s="88"/>
      <c r="J2" s="89"/>
    </row>
    <row r="3" spans="1:10" s="69" customFormat="1" ht="20.100000000000001" customHeight="1" x14ac:dyDescent="0.3">
      <c r="A3" s="87"/>
      <c r="B3" s="182" t="s">
        <v>154</v>
      </c>
      <c r="C3" s="182"/>
      <c r="D3" s="182"/>
      <c r="E3" s="182"/>
      <c r="F3" s="182"/>
      <c r="G3" s="182"/>
      <c r="H3" s="182"/>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80" t="s">
        <v>90</v>
      </c>
      <c r="C1" s="180"/>
      <c r="D1" s="180"/>
      <c r="E1" s="180"/>
      <c r="F1" s="180"/>
      <c r="G1" s="180"/>
      <c r="H1" s="180"/>
      <c r="I1" s="88"/>
      <c r="J1" s="99"/>
      <c r="K1" s="100"/>
    </row>
    <row r="2" spans="1:11" s="69" customFormat="1" ht="27" customHeight="1" x14ac:dyDescent="0.3">
      <c r="A2" s="87"/>
      <c r="B2" s="181" t="s">
        <v>94</v>
      </c>
      <c r="C2" s="181"/>
      <c r="D2" s="181"/>
      <c r="E2" s="181"/>
      <c r="F2" s="181"/>
      <c r="G2" s="181"/>
      <c r="H2" s="181"/>
      <c r="I2" s="88"/>
      <c r="J2" s="99"/>
      <c r="K2" s="100"/>
    </row>
    <row r="3" spans="1:11" s="69" customFormat="1" ht="20.100000000000001" customHeight="1" x14ac:dyDescent="0.3">
      <c r="A3" s="87"/>
      <c r="B3" s="182" t="s">
        <v>154</v>
      </c>
      <c r="C3" s="182"/>
      <c r="D3" s="182"/>
      <c r="E3" s="182"/>
      <c r="F3" s="182"/>
      <c r="G3" s="182"/>
      <c r="H3" s="182"/>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9"/>
  <sheetViews>
    <sheetView tabSelected="1" view="pageBreakPreview" zoomScale="90" zoomScaleNormal="70" zoomScaleSheetLayoutView="90" workbookViewId="0">
      <selection activeCell="B10" sqref="B10"/>
    </sheetView>
  </sheetViews>
  <sheetFormatPr baseColWidth="10" defaultRowHeight="12.75" x14ac:dyDescent="0.2"/>
  <cols>
    <col min="1" max="1" width="11.42578125" style="1"/>
    <col min="2" max="2" width="31.42578125" style="71" customWidth="1"/>
    <col min="3" max="3" width="21" style="81" customWidth="1"/>
    <col min="4" max="4" width="16.28515625" style="81" customWidth="1"/>
    <col min="5" max="5" width="15.42578125" style="81" customWidth="1"/>
    <col min="6" max="6" width="39.28515625" style="71" customWidth="1"/>
    <col min="7" max="7" width="77.140625" style="71" customWidth="1"/>
    <col min="8" max="8" width="12.5703125" style="72" customWidth="1"/>
    <col min="9" max="9" width="15.85546875" style="71" customWidth="1"/>
    <col min="10" max="10" width="15.85546875" style="68" customWidth="1"/>
    <col min="11" max="11" width="15.85546875" style="132" customWidth="1"/>
    <col min="12" max="12" width="15" style="82" bestFit="1" customWidth="1"/>
    <col min="13" max="13" width="15" style="133" customWidth="1"/>
    <col min="14" max="14" width="11.85546875" style="102" bestFit="1" customWidth="1"/>
    <col min="15" max="15" width="11.42578125" style="102"/>
    <col min="16" max="16384" width="11.42578125" style="1"/>
  </cols>
  <sheetData>
    <row r="1" spans="2:15" s="69" customFormat="1" ht="27.75" customHeight="1" x14ac:dyDescent="0.3">
      <c r="B1" s="135"/>
      <c r="C1" s="183" t="s">
        <v>90</v>
      </c>
      <c r="D1" s="183"/>
      <c r="E1" s="183"/>
      <c r="F1" s="183"/>
      <c r="G1" s="183"/>
      <c r="H1" s="183"/>
      <c r="I1" s="183"/>
      <c r="J1" s="183"/>
      <c r="K1" s="183"/>
      <c r="L1" s="147"/>
      <c r="M1" s="133"/>
      <c r="N1" s="100"/>
      <c r="O1" s="100"/>
    </row>
    <row r="2" spans="2:15" s="69" customFormat="1" ht="27" customHeight="1" x14ac:dyDescent="0.3">
      <c r="B2" s="135"/>
      <c r="C2" s="184" t="s">
        <v>207</v>
      </c>
      <c r="D2" s="184"/>
      <c r="E2" s="184"/>
      <c r="F2" s="184"/>
      <c r="G2" s="184"/>
      <c r="H2" s="184"/>
      <c r="I2" s="184"/>
      <c r="J2" s="184"/>
      <c r="K2" s="184"/>
      <c r="L2" s="147"/>
      <c r="M2" s="133"/>
      <c r="N2" s="100"/>
      <c r="O2" s="100"/>
    </row>
    <row r="3" spans="2:15" s="69" customFormat="1" ht="20.100000000000001" customHeight="1" x14ac:dyDescent="0.25">
      <c r="B3" s="135"/>
      <c r="C3" s="185" t="s">
        <v>233</v>
      </c>
      <c r="D3" s="185"/>
      <c r="E3" s="185"/>
      <c r="F3" s="185"/>
      <c r="G3" s="185"/>
      <c r="H3" s="185"/>
      <c r="I3" s="185"/>
      <c r="J3" s="185"/>
      <c r="K3" s="185"/>
      <c r="L3" s="147"/>
      <c r="M3" s="133"/>
      <c r="N3" s="100"/>
      <c r="O3" s="100"/>
    </row>
    <row r="4" spans="2:15" s="69" customFormat="1" ht="20.100000000000001" customHeight="1" x14ac:dyDescent="0.3">
      <c r="B4" s="135"/>
      <c r="C4" s="163" t="s">
        <v>234</v>
      </c>
      <c r="D4" s="163"/>
      <c r="E4" s="163"/>
      <c r="F4" s="164"/>
      <c r="G4" s="164"/>
      <c r="H4" s="165"/>
      <c r="I4" s="164"/>
      <c r="J4" s="166"/>
      <c r="K4" s="167"/>
      <c r="L4" s="147"/>
      <c r="M4" s="133"/>
      <c r="N4" s="100"/>
      <c r="O4" s="100"/>
    </row>
    <row r="5" spans="2:15" s="69" customFormat="1" ht="20.100000000000001" customHeight="1" x14ac:dyDescent="0.3">
      <c r="B5" s="135"/>
      <c r="C5" s="164"/>
      <c r="D5" s="164"/>
      <c r="E5" s="164"/>
      <c r="F5" s="164"/>
      <c r="G5" s="164"/>
      <c r="H5" s="165"/>
      <c r="I5" s="164"/>
      <c r="J5" s="166"/>
      <c r="K5" s="168"/>
      <c r="L5" s="147"/>
      <c r="M5" s="133"/>
      <c r="N5" s="100"/>
      <c r="O5" s="100"/>
    </row>
    <row r="6" spans="2:15" s="69" customFormat="1" ht="45.75" customHeight="1" x14ac:dyDescent="0.2">
      <c r="B6" s="169" t="s">
        <v>98</v>
      </c>
      <c r="C6" s="186" t="s">
        <v>0</v>
      </c>
      <c r="D6" s="187"/>
      <c r="E6" s="188"/>
      <c r="F6" s="169" t="s">
        <v>92</v>
      </c>
      <c r="G6" s="170" t="s">
        <v>93</v>
      </c>
      <c r="H6" s="171" t="s">
        <v>208</v>
      </c>
      <c r="I6" s="170" t="s">
        <v>97</v>
      </c>
      <c r="J6" s="169" t="s">
        <v>209</v>
      </c>
      <c r="K6" s="170" t="s">
        <v>96</v>
      </c>
      <c r="L6" s="148" t="s">
        <v>100</v>
      </c>
      <c r="M6" s="134"/>
      <c r="N6" s="100"/>
      <c r="O6" s="100"/>
    </row>
    <row r="7" spans="2:15" s="69" customFormat="1" ht="45.75" customHeight="1" x14ac:dyDescent="0.2">
      <c r="B7" s="136" t="s">
        <v>99</v>
      </c>
      <c r="C7" s="136" t="s">
        <v>235</v>
      </c>
      <c r="D7" s="136" t="s">
        <v>216</v>
      </c>
      <c r="E7" s="136" t="s">
        <v>217</v>
      </c>
      <c r="F7" s="136" t="s">
        <v>75</v>
      </c>
      <c r="G7" s="137" t="s">
        <v>236</v>
      </c>
      <c r="H7" s="139">
        <v>300</v>
      </c>
      <c r="I7" s="138">
        <f>H7</f>
        <v>300</v>
      </c>
      <c r="J7" s="173">
        <v>0</v>
      </c>
      <c r="K7" s="138">
        <f>I7+J7</f>
        <v>300</v>
      </c>
      <c r="L7" s="140">
        <v>43683</v>
      </c>
      <c r="M7" s="134">
        <v>1</v>
      </c>
      <c r="N7" s="100"/>
      <c r="O7" s="100"/>
    </row>
    <row r="8" spans="2:15" s="69" customFormat="1" ht="45.75" customHeight="1" x14ac:dyDescent="0.2">
      <c r="B8" s="136" t="s">
        <v>99</v>
      </c>
      <c r="C8" s="136" t="s">
        <v>237</v>
      </c>
      <c r="D8" s="136" t="s">
        <v>238</v>
      </c>
      <c r="E8" s="136" t="s">
        <v>239</v>
      </c>
      <c r="F8" s="136" t="s">
        <v>102</v>
      </c>
      <c r="G8" s="137" t="s">
        <v>240</v>
      </c>
      <c r="H8" s="139">
        <v>400</v>
      </c>
      <c r="I8" s="138">
        <f t="shared" ref="I8:I71" si="0">H8</f>
        <v>400</v>
      </c>
      <c r="J8" s="173">
        <v>0</v>
      </c>
      <c r="K8" s="138">
        <f t="shared" ref="K8:K71" si="1">I8+J8</f>
        <v>400</v>
      </c>
      <c r="L8" s="140">
        <v>43683</v>
      </c>
      <c r="M8" s="134">
        <f>M7+1</f>
        <v>2</v>
      </c>
      <c r="N8" s="100"/>
      <c r="O8" s="100"/>
    </row>
    <row r="9" spans="2:15" s="69" customFormat="1" ht="45.75" customHeight="1" x14ac:dyDescent="0.2">
      <c r="B9" s="136" t="s">
        <v>99</v>
      </c>
      <c r="C9" s="136" t="s">
        <v>219</v>
      </c>
      <c r="D9" s="136" t="s">
        <v>241</v>
      </c>
      <c r="E9" s="136" t="s">
        <v>220</v>
      </c>
      <c r="F9" s="136" t="s">
        <v>102</v>
      </c>
      <c r="G9" s="137" t="s">
        <v>240</v>
      </c>
      <c r="H9" s="139">
        <v>400</v>
      </c>
      <c r="I9" s="138">
        <f t="shared" si="0"/>
        <v>400</v>
      </c>
      <c r="J9" s="173">
        <v>0</v>
      </c>
      <c r="K9" s="138">
        <f t="shared" si="1"/>
        <v>400</v>
      </c>
      <c r="L9" s="140">
        <v>43683</v>
      </c>
      <c r="M9" s="134">
        <f t="shared" ref="M9:M72" si="2">M8+1</f>
        <v>3</v>
      </c>
      <c r="N9" s="100"/>
      <c r="O9" s="100"/>
    </row>
    <row r="10" spans="2:15" s="69" customFormat="1" ht="45.75" customHeight="1" x14ac:dyDescent="0.2">
      <c r="B10" s="136" t="s">
        <v>104</v>
      </c>
      <c r="C10" s="136" t="s">
        <v>223</v>
      </c>
      <c r="D10" s="136" t="s">
        <v>242</v>
      </c>
      <c r="E10" s="136" t="s">
        <v>224</v>
      </c>
      <c r="F10" s="136" t="s">
        <v>122</v>
      </c>
      <c r="G10" s="136" t="s">
        <v>243</v>
      </c>
      <c r="H10" s="142">
        <f>2200+400</f>
        <v>2600</v>
      </c>
      <c r="I10" s="138">
        <f t="shared" si="0"/>
        <v>2600</v>
      </c>
      <c r="J10" s="173">
        <v>0</v>
      </c>
      <c r="K10" s="138">
        <f t="shared" si="1"/>
        <v>2600</v>
      </c>
      <c r="L10" s="140">
        <v>43679</v>
      </c>
      <c r="M10" s="134">
        <f t="shared" si="2"/>
        <v>4</v>
      </c>
      <c r="N10" s="100"/>
      <c r="O10" s="100"/>
    </row>
    <row r="11" spans="2:15" s="69" customFormat="1" ht="45.75" customHeight="1" x14ac:dyDescent="0.2">
      <c r="B11" s="141" t="s">
        <v>25</v>
      </c>
      <c r="C11" s="136" t="s">
        <v>229</v>
      </c>
      <c r="D11" s="136" t="s">
        <v>230</v>
      </c>
      <c r="E11" s="136" t="s">
        <v>214</v>
      </c>
      <c r="F11" s="136" t="s">
        <v>42</v>
      </c>
      <c r="G11" s="136" t="s">
        <v>244</v>
      </c>
      <c r="H11" s="139">
        <v>300</v>
      </c>
      <c r="I11" s="138">
        <f t="shared" si="0"/>
        <v>300</v>
      </c>
      <c r="J11" s="173">
        <v>0</v>
      </c>
      <c r="K11" s="138">
        <f t="shared" si="1"/>
        <v>300</v>
      </c>
      <c r="L11" s="143">
        <v>43680</v>
      </c>
      <c r="M11" s="134">
        <f t="shared" si="2"/>
        <v>5</v>
      </c>
      <c r="N11" s="100"/>
      <c r="O11" s="100"/>
    </row>
    <row r="12" spans="2:15" s="69" customFormat="1" ht="45.75" customHeight="1" x14ac:dyDescent="0.2">
      <c r="B12" s="141" t="s">
        <v>99</v>
      </c>
      <c r="C12" s="136" t="s">
        <v>212</v>
      </c>
      <c r="D12" s="136" t="s">
        <v>245</v>
      </c>
      <c r="E12" s="136" t="s">
        <v>213</v>
      </c>
      <c r="F12" s="136" t="s">
        <v>46</v>
      </c>
      <c r="G12" s="136" t="s">
        <v>246</v>
      </c>
      <c r="H12" s="139">
        <f>1750+500</f>
        <v>2250</v>
      </c>
      <c r="I12" s="138">
        <f t="shared" si="0"/>
        <v>2250</v>
      </c>
      <c r="J12" s="173">
        <v>0</v>
      </c>
      <c r="K12" s="138">
        <f t="shared" si="1"/>
        <v>2250</v>
      </c>
      <c r="L12" s="143">
        <v>43689</v>
      </c>
      <c r="M12" s="134">
        <f t="shared" si="2"/>
        <v>6</v>
      </c>
      <c r="N12" s="100"/>
      <c r="O12" s="100"/>
    </row>
    <row r="13" spans="2:15" s="69" customFormat="1" ht="45.75" customHeight="1" x14ac:dyDescent="0.2">
      <c r="B13" s="141" t="s">
        <v>99</v>
      </c>
      <c r="C13" s="136" t="s">
        <v>247</v>
      </c>
      <c r="D13" s="136" t="s">
        <v>248</v>
      </c>
      <c r="E13" s="136" t="s">
        <v>210</v>
      </c>
      <c r="F13" s="136" t="s">
        <v>102</v>
      </c>
      <c r="G13" s="136" t="s">
        <v>246</v>
      </c>
      <c r="H13" s="139">
        <f>1200+400</f>
        <v>1600</v>
      </c>
      <c r="I13" s="138">
        <f t="shared" si="0"/>
        <v>1600</v>
      </c>
      <c r="J13" s="173">
        <v>0</v>
      </c>
      <c r="K13" s="138">
        <f t="shared" si="1"/>
        <v>1600</v>
      </c>
      <c r="L13" s="143">
        <v>43689</v>
      </c>
      <c r="M13" s="134">
        <f t="shared" si="2"/>
        <v>7</v>
      </c>
      <c r="N13" s="100"/>
      <c r="O13" s="100"/>
    </row>
    <row r="14" spans="2:15" s="69" customFormat="1" ht="45.75" customHeight="1" x14ac:dyDescent="0.2">
      <c r="B14" s="141" t="s">
        <v>231</v>
      </c>
      <c r="C14" s="137" t="s">
        <v>249</v>
      </c>
      <c r="D14" s="137" t="s">
        <v>250</v>
      </c>
      <c r="E14" s="137" t="s">
        <v>251</v>
      </c>
      <c r="F14" s="136" t="s">
        <v>166</v>
      </c>
      <c r="G14" s="136" t="s">
        <v>252</v>
      </c>
      <c r="H14" s="139">
        <v>0</v>
      </c>
      <c r="I14" s="138">
        <f t="shared" si="0"/>
        <v>0</v>
      </c>
      <c r="J14" s="173">
        <v>0</v>
      </c>
      <c r="K14" s="138">
        <f t="shared" si="1"/>
        <v>0</v>
      </c>
      <c r="L14" s="143">
        <v>43686</v>
      </c>
      <c r="M14" s="134">
        <f t="shared" si="2"/>
        <v>8</v>
      </c>
      <c r="N14" s="100"/>
      <c r="O14" s="100"/>
    </row>
    <row r="15" spans="2:15" s="69" customFormat="1" ht="45.75" customHeight="1" x14ac:dyDescent="0.2">
      <c r="B15" s="141" t="s">
        <v>10</v>
      </c>
      <c r="C15" s="136" t="s">
        <v>253</v>
      </c>
      <c r="D15" s="136" t="s">
        <v>254</v>
      </c>
      <c r="E15" s="136" t="s">
        <v>255</v>
      </c>
      <c r="F15" s="136" t="s">
        <v>166</v>
      </c>
      <c r="G15" s="136" t="s">
        <v>252</v>
      </c>
      <c r="H15" s="139">
        <v>0</v>
      </c>
      <c r="I15" s="138">
        <f t="shared" si="0"/>
        <v>0</v>
      </c>
      <c r="J15" s="173">
        <f>1266+192</f>
        <v>1458</v>
      </c>
      <c r="K15" s="138">
        <f t="shared" si="1"/>
        <v>1458</v>
      </c>
      <c r="L15" s="143">
        <v>43686</v>
      </c>
      <c r="M15" s="134">
        <f t="shared" si="2"/>
        <v>9</v>
      </c>
      <c r="N15" s="100"/>
      <c r="O15" s="100"/>
    </row>
    <row r="16" spans="2:15" s="69" customFormat="1" ht="45.75" customHeight="1" x14ac:dyDescent="0.2">
      <c r="B16" s="141" t="s">
        <v>9</v>
      </c>
      <c r="C16" s="136" t="s">
        <v>256</v>
      </c>
      <c r="D16" s="136" t="s">
        <v>257</v>
      </c>
      <c r="E16" s="136" t="s">
        <v>258</v>
      </c>
      <c r="F16" s="136" t="s">
        <v>259</v>
      </c>
      <c r="G16" s="136" t="s">
        <v>260</v>
      </c>
      <c r="H16" s="139">
        <v>300</v>
      </c>
      <c r="I16" s="138">
        <f t="shared" si="0"/>
        <v>300</v>
      </c>
      <c r="J16" s="173">
        <v>0</v>
      </c>
      <c r="K16" s="138">
        <f t="shared" si="1"/>
        <v>300</v>
      </c>
      <c r="L16" s="143">
        <v>43690</v>
      </c>
      <c r="M16" s="134">
        <f t="shared" si="2"/>
        <v>10</v>
      </c>
      <c r="N16" s="100"/>
      <c r="O16" s="100"/>
    </row>
    <row r="17" spans="2:15" s="69" customFormat="1" ht="45.75" customHeight="1" x14ac:dyDescent="0.2">
      <c r="B17" s="141" t="s">
        <v>99</v>
      </c>
      <c r="C17" s="136" t="s">
        <v>261</v>
      </c>
      <c r="D17" s="136" t="s">
        <v>232</v>
      </c>
      <c r="E17" s="136" t="s">
        <v>262</v>
      </c>
      <c r="F17" s="136" t="s">
        <v>379</v>
      </c>
      <c r="G17" s="136" t="s">
        <v>263</v>
      </c>
      <c r="H17" s="139">
        <v>400</v>
      </c>
      <c r="I17" s="138">
        <f t="shared" si="0"/>
        <v>400</v>
      </c>
      <c r="J17" s="173">
        <v>0</v>
      </c>
      <c r="K17" s="138">
        <f t="shared" si="1"/>
        <v>400</v>
      </c>
      <c r="L17" s="143">
        <v>43691</v>
      </c>
      <c r="M17" s="134">
        <f t="shared" si="2"/>
        <v>11</v>
      </c>
      <c r="N17" s="100"/>
      <c r="O17" s="100"/>
    </row>
    <row r="18" spans="2:15" s="69" customFormat="1" ht="45.75" customHeight="1" x14ac:dyDescent="0.2">
      <c r="B18" s="141" t="s">
        <v>99</v>
      </c>
      <c r="C18" s="136" t="s">
        <v>264</v>
      </c>
      <c r="D18" s="136" t="s">
        <v>265</v>
      </c>
      <c r="E18" s="136" t="s">
        <v>266</v>
      </c>
      <c r="F18" s="136" t="s">
        <v>60</v>
      </c>
      <c r="G18" s="136" t="s">
        <v>267</v>
      </c>
      <c r="H18" s="139">
        <v>300</v>
      </c>
      <c r="I18" s="138">
        <f t="shared" si="0"/>
        <v>300</v>
      </c>
      <c r="J18" s="173">
        <v>168</v>
      </c>
      <c r="K18" s="138">
        <f t="shared" si="1"/>
        <v>468</v>
      </c>
      <c r="L18" s="143">
        <v>43691</v>
      </c>
      <c r="M18" s="134">
        <f t="shared" si="2"/>
        <v>12</v>
      </c>
      <c r="N18" s="100"/>
      <c r="O18" s="100"/>
    </row>
    <row r="19" spans="2:15" s="69" customFormat="1" ht="45.75" customHeight="1" x14ac:dyDescent="0.2">
      <c r="B19" s="141" t="s">
        <v>99</v>
      </c>
      <c r="C19" s="136" t="s">
        <v>264</v>
      </c>
      <c r="D19" s="136" t="s">
        <v>265</v>
      </c>
      <c r="E19" s="136" t="s">
        <v>266</v>
      </c>
      <c r="F19" s="136" t="s">
        <v>60</v>
      </c>
      <c r="G19" s="136" t="s">
        <v>268</v>
      </c>
      <c r="H19" s="139">
        <v>700</v>
      </c>
      <c r="I19" s="138">
        <f t="shared" si="0"/>
        <v>700</v>
      </c>
      <c r="J19" s="173">
        <v>230</v>
      </c>
      <c r="K19" s="138">
        <f t="shared" si="1"/>
        <v>930</v>
      </c>
      <c r="L19" s="143">
        <v>43692</v>
      </c>
      <c r="M19" s="134">
        <f t="shared" si="2"/>
        <v>13</v>
      </c>
      <c r="N19" s="100"/>
      <c r="O19" s="100"/>
    </row>
    <row r="20" spans="2:15" s="69" customFormat="1" ht="95.25" customHeight="1" x14ac:dyDescent="0.2">
      <c r="B20" s="141" t="s">
        <v>99</v>
      </c>
      <c r="C20" s="136" t="s">
        <v>212</v>
      </c>
      <c r="D20" s="136" t="s">
        <v>245</v>
      </c>
      <c r="E20" s="136" t="s">
        <v>213</v>
      </c>
      <c r="F20" s="136" t="s">
        <v>46</v>
      </c>
      <c r="G20" s="144" t="s">
        <v>269</v>
      </c>
      <c r="H20" s="142">
        <v>2700</v>
      </c>
      <c r="I20" s="138">
        <f t="shared" si="0"/>
        <v>2700</v>
      </c>
      <c r="J20" s="173">
        <f>2914.28+390</f>
        <v>3304.28</v>
      </c>
      <c r="K20" s="138">
        <f t="shared" si="1"/>
        <v>6004.2800000000007</v>
      </c>
      <c r="L20" s="143">
        <v>43695</v>
      </c>
      <c r="M20" s="134">
        <f t="shared" si="2"/>
        <v>14</v>
      </c>
      <c r="N20" s="100"/>
      <c r="O20" s="100"/>
    </row>
    <row r="21" spans="2:15" s="69" customFormat="1" ht="45.75" customHeight="1" x14ac:dyDescent="0.2">
      <c r="B21" s="141" t="s">
        <v>99</v>
      </c>
      <c r="C21" s="136" t="s">
        <v>264</v>
      </c>
      <c r="D21" s="136" t="s">
        <v>265</v>
      </c>
      <c r="E21" s="136" t="s">
        <v>266</v>
      </c>
      <c r="F21" s="136" t="s">
        <v>60</v>
      </c>
      <c r="G21" s="144" t="s">
        <v>270</v>
      </c>
      <c r="H21" s="142">
        <f>700+300</f>
        <v>1000</v>
      </c>
      <c r="I21" s="138">
        <f t="shared" si="0"/>
        <v>1000</v>
      </c>
      <c r="J21" s="173">
        <v>0</v>
      </c>
      <c r="K21" s="138">
        <f t="shared" si="1"/>
        <v>1000</v>
      </c>
      <c r="L21" s="143">
        <v>43694</v>
      </c>
      <c r="M21" s="134">
        <f t="shared" si="2"/>
        <v>15</v>
      </c>
      <c r="N21" s="100"/>
      <c r="O21" s="100"/>
    </row>
    <row r="22" spans="2:15" s="69" customFormat="1" ht="45.75" customHeight="1" x14ac:dyDescent="0.2">
      <c r="B22" s="141" t="s">
        <v>99</v>
      </c>
      <c r="C22" s="136" t="s">
        <v>264</v>
      </c>
      <c r="D22" s="136" t="s">
        <v>265</v>
      </c>
      <c r="E22" s="136" t="s">
        <v>266</v>
      </c>
      <c r="F22" s="136" t="s">
        <v>60</v>
      </c>
      <c r="G22" s="144" t="s">
        <v>271</v>
      </c>
      <c r="H22" s="142">
        <f>2100+300</f>
        <v>2400</v>
      </c>
      <c r="I22" s="138">
        <f t="shared" si="0"/>
        <v>2400</v>
      </c>
      <c r="J22" s="173">
        <f>500+1000</f>
        <v>1500</v>
      </c>
      <c r="K22" s="138">
        <f t="shared" si="1"/>
        <v>3900</v>
      </c>
      <c r="L22" s="145">
        <v>43678</v>
      </c>
      <c r="M22" s="134">
        <f t="shared" si="2"/>
        <v>16</v>
      </c>
      <c r="N22" s="100"/>
      <c r="O22" s="100"/>
    </row>
    <row r="23" spans="2:15" s="69" customFormat="1" ht="45.75" customHeight="1" x14ac:dyDescent="0.2">
      <c r="B23" s="141" t="s">
        <v>99</v>
      </c>
      <c r="C23" s="136" t="s">
        <v>272</v>
      </c>
      <c r="D23" s="136" t="s">
        <v>273</v>
      </c>
      <c r="E23" s="136" t="s">
        <v>274</v>
      </c>
      <c r="F23" s="136" t="s">
        <v>275</v>
      </c>
      <c r="G23" s="144" t="s">
        <v>276</v>
      </c>
      <c r="H23" s="139">
        <v>400</v>
      </c>
      <c r="I23" s="138">
        <f t="shared" si="0"/>
        <v>400</v>
      </c>
      <c r="J23" s="173">
        <v>0</v>
      </c>
      <c r="K23" s="138">
        <f t="shared" si="1"/>
        <v>400</v>
      </c>
      <c r="L23" s="143">
        <v>43697</v>
      </c>
      <c r="M23" s="134">
        <f t="shared" si="2"/>
        <v>17</v>
      </c>
      <c r="N23" s="100"/>
      <c r="O23" s="100"/>
    </row>
    <row r="24" spans="2:15" s="69" customFormat="1" ht="45.75" customHeight="1" x14ac:dyDescent="0.2">
      <c r="B24" s="141" t="s">
        <v>99</v>
      </c>
      <c r="C24" s="136" t="s">
        <v>264</v>
      </c>
      <c r="D24" s="136" t="s">
        <v>265</v>
      </c>
      <c r="E24" s="136" t="s">
        <v>266</v>
      </c>
      <c r="F24" s="136" t="s">
        <v>60</v>
      </c>
      <c r="G24" s="144" t="s">
        <v>276</v>
      </c>
      <c r="H24" s="139">
        <v>300</v>
      </c>
      <c r="I24" s="138">
        <f t="shared" si="0"/>
        <v>300</v>
      </c>
      <c r="J24" s="173">
        <v>0</v>
      </c>
      <c r="K24" s="138">
        <f t="shared" si="1"/>
        <v>300</v>
      </c>
      <c r="L24" s="143">
        <v>43697</v>
      </c>
      <c r="M24" s="134">
        <f t="shared" si="2"/>
        <v>18</v>
      </c>
      <c r="N24" s="100"/>
      <c r="O24" s="100"/>
    </row>
    <row r="25" spans="2:15" s="69" customFormat="1" ht="71.25" customHeight="1" x14ac:dyDescent="0.2">
      <c r="B25" s="141" t="s">
        <v>99</v>
      </c>
      <c r="C25" s="136" t="s">
        <v>277</v>
      </c>
      <c r="D25" s="136" t="s">
        <v>278</v>
      </c>
      <c r="E25" s="136" t="s">
        <v>279</v>
      </c>
      <c r="F25" s="136" t="s">
        <v>102</v>
      </c>
      <c r="G25" s="144" t="s">
        <v>280</v>
      </c>
      <c r="H25" s="139">
        <v>3600</v>
      </c>
      <c r="I25" s="138">
        <f t="shared" si="0"/>
        <v>3600</v>
      </c>
      <c r="J25" s="173">
        <v>0</v>
      </c>
      <c r="K25" s="138">
        <f t="shared" si="1"/>
        <v>3600</v>
      </c>
      <c r="L25" s="143">
        <v>43698</v>
      </c>
      <c r="M25" s="134">
        <f t="shared" si="2"/>
        <v>19</v>
      </c>
      <c r="N25" s="100"/>
      <c r="O25" s="100"/>
    </row>
    <row r="26" spans="2:15" s="69" customFormat="1" ht="45.75" customHeight="1" x14ac:dyDescent="0.2">
      <c r="B26" s="141" t="s">
        <v>105</v>
      </c>
      <c r="C26" s="136" t="s">
        <v>281</v>
      </c>
      <c r="D26" s="136" t="s">
        <v>282</v>
      </c>
      <c r="E26" s="136" t="s">
        <v>282</v>
      </c>
      <c r="F26" s="136" t="s">
        <v>166</v>
      </c>
      <c r="G26" s="144" t="s">
        <v>283</v>
      </c>
      <c r="H26" s="139">
        <f>700+300</f>
        <v>1000</v>
      </c>
      <c r="I26" s="138">
        <f t="shared" si="0"/>
        <v>1000</v>
      </c>
      <c r="J26" s="173">
        <v>0</v>
      </c>
      <c r="K26" s="138">
        <f t="shared" si="1"/>
        <v>1000</v>
      </c>
      <c r="L26" s="143">
        <v>43697</v>
      </c>
      <c r="M26" s="134">
        <f t="shared" si="2"/>
        <v>20</v>
      </c>
      <c r="N26" s="100"/>
      <c r="O26" s="100"/>
    </row>
    <row r="27" spans="2:15" s="69" customFormat="1" ht="45.75" customHeight="1" x14ac:dyDescent="0.2">
      <c r="B27" s="141" t="s">
        <v>105</v>
      </c>
      <c r="C27" s="136" t="s">
        <v>281</v>
      </c>
      <c r="D27" s="136" t="s">
        <v>282</v>
      </c>
      <c r="E27" s="136" t="s">
        <v>282</v>
      </c>
      <c r="F27" s="136" t="s">
        <v>166</v>
      </c>
      <c r="G27" s="144" t="s">
        <v>284</v>
      </c>
      <c r="H27" s="139">
        <v>700</v>
      </c>
      <c r="I27" s="138">
        <f t="shared" si="0"/>
        <v>700</v>
      </c>
      <c r="J27" s="173">
        <v>0</v>
      </c>
      <c r="K27" s="138">
        <f t="shared" si="1"/>
        <v>700</v>
      </c>
      <c r="L27" s="143">
        <v>43685</v>
      </c>
      <c r="M27" s="134">
        <f t="shared" si="2"/>
        <v>21</v>
      </c>
      <c r="N27" s="100"/>
      <c r="O27" s="100"/>
    </row>
    <row r="28" spans="2:15" s="69" customFormat="1" ht="45.75" customHeight="1" x14ac:dyDescent="0.2">
      <c r="B28" s="141" t="s">
        <v>105</v>
      </c>
      <c r="C28" s="136" t="s">
        <v>281</v>
      </c>
      <c r="D28" s="136" t="s">
        <v>282</v>
      </c>
      <c r="E28" s="136" t="s">
        <v>282</v>
      </c>
      <c r="F28" s="136" t="s">
        <v>166</v>
      </c>
      <c r="G28" s="144" t="s">
        <v>284</v>
      </c>
      <c r="H28" s="139">
        <v>700</v>
      </c>
      <c r="I28" s="138">
        <f t="shared" si="0"/>
        <v>700</v>
      </c>
      <c r="J28" s="173">
        <v>0</v>
      </c>
      <c r="K28" s="138">
        <f t="shared" si="1"/>
        <v>700</v>
      </c>
      <c r="L28" s="143">
        <v>43691</v>
      </c>
      <c r="M28" s="134">
        <f t="shared" si="2"/>
        <v>22</v>
      </c>
      <c r="N28" s="100"/>
      <c r="O28" s="100"/>
    </row>
    <row r="29" spans="2:15" s="69" customFormat="1" ht="45.75" customHeight="1" x14ac:dyDescent="0.2">
      <c r="B29" s="141" t="s">
        <v>105</v>
      </c>
      <c r="C29" s="136" t="s">
        <v>281</v>
      </c>
      <c r="D29" s="136" t="s">
        <v>282</v>
      </c>
      <c r="E29" s="136" t="s">
        <v>282</v>
      </c>
      <c r="F29" s="136" t="s">
        <v>166</v>
      </c>
      <c r="G29" s="144" t="s">
        <v>285</v>
      </c>
      <c r="H29" s="139">
        <v>700</v>
      </c>
      <c r="I29" s="138">
        <f t="shared" si="0"/>
        <v>700</v>
      </c>
      <c r="J29" s="173">
        <v>0</v>
      </c>
      <c r="K29" s="138">
        <f t="shared" si="1"/>
        <v>700</v>
      </c>
      <c r="L29" s="143">
        <v>43693</v>
      </c>
      <c r="M29" s="134">
        <f t="shared" si="2"/>
        <v>23</v>
      </c>
      <c r="N29" s="100"/>
      <c r="O29" s="100"/>
    </row>
    <row r="30" spans="2:15" s="69" customFormat="1" ht="45.75" customHeight="1" x14ac:dyDescent="0.2">
      <c r="B30" s="141" t="s">
        <v>105</v>
      </c>
      <c r="C30" s="136" t="s">
        <v>281</v>
      </c>
      <c r="D30" s="136" t="s">
        <v>282</v>
      </c>
      <c r="E30" s="136" t="s">
        <v>282</v>
      </c>
      <c r="F30" s="136" t="s">
        <v>166</v>
      </c>
      <c r="G30" s="136" t="s">
        <v>284</v>
      </c>
      <c r="H30" s="139">
        <f>1400+300</f>
        <v>1700</v>
      </c>
      <c r="I30" s="138">
        <f t="shared" si="0"/>
        <v>1700</v>
      </c>
      <c r="J30" s="173">
        <v>0</v>
      </c>
      <c r="K30" s="138">
        <f t="shared" si="1"/>
        <v>1700</v>
      </c>
      <c r="L30" s="143">
        <v>43684</v>
      </c>
      <c r="M30" s="134">
        <f t="shared" si="2"/>
        <v>24</v>
      </c>
      <c r="N30" s="100"/>
      <c r="O30" s="100"/>
    </row>
    <row r="31" spans="2:15" s="69" customFormat="1" ht="45.75" customHeight="1" x14ac:dyDescent="0.2">
      <c r="B31" s="141" t="s">
        <v>99</v>
      </c>
      <c r="C31" s="141" t="s">
        <v>286</v>
      </c>
      <c r="D31" s="141" t="s">
        <v>225</v>
      </c>
      <c r="E31" s="141" t="s">
        <v>211</v>
      </c>
      <c r="F31" s="137" t="s">
        <v>287</v>
      </c>
      <c r="G31" s="136" t="s">
        <v>288</v>
      </c>
      <c r="H31" s="139">
        <v>400</v>
      </c>
      <c r="I31" s="138">
        <f t="shared" si="0"/>
        <v>400</v>
      </c>
      <c r="J31" s="173">
        <v>0</v>
      </c>
      <c r="K31" s="138">
        <f t="shared" si="1"/>
        <v>400</v>
      </c>
      <c r="L31" s="143">
        <v>43700</v>
      </c>
      <c r="M31" s="134">
        <f t="shared" si="2"/>
        <v>25</v>
      </c>
      <c r="N31" s="100"/>
      <c r="O31" s="100"/>
    </row>
    <row r="32" spans="2:15" s="69" customFormat="1" ht="45.75" customHeight="1" x14ac:dyDescent="0.2">
      <c r="B32" s="141" t="s">
        <v>99</v>
      </c>
      <c r="C32" s="141" t="s">
        <v>237</v>
      </c>
      <c r="D32" s="141" t="s">
        <v>238</v>
      </c>
      <c r="E32" s="141" t="s">
        <v>239</v>
      </c>
      <c r="F32" s="137" t="s">
        <v>102</v>
      </c>
      <c r="G32" s="136" t="s">
        <v>288</v>
      </c>
      <c r="H32" s="139">
        <v>400</v>
      </c>
      <c r="I32" s="138">
        <f t="shared" si="0"/>
        <v>400</v>
      </c>
      <c r="J32" s="173">
        <v>0</v>
      </c>
      <c r="K32" s="138">
        <f t="shared" si="1"/>
        <v>400</v>
      </c>
      <c r="L32" s="143">
        <v>43700</v>
      </c>
      <c r="M32" s="134">
        <f t="shared" si="2"/>
        <v>26</v>
      </c>
      <c r="N32" s="100"/>
      <c r="O32" s="100"/>
    </row>
    <row r="33" spans="1:16" s="69" customFormat="1" ht="60.75" customHeight="1" x14ac:dyDescent="0.2">
      <c r="B33" s="141" t="s">
        <v>182</v>
      </c>
      <c r="C33" s="141" t="s">
        <v>221</v>
      </c>
      <c r="D33" s="141" t="s">
        <v>222</v>
      </c>
      <c r="E33" s="141" t="s">
        <v>211</v>
      </c>
      <c r="F33" s="137" t="s">
        <v>42</v>
      </c>
      <c r="G33" s="136" t="s">
        <v>289</v>
      </c>
      <c r="H33" s="139">
        <f>700+300</f>
        <v>1000</v>
      </c>
      <c r="I33" s="138">
        <f t="shared" si="0"/>
        <v>1000</v>
      </c>
      <c r="J33" s="173">
        <v>3414.28</v>
      </c>
      <c r="K33" s="138">
        <f t="shared" si="1"/>
        <v>4414.2800000000007</v>
      </c>
      <c r="L33" s="143">
        <v>43700</v>
      </c>
      <c r="M33" s="134">
        <f t="shared" si="2"/>
        <v>27</v>
      </c>
      <c r="N33" s="101"/>
      <c r="O33" s="101"/>
    </row>
    <row r="34" spans="1:16" s="69" customFormat="1" ht="47.25" customHeight="1" x14ac:dyDescent="0.2">
      <c r="B34" s="141" t="s">
        <v>99</v>
      </c>
      <c r="C34" s="136" t="s">
        <v>290</v>
      </c>
      <c r="D34" s="136" t="s">
        <v>241</v>
      </c>
      <c r="E34" s="136" t="s">
        <v>220</v>
      </c>
      <c r="F34" s="136" t="s">
        <v>102</v>
      </c>
      <c r="G34" s="136" t="s">
        <v>291</v>
      </c>
      <c r="H34" s="139">
        <v>400</v>
      </c>
      <c r="I34" s="138">
        <f t="shared" si="0"/>
        <v>400</v>
      </c>
      <c r="J34" s="173">
        <v>0</v>
      </c>
      <c r="K34" s="138">
        <f t="shared" si="1"/>
        <v>400</v>
      </c>
      <c r="L34" s="143">
        <v>43700</v>
      </c>
      <c r="M34" s="134">
        <f t="shared" si="2"/>
        <v>28</v>
      </c>
      <c r="N34" s="101"/>
      <c r="O34" s="101"/>
    </row>
    <row r="35" spans="1:16" s="69" customFormat="1" ht="55.5" customHeight="1" x14ac:dyDescent="0.2">
      <c r="B35" s="141" t="s">
        <v>226</v>
      </c>
      <c r="C35" s="141" t="s">
        <v>292</v>
      </c>
      <c r="D35" s="141" t="s">
        <v>227</v>
      </c>
      <c r="E35" s="136" t="s">
        <v>228</v>
      </c>
      <c r="F35" s="136" t="s">
        <v>102</v>
      </c>
      <c r="G35" s="144" t="s">
        <v>293</v>
      </c>
      <c r="H35" s="139">
        <f>3400+400</f>
        <v>3800</v>
      </c>
      <c r="I35" s="138">
        <f t="shared" si="0"/>
        <v>3800</v>
      </c>
      <c r="J35" s="173">
        <v>0</v>
      </c>
      <c r="K35" s="138">
        <f t="shared" si="1"/>
        <v>3800</v>
      </c>
      <c r="L35" s="143">
        <v>43703</v>
      </c>
      <c r="M35" s="134">
        <f t="shared" si="2"/>
        <v>29</v>
      </c>
      <c r="N35" s="101"/>
      <c r="O35" s="101"/>
    </row>
    <row r="36" spans="1:16" s="69" customFormat="1" ht="55.5" customHeight="1" x14ac:dyDescent="0.3">
      <c r="B36" s="141" t="s">
        <v>99</v>
      </c>
      <c r="C36" s="141" t="s">
        <v>215</v>
      </c>
      <c r="D36" s="141" t="s">
        <v>294</v>
      </c>
      <c r="E36" s="155" t="s">
        <v>218</v>
      </c>
      <c r="F36" s="155" t="s">
        <v>377</v>
      </c>
      <c r="G36" s="144" t="s">
        <v>276</v>
      </c>
      <c r="H36" s="156">
        <v>400</v>
      </c>
      <c r="I36" s="138">
        <f t="shared" si="0"/>
        <v>400</v>
      </c>
      <c r="J36" s="173">
        <v>0</v>
      </c>
      <c r="K36" s="138">
        <f t="shared" si="1"/>
        <v>400</v>
      </c>
      <c r="L36" s="157">
        <v>43697</v>
      </c>
      <c r="M36" s="134">
        <f t="shared" si="2"/>
        <v>30</v>
      </c>
      <c r="N36" s="101"/>
      <c r="O36" s="101"/>
    </row>
    <row r="37" spans="1:16" s="69" customFormat="1" ht="51.75" customHeight="1" x14ac:dyDescent="0.3">
      <c r="B37" s="141" t="s">
        <v>99</v>
      </c>
      <c r="C37" s="158" t="s">
        <v>235</v>
      </c>
      <c r="D37" s="158" t="s">
        <v>216</v>
      </c>
      <c r="E37" s="159" t="s">
        <v>295</v>
      </c>
      <c r="F37" s="158" t="s">
        <v>75</v>
      </c>
      <c r="G37" s="162" t="s">
        <v>296</v>
      </c>
      <c r="H37" s="160">
        <f>2800+300</f>
        <v>3100</v>
      </c>
      <c r="I37" s="138">
        <f t="shared" si="0"/>
        <v>3100</v>
      </c>
      <c r="J37" s="139">
        <v>0</v>
      </c>
      <c r="K37" s="138">
        <f t="shared" si="1"/>
        <v>3100</v>
      </c>
      <c r="L37" s="161">
        <v>43690</v>
      </c>
      <c r="M37" s="134">
        <f t="shared" si="2"/>
        <v>31</v>
      </c>
      <c r="N37" s="101"/>
      <c r="O37" s="101"/>
    </row>
    <row r="38" spans="1:16" s="69" customFormat="1" ht="47.25" customHeight="1" x14ac:dyDescent="0.3">
      <c r="B38" s="141" t="s">
        <v>99</v>
      </c>
      <c r="C38" s="158" t="s">
        <v>235</v>
      </c>
      <c r="D38" s="158" t="s">
        <v>216</v>
      </c>
      <c r="E38" s="159" t="s">
        <v>295</v>
      </c>
      <c r="F38" s="158" t="s">
        <v>75</v>
      </c>
      <c r="G38" s="162" t="s">
        <v>297</v>
      </c>
      <c r="H38" s="160">
        <v>1400</v>
      </c>
      <c r="I38" s="138">
        <f t="shared" si="0"/>
        <v>1400</v>
      </c>
      <c r="J38" s="139">
        <v>700</v>
      </c>
      <c r="K38" s="138">
        <f t="shared" si="1"/>
        <v>2100</v>
      </c>
      <c r="L38" s="161">
        <v>43694</v>
      </c>
      <c r="M38" s="134">
        <f t="shared" si="2"/>
        <v>32</v>
      </c>
      <c r="N38" s="97"/>
      <c r="O38" s="101"/>
    </row>
    <row r="39" spans="1:16" s="69" customFormat="1" ht="50.25" customHeight="1" x14ac:dyDescent="0.3">
      <c r="B39" s="141" t="s">
        <v>99</v>
      </c>
      <c r="C39" s="158" t="s">
        <v>235</v>
      </c>
      <c r="D39" s="158" t="s">
        <v>216</v>
      </c>
      <c r="E39" s="159" t="s">
        <v>295</v>
      </c>
      <c r="F39" s="158" t="s">
        <v>75</v>
      </c>
      <c r="G39" s="162" t="s">
        <v>298</v>
      </c>
      <c r="H39" s="160">
        <v>700</v>
      </c>
      <c r="I39" s="138">
        <f t="shared" si="0"/>
        <v>700</v>
      </c>
      <c r="J39" s="139">
        <v>500</v>
      </c>
      <c r="K39" s="138">
        <f t="shared" si="1"/>
        <v>1200</v>
      </c>
      <c r="L39" s="161">
        <v>43696</v>
      </c>
      <c r="M39" s="134">
        <f t="shared" si="2"/>
        <v>33</v>
      </c>
      <c r="N39" s="101"/>
      <c r="O39" s="101"/>
    </row>
    <row r="40" spans="1:16" s="69" customFormat="1" ht="64.5" customHeight="1" x14ac:dyDescent="0.3">
      <c r="B40" s="141" t="s">
        <v>99</v>
      </c>
      <c r="C40" s="158" t="s">
        <v>215</v>
      </c>
      <c r="D40" s="158" t="s">
        <v>294</v>
      </c>
      <c r="E40" s="159" t="s">
        <v>218</v>
      </c>
      <c r="F40" s="158" t="s">
        <v>125</v>
      </c>
      <c r="G40" s="162" t="s">
        <v>299</v>
      </c>
      <c r="H40" s="160">
        <v>400</v>
      </c>
      <c r="I40" s="138">
        <f t="shared" si="0"/>
        <v>400</v>
      </c>
      <c r="J40" s="139">
        <v>88</v>
      </c>
      <c r="K40" s="138">
        <f t="shared" si="1"/>
        <v>488</v>
      </c>
      <c r="L40" s="161">
        <v>43706</v>
      </c>
      <c r="M40" s="134">
        <f t="shared" si="2"/>
        <v>34</v>
      </c>
      <c r="N40" s="101"/>
      <c r="O40" s="101"/>
    </row>
    <row r="41" spans="1:16" s="69" customFormat="1" ht="47.25" customHeight="1" x14ac:dyDescent="0.3">
      <c r="B41" s="141" t="s">
        <v>107</v>
      </c>
      <c r="C41" s="158" t="s">
        <v>300</v>
      </c>
      <c r="D41" s="158" t="s">
        <v>214</v>
      </c>
      <c r="E41" s="159" t="s">
        <v>301</v>
      </c>
      <c r="F41" s="158" t="s">
        <v>102</v>
      </c>
      <c r="G41" s="162" t="s">
        <v>302</v>
      </c>
      <c r="H41" s="160">
        <f>1700+400</f>
        <v>2100</v>
      </c>
      <c r="I41" s="138">
        <f t="shared" si="0"/>
        <v>2100</v>
      </c>
      <c r="J41" s="139">
        <v>0</v>
      </c>
      <c r="K41" s="138">
        <f t="shared" si="1"/>
        <v>2100</v>
      </c>
      <c r="L41" s="161">
        <v>43706</v>
      </c>
      <c r="M41" s="134">
        <f t="shared" si="2"/>
        <v>35</v>
      </c>
      <c r="N41" s="101"/>
      <c r="O41" s="101"/>
    </row>
    <row r="42" spans="1:16" s="69" customFormat="1" ht="46.5" customHeight="1" x14ac:dyDescent="0.3">
      <c r="B42" s="141" t="s">
        <v>107</v>
      </c>
      <c r="C42" s="158" t="s">
        <v>303</v>
      </c>
      <c r="D42" s="158" t="s">
        <v>304</v>
      </c>
      <c r="E42" s="159" t="s">
        <v>305</v>
      </c>
      <c r="F42" s="158" t="s">
        <v>102</v>
      </c>
      <c r="G42" s="162" t="s">
        <v>306</v>
      </c>
      <c r="H42" s="160">
        <f>1700+400</f>
        <v>2100</v>
      </c>
      <c r="I42" s="138">
        <f t="shared" si="0"/>
        <v>2100</v>
      </c>
      <c r="J42" s="139">
        <v>0</v>
      </c>
      <c r="K42" s="138">
        <f t="shared" si="1"/>
        <v>2100</v>
      </c>
      <c r="L42" s="161">
        <v>43706</v>
      </c>
      <c r="M42" s="134">
        <f t="shared" si="2"/>
        <v>36</v>
      </c>
      <c r="N42" s="97"/>
      <c r="O42" s="101"/>
    </row>
    <row r="43" spans="1:16" s="69" customFormat="1" ht="45" customHeight="1" x14ac:dyDescent="0.3">
      <c r="B43" s="141" t="s">
        <v>99</v>
      </c>
      <c r="C43" s="158" t="s">
        <v>307</v>
      </c>
      <c r="D43" s="158" t="s">
        <v>308</v>
      </c>
      <c r="E43" s="159" t="s">
        <v>309</v>
      </c>
      <c r="F43" s="158" t="s">
        <v>166</v>
      </c>
      <c r="G43" s="162" t="s">
        <v>310</v>
      </c>
      <c r="H43" s="160">
        <v>300</v>
      </c>
      <c r="I43" s="138">
        <f t="shared" si="0"/>
        <v>300</v>
      </c>
      <c r="J43" s="139">
        <v>0</v>
      </c>
      <c r="K43" s="138">
        <f t="shared" si="1"/>
        <v>300</v>
      </c>
      <c r="L43" s="161">
        <v>43706</v>
      </c>
      <c r="M43" s="134">
        <f t="shared" si="2"/>
        <v>37</v>
      </c>
      <c r="N43" s="101"/>
      <c r="O43" s="101"/>
    </row>
    <row r="44" spans="1:16" s="69" customFormat="1" ht="45.75" customHeight="1" x14ac:dyDescent="0.3">
      <c r="B44" s="141" t="s">
        <v>8</v>
      </c>
      <c r="C44" s="158" t="s">
        <v>311</v>
      </c>
      <c r="D44" s="158" t="s">
        <v>312</v>
      </c>
      <c r="E44" s="159" t="s">
        <v>313</v>
      </c>
      <c r="F44" s="158" t="s">
        <v>287</v>
      </c>
      <c r="G44" s="162" t="s">
        <v>314</v>
      </c>
      <c r="H44" s="160">
        <v>400</v>
      </c>
      <c r="I44" s="138">
        <f t="shared" si="0"/>
        <v>400</v>
      </c>
      <c r="J44" s="139">
        <v>0</v>
      </c>
      <c r="K44" s="138">
        <f t="shared" si="1"/>
        <v>400</v>
      </c>
      <c r="L44" s="161">
        <v>43706</v>
      </c>
      <c r="M44" s="134">
        <f t="shared" si="2"/>
        <v>38</v>
      </c>
      <c r="N44" s="101"/>
      <c r="O44" s="101"/>
    </row>
    <row r="45" spans="1:16" s="69" customFormat="1" ht="86.25" customHeight="1" x14ac:dyDescent="0.3">
      <c r="B45" s="141" t="s">
        <v>8</v>
      </c>
      <c r="C45" s="158" t="s">
        <v>315</v>
      </c>
      <c r="D45" s="158" t="s">
        <v>316</v>
      </c>
      <c r="E45" s="159" t="s">
        <v>214</v>
      </c>
      <c r="F45" s="158" t="s">
        <v>166</v>
      </c>
      <c r="G45" s="162" t="s">
        <v>314</v>
      </c>
      <c r="H45" s="160">
        <v>300</v>
      </c>
      <c r="I45" s="138">
        <f t="shared" si="0"/>
        <v>300</v>
      </c>
      <c r="J45" s="139">
        <v>0</v>
      </c>
      <c r="K45" s="138">
        <f t="shared" si="1"/>
        <v>300</v>
      </c>
      <c r="L45" s="161">
        <v>43706</v>
      </c>
      <c r="M45" s="134">
        <f t="shared" si="2"/>
        <v>39</v>
      </c>
      <c r="N45" s="101"/>
      <c r="O45" s="101"/>
    </row>
    <row r="46" spans="1:16" s="69" customFormat="1" ht="57" customHeight="1" x14ac:dyDescent="0.3">
      <c r="B46" s="141" t="s">
        <v>99</v>
      </c>
      <c r="C46" s="158" t="s">
        <v>317</v>
      </c>
      <c r="D46" s="158" t="s">
        <v>318</v>
      </c>
      <c r="E46" s="159" t="s">
        <v>319</v>
      </c>
      <c r="F46" s="158" t="s">
        <v>102</v>
      </c>
      <c r="G46" s="162" t="s">
        <v>299</v>
      </c>
      <c r="H46" s="160">
        <v>400</v>
      </c>
      <c r="I46" s="138">
        <f t="shared" si="0"/>
        <v>400</v>
      </c>
      <c r="J46" s="139">
        <v>0</v>
      </c>
      <c r="K46" s="138">
        <f t="shared" si="1"/>
        <v>400</v>
      </c>
      <c r="L46" s="161">
        <v>43706</v>
      </c>
      <c r="M46" s="134">
        <f t="shared" si="2"/>
        <v>40</v>
      </c>
      <c r="N46" s="101"/>
      <c r="O46" s="101"/>
    </row>
    <row r="47" spans="1:16" s="69" customFormat="1" ht="62.25" customHeight="1" x14ac:dyDescent="0.3">
      <c r="B47" s="141" t="s">
        <v>99</v>
      </c>
      <c r="C47" s="158" t="s">
        <v>235</v>
      </c>
      <c r="D47" s="158" t="s">
        <v>216</v>
      </c>
      <c r="E47" s="159" t="s">
        <v>217</v>
      </c>
      <c r="F47" s="158" t="s">
        <v>75</v>
      </c>
      <c r="G47" s="162" t="s">
        <v>320</v>
      </c>
      <c r="H47" s="160">
        <f>700+300</f>
        <v>1000</v>
      </c>
      <c r="I47" s="138">
        <f t="shared" si="0"/>
        <v>1000</v>
      </c>
      <c r="J47" s="139">
        <v>222</v>
      </c>
      <c r="K47" s="138">
        <f t="shared" si="1"/>
        <v>1222</v>
      </c>
      <c r="L47" s="161">
        <v>43706</v>
      </c>
      <c r="M47" s="134">
        <f t="shared" si="2"/>
        <v>41</v>
      </c>
      <c r="N47" s="101"/>
      <c r="O47" s="101"/>
      <c r="P47" s="82"/>
    </row>
    <row r="48" spans="1:16" s="131" customFormat="1" ht="54.75" customHeight="1" x14ac:dyDescent="0.3">
      <c r="A48" s="69"/>
      <c r="B48" s="141" t="s">
        <v>99</v>
      </c>
      <c r="C48" s="158" t="s">
        <v>235</v>
      </c>
      <c r="D48" s="158" t="s">
        <v>216</v>
      </c>
      <c r="E48" s="159" t="s">
        <v>217</v>
      </c>
      <c r="F48" s="158" t="s">
        <v>75</v>
      </c>
      <c r="G48" s="162" t="s">
        <v>321</v>
      </c>
      <c r="H48" s="160">
        <v>2100</v>
      </c>
      <c r="I48" s="138">
        <f t="shared" si="0"/>
        <v>2100</v>
      </c>
      <c r="J48" s="142">
        <v>0</v>
      </c>
      <c r="K48" s="138">
        <f t="shared" si="1"/>
        <v>2100</v>
      </c>
      <c r="L48" s="161">
        <v>43707</v>
      </c>
      <c r="M48" s="134">
        <f t="shared" si="2"/>
        <v>42</v>
      </c>
      <c r="N48" s="129"/>
      <c r="O48" s="130"/>
    </row>
    <row r="49" spans="2:15" s="69" customFormat="1" ht="66.75" customHeight="1" x14ac:dyDescent="0.3">
      <c r="B49" s="141" t="s">
        <v>322</v>
      </c>
      <c r="C49" s="158" t="s">
        <v>323</v>
      </c>
      <c r="D49" s="158" t="s">
        <v>324</v>
      </c>
      <c r="E49" s="159" t="s">
        <v>266</v>
      </c>
      <c r="F49" s="158" t="s">
        <v>60</v>
      </c>
      <c r="G49" s="162" t="s">
        <v>325</v>
      </c>
      <c r="H49" s="160">
        <f>2800+300</f>
        <v>3100</v>
      </c>
      <c r="I49" s="138">
        <f t="shared" si="0"/>
        <v>3100</v>
      </c>
      <c r="J49" s="139">
        <v>0</v>
      </c>
      <c r="K49" s="138">
        <f t="shared" si="1"/>
        <v>3100</v>
      </c>
      <c r="L49" s="161">
        <v>43690</v>
      </c>
      <c r="M49" s="134">
        <f t="shared" si="2"/>
        <v>43</v>
      </c>
      <c r="N49" s="97"/>
      <c r="O49" s="101"/>
    </row>
    <row r="50" spans="2:15" s="69" customFormat="1" ht="42" customHeight="1" x14ac:dyDescent="0.3">
      <c r="B50" s="141" t="s">
        <v>322</v>
      </c>
      <c r="C50" s="158" t="s">
        <v>323</v>
      </c>
      <c r="D50" s="158" t="s">
        <v>324</v>
      </c>
      <c r="E50" s="159" t="s">
        <v>266</v>
      </c>
      <c r="F50" s="158" t="s">
        <v>60</v>
      </c>
      <c r="G50" s="162" t="s">
        <v>326</v>
      </c>
      <c r="H50" s="160">
        <v>1400</v>
      </c>
      <c r="I50" s="138">
        <f t="shared" si="0"/>
        <v>1400</v>
      </c>
      <c r="J50" s="139">
        <v>0</v>
      </c>
      <c r="K50" s="138">
        <f t="shared" si="1"/>
        <v>1400</v>
      </c>
      <c r="L50" s="161">
        <v>43694</v>
      </c>
      <c r="M50" s="134">
        <f t="shared" si="2"/>
        <v>44</v>
      </c>
      <c r="N50" s="101"/>
      <c r="O50" s="101"/>
    </row>
    <row r="51" spans="2:15" s="69" customFormat="1" ht="51.75" customHeight="1" x14ac:dyDescent="0.3">
      <c r="B51" s="141" t="s">
        <v>99</v>
      </c>
      <c r="C51" s="158" t="s">
        <v>327</v>
      </c>
      <c r="D51" s="158" t="s">
        <v>328</v>
      </c>
      <c r="E51" s="159" t="s">
        <v>329</v>
      </c>
      <c r="F51" s="158" t="s">
        <v>380</v>
      </c>
      <c r="G51" s="162" t="s">
        <v>330</v>
      </c>
      <c r="H51" s="160">
        <v>1500</v>
      </c>
      <c r="I51" s="138">
        <f t="shared" si="0"/>
        <v>1500</v>
      </c>
      <c r="J51" s="139">
        <v>0</v>
      </c>
      <c r="K51" s="138">
        <f t="shared" si="1"/>
        <v>1500</v>
      </c>
      <c r="L51" s="161">
        <v>43704</v>
      </c>
      <c r="M51" s="134">
        <f t="shared" si="2"/>
        <v>45</v>
      </c>
      <c r="N51" s="97"/>
      <c r="O51" s="101"/>
    </row>
    <row r="52" spans="2:15" s="69" customFormat="1" ht="51.75" customHeight="1" x14ac:dyDescent="0.3">
      <c r="B52" s="141" t="s">
        <v>99</v>
      </c>
      <c r="C52" s="158" t="s">
        <v>331</v>
      </c>
      <c r="D52" s="158" t="s">
        <v>332</v>
      </c>
      <c r="E52" s="159" t="s">
        <v>333</v>
      </c>
      <c r="F52" s="158" t="s">
        <v>62</v>
      </c>
      <c r="G52" s="162" t="s">
        <v>334</v>
      </c>
      <c r="H52" s="160">
        <f>1500+400</f>
        <v>1900</v>
      </c>
      <c r="I52" s="138">
        <f t="shared" si="0"/>
        <v>1900</v>
      </c>
      <c r="J52" s="139">
        <v>0</v>
      </c>
      <c r="K52" s="138">
        <f t="shared" si="1"/>
        <v>1900</v>
      </c>
      <c r="L52" s="161">
        <v>43690</v>
      </c>
      <c r="M52" s="134">
        <f t="shared" si="2"/>
        <v>46</v>
      </c>
      <c r="N52" s="97"/>
      <c r="O52" s="101"/>
    </row>
    <row r="53" spans="2:15" s="69" customFormat="1" ht="60.75" customHeight="1" x14ac:dyDescent="0.3">
      <c r="B53" s="141" t="s">
        <v>104</v>
      </c>
      <c r="C53" s="158" t="s">
        <v>223</v>
      </c>
      <c r="D53" s="158" t="s">
        <v>242</v>
      </c>
      <c r="E53" s="159" t="s">
        <v>224</v>
      </c>
      <c r="F53" s="158" t="s">
        <v>122</v>
      </c>
      <c r="G53" s="162" t="s">
        <v>335</v>
      </c>
      <c r="H53" s="160">
        <f>2200+400</f>
        <v>2600</v>
      </c>
      <c r="I53" s="138">
        <f t="shared" si="0"/>
        <v>2600</v>
      </c>
      <c r="J53" s="139">
        <v>0</v>
      </c>
      <c r="K53" s="138">
        <f t="shared" si="1"/>
        <v>2600</v>
      </c>
      <c r="L53" s="161">
        <v>43706</v>
      </c>
      <c r="M53" s="134">
        <f t="shared" si="2"/>
        <v>47</v>
      </c>
      <c r="N53" s="97"/>
      <c r="O53" s="101"/>
    </row>
    <row r="54" spans="2:15" s="69" customFormat="1" ht="54.75" customHeight="1" x14ac:dyDescent="0.3">
      <c r="B54" s="141" t="s">
        <v>25</v>
      </c>
      <c r="C54" s="158" t="s">
        <v>336</v>
      </c>
      <c r="D54" s="158" t="s">
        <v>337</v>
      </c>
      <c r="E54" s="159" t="s">
        <v>338</v>
      </c>
      <c r="F54" s="158" t="s">
        <v>176</v>
      </c>
      <c r="G54" s="162" t="s">
        <v>339</v>
      </c>
      <c r="H54" s="160">
        <f>2200+400</f>
        <v>2600</v>
      </c>
      <c r="I54" s="138">
        <f t="shared" si="0"/>
        <v>2600</v>
      </c>
      <c r="J54" s="139">
        <v>0</v>
      </c>
      <c r="K54" s="138">
        <f t="shared" si="1"/>
        <v>2600</v>
      </c>
      <c r="L54" s="161">
        <v>43706</v>
      </c>
      <c r="M54" s="134">
        <f t="shared" si="2"/>
        <v>48</v>
      </c>
      <c r="N54" s="97"/>
      <c r="O54" s="101"/>
    </row>
    <row r="55" spans="2:15" ht="17.25" x14ac:dyDescent="0.3">
      <c r="B55" s="141" t="s">
        <v>182</v>
      </c>
      <c r="C55" s="158" t="s">
        <v>221</v>
      </c>
      <c r="D55" s="158" t="s">
        <v>222</v>
      </c>
      <c r="E55" s="159" t="s">
        <v>211</v>
      </c>
      <c r="F55" s="162" t="s">
        <v>42</v>
      </c>
      <c r="G55" s="162" t="s">
        <v>340</v>
      </c>
      <c r="H55" s="160">
        <v>300</v>
      </c>
      <c r="I55" s="138">
        <f t="shared" si="0"/>
        <v>300</v>
      </c>
      <c r="J55" s="174">
        <v>0</v>
      </c>
      <c r="K55" s="138">
        <f t="shared" si="1"/>
        <v>300</v>
      </c>
      <c r="L55" s="161">
        <v>43706</v>
      </c>
      <c r="M55" s="134">
        <f t="shared" si="2"/>
        <v>49</v>
      </c>
    </row>
    <row r="56" spans="2:15" ht="63.75" customHeight="1" x14ac:dyDescent="0.3">
      <c r="B56" s="141" t="s">
        <v>99</v>
      </c>
      <c r="C56" s="158" t="s">
        <v>212</v>
      </c>
      <c r="D56" s="158" t="s">
        <v>245</v>
      </c>
      <c r="E56" s="159" t="s">
        <v>213</v>
      </c>
      <c r="F56" s="158" t="s">
        <v>46</v>
      </c>
      <c r="G56" s="162" t="s">
        <v>299</v>
      </c>
      <c r="H56" s="160">
        <v>500</v>
      </c>
      <c r="I56" s="138">
        <f t="shared" si="0"/>
        <v>500</v>
      </c>
      <c r="J56" s="174">
        <v>88</v>
      </c>
      <c r="K56" s="138">
        <f t="shared" si="1"/>
        <v>588</v>
      </c>
      <c r="L56" s="161">
        <v>43706</v>
      </c>
      <c r="M56" s="134">
        <f t="shared" si="2"/>
        <v>50</v>
      </c>
    </row>
    <row r="57" spans="2:15" ht="51" customHeight="1" x14ac:dyDescent="0.3">
      <c r="B57" s="136" t="s">
        <v>226</v>
      </c>
      <c r="C57" s="158" t="s">
        <v>341</v>
      </c>
      <c r="D57" s="158" t="s">
        <v>342</v>
      </c>
      <c r="E57" s="159" t="s">
        <v>343</v>
      </c>
      <c r="F57" s="158" t="s">
        <v>102</v>
      </c>
      <c r="G57" s="162" t="s">
        <v>293</v>
      </c>
      <c r="H57" s="160">
        <f>3400+400</f>
        <v>3800</v>
      </c>
      <c r="I57" s="138">
        <f t="shared" si="0"/>
        <v>3800</v>
      </c>
      <c r="J57" s="174">
        <v>0</v>
      </c>
      <c r="K57" s="138">
        <f t="shared" si="1"/>
        <v>3800</v>
      </c>
      <c r="L57" s="161">
        <v>43703</v>
      </c>
      <c r="M57" s="134">
        <f t="shared" si="2"/>
        <v>51</v>
      </c>
    </row>
    <row r="58" spans="2:15" ht="61.5" customHeight="1" x14ac:dyDescent="0.3">
      <c r="B58" s="136" t="s">
        <v>99</v>
      </c>
      <c r="C58" s="158" t="s">
        <v>212</v>
      </c>
      <c r="D58" s="158" t="s">
        <v>245</v>
      </c>
      <c r="E58" s="159" t="s">
        <v>213</v>
      </c>
      <c r="F58" s="158" t="s">
        <v>46</v>
      </c>
      <c r="G58" s="162" t="s">
        <v>344</v>
      </c>
      <c r="H58" s="160">
        <f>3500+500</f>
        <v>4000</v>
      </c>
      <c r="I58" s="138">
        <f t="shared" si="0"/>
        <v>4000</v>
      </c>
      <c r="J58" s="174">
        <v>0</v>
      </c>
      <c r="K58" s="138">
        <f t="shared" si="1"/>
        <v>4000</v>
      </c>
      <c r="L58" s="161">
        <v>43698</v>
      </c>
      <c r="M58" s="134">
        <f t="shared" si="2"/>
        <v>52</v>
      </c>
    </row>
    <row r="59" spans="2:15" ht="51" customHeight="1" x14ac:dyDescent="0.3">
      <c r="B59" s="136" t="s">
        <v>99</v>
      </c>
      <c r="C59" s="158" t="s">
        <v>345</v>
      </c>
      <c r="D59" s="158" t="s">
        <v>346</v>
      </c>
      <c r="E59" s="159" t="s">
        <v>347</v>
      </c>
      <c r="F59" s="158" t="s">
        <v>102</v>
      </c>
      <c r="G59" s="162" t="s">
        <v>348</v>
      </c>
      <c r="H59" s="160">
        <v>3600</v>
      </c>
      <c r="I59" s="138">
        <f t="shared" si="0"/>
        <v>3600</v>
      </c>
      <c r="J59" s="174">
        <v>0</v>
      </c>
      <c r="K59" s="138">
        <f t="shared" si="1"/>
        <v>3600</v>
      </c>
      <c r="L59" s="161">
        <v>43698</v>
      </c>
      <c r="M59" s="134">
        <f t="shared" si="2"/>
        <v>53</v>
      </c>
    </row>
    <row r="60" spans="2:15" ht="51" customHeight="1" x14ac:dyDescent="0.3">
      <c r="B60" s="136" t="s">
        <v>182</v>
      </c>
      <c r="C60" s="158" t="s">
        <v>349</v>
      </c>
      <c r="D60" s="158" t="s">
        <v>222</v>
      </c>
      <c r="E60" s="159" t="s">
        <v>211</v>
      </c>
      <c r="F60" s="158" t="s">
        <v>42</v>
      </c>
      <c r="G60" s="162" t="s">
        <v>350</v>
      </c>
      <c r="H60" s="160">
        <v>1400</v>
      </c>
      <c r="I60" s="138">
        <f t="shared" si="0"/>
        <v>1400</v>
      </c>
      <c r="J60" s="174">
        <v>0</v>
      </c>
      <c r="K60" s="138">
        <f t="shared" si="1"/>
        <v>1400</v>
      </c>
      <c r="L60" s="161">
        <v>43695</v>
      </c>
      <c r="M60" s="134">
        <f t="shared" si="2"/>
        <v>54</v>
      </c>
    </row>
    <row r="61" spans="2:15" ht="51" customHeight="1" x14ac:dyDescent="0.3">
      <c r="B61" s="136" t="s">
        <v>9</v>
      </c>
      <c r="C61" s="158" t="s">
        <v>351</v>
      </c>
      <c r="D61" s="158" t="s">
        <v>352</v>
      </c>
      <c r="E61" s="159" t="s">
        <v>353</v>
      </c>
      <c r="F61" s="158" t="s">
        <v>176</v>
      </c>
      <c r="G61" s="162" t="s">
        <v>354</v>
      </c>
      <c r="H61" s="160">
        <v>1100</v>
      </c>
      <c r="I61" s="138">
        <f t="shared" si="0"/>
        <v>1100</v>
      </c>
      <c r="J61" s="174">
        <v>0</v>
      </c>
      <c r="K61" s="138">
        <f t="shared" si="1"/>
        <v>1100</v>
      </c>
      <c r="L61" s="161">
        <v>43693</v>
      </c>
      <c r="M61" s="134">
        <f t="shared" si="2"/>
        <v>55</v>
      </c>
    </row>
    <row r="62" spans="2:15" ht="51" customHeight="1" x14ac:dyDescent="0.3">
      <c r="B62" s="136" t="s">
        <v>107</v>
      </c>
      <c r="C62" s="158" t="s">
        <v>336</v>
      </c>
      <c r="D62" s="158" t="s">
        <v>337</v>
      </c>
      <c r="E62" s="159" t="s">
        <v>338</v>
      </c>
      <c r="F62" s="158" t="s">
        <v>176</v>
      </c>
      <c r="G62" s="162" t="s">
        <v>355</v>
      </c>
      <c r="H62" s="160">
        <f>2200+400</f>
        <v>2600</v>
      </c>
      <c r="I62" s="138">
        <f t="shared" si="0"/>
        <v>2600</v>
      </c>
      <c r="J62" s="174">
        <v>0</v>
      </c>
      <c r="K62" s="138">
        <f t="shared" si="1"/>
        <v>2600</v>
      </c>
      <c r="L62" s="161">
        <v>43683</v>
      </c>
      <c r="M62" s="134">
        <f t="shared" si="2"/>
        <v>56</v>
      </c>
    </row>
    <row r="63" spans="2:15" ht="51" customHeight="1" x14ac:dyDescent="0.3">
      <c r="B63" s="136" t="s">
        <v>107</v>
      </c>
      <c r="C63" s="158" t="s">
        <v>303</v>
      </c>
      <c r="D63" s="158" t="s">
        <v>304</v>
      </c>
      <c r="E63" s="159" t="s">
        <v>305</v>
      </c>
      <c r="F63" s="158" t="s">
        <v>102</v>
      </c>
      <c r="G63" s="162" t="s">
        <v>355</v>
      </c>
      <c r="H63" s="160">
        <f>1700+400</f>
        <v>2100</v>
      </c>
      <c r="I63" s="138">
        <f t="shared" si="0"/>
        <v>2100</v>
      </c>
      <c r="J63" s="174">
        <v>0</v>
      </c>
      <c r="K63" s="138">
        <f t="shared" si="1"/>
        <v>2100</v>
      </c>
      <c r="L63" s="161">
        <v>43683</v>
      </c>
      <c r="M63" s="134">
        <f t="shared" si="2"/>
        <v>57</v>
      </c>
    </row>
    <row r="64" spans="2:15" ht="51" customHeight="1" x14ac:dyDescent="0.3">
      <c r="B64" s="136" t="s">
        <v>107</v>
      </c>
      <c r="C64" s="158" t="s">
        <v>300</v>
      </c>
      <c r="D64" s="158" t="s">
        <v>214</v>
      </c>
      <c r="E64" s="159" t="s">
        <v>301</v>
      </c>
      <c r="F64" s="158" t="s">
        <v>102</v>
      </c>
      <c r="G64" s="162" t="s">
        <v>355</v>
      </c>
      <c r="H64" s="160">
        <f>1700+400</f>
        <v>2100</v>
      </c>
      <c r="I64" s="138">
        <f t="shared" si="0"/>
        <v>2100</v>
      </c>
      <c r="J64" s="174">
        <v>0</v>
      </c>
      <c r="K64" s="138">
        <f t="shared" si="1"/>
        <v>2100</v>
      </c>
      <c r="L64" s="161">
        <v>43683</v>
      </c>
      <c r="M64" s="134">
        <f t="shared" si="2"/>
        <v>58</v>
      </c>
    </row>
    <row r="65" spans="2:13" ht="51" customHeight="1" x14ac:dyDescent="0.3">
      <c r="B65" s="136" t="s">
        <v>34</v>
      </c>
      <c r="C65" s="158" t="s">
        <v>356</v>
      </c>
      <c r="D65" s="158" t="s">
        <v>357</v>
      </c>
      <c r="E65" s="159" t="s">
        <v>358</v>
      </c>
      <c r="F65" s="158" t="s">
        <v>166</v>
      </c>
      <c r="G65" s="162" t="s">
        <v>359</v>
      </c>
      <c r="H65" s="160">
        <f>700+300</f>
        <v>1000</v>
      </c>
      <c r="I65" s="138">
        <f t="shared" si="0"/>
        <v>1000</v>
      </c>
      <c r="J65" s="174">
        <v>0</v>
      </c>
      <c r="K65" s="138">
        <f t="shared" si="1"/>
        <v>1000</v>
      </c>
      <c r="L65" s="161">
        <v>43684</v>
      </c>
      <c r="M65" s="134">
        <f t="shared" si="2"/>
        <v>59</v>
      </c>
    </row>
    <row r="66" spans="2:13" ht="51" customHeight="1" x14ac:dyDescent="0.3">
      <c r="B66" s="136" t="s">
        <v>27</v>
      </c>
      <c r="C66" s="158" t="s">
        <v>360</v>
      </c>
      <c r="D66" s="158" t="s">
        <v>232</v>
      </c>
      <c r="E66" s="172"/>
      <c r="F66" s="158" t="s">
        <v>102</v>
      </c>
      <c r="G66" s="162" t="s">
        <v>361</v>
      </c>
      <c r="H66" s="160">
        <v>400</v>
      </c>
      <c r="I66" s="138">
        <f t="shared" si="0"/>
        <v>400</v>
      </c>
      <c r="J66" s="174">
        <v>0</v>
      </c>
      <c r="K66" s="138">
        <f t="shared" si="1"/>
        <v>400</v>
      </c>
      <c r="L66" s="161">
        <v>43685</v>
      </c>
      <c r="M66" s="134">
        <f t="shared" si="2"/>
        <v>60</v>
      </c>
    </row>
    <row r="67" spans="2:13" ht="51" customHeight="1" x14ac:dyDescent="0.3">
      <c r="B67" s="136" t="s">
        <v>8</v>
      </c>
      <c r="C67" s="158" t="s">
        <v>362</v>
      </c>
      <c r="D67" s="158" t="s">
        <v>363</v>
      </c>
      <c r="E67" s="159" t="s">
        <v>364</v>
      </c>
      <c r="F67" s="158" t="s">
        <v>176</v>
      </c>
      <c r="G67" s="162" t="s">
        <v>365</v>
      </c>
      <c r="H67" s="160">
        <v>400</v>
      </c>
      <c r="I67" s="138">
        <f t="shared" si="0"/>
        <v>400</v>
      </c>
      <c r="J67" s="174">
        <v>0</v>
      </c>
      <c r="K67" s="138">
        <f t="shared" si="1"/>
        <v>400</v>
      </c>
      <c r="L67" s="161">
        <v>43685</v>
      </c>
      <c r="M67" s="134">
        <f t="shared" si="2"/>
        <v>61</v>
      </c>
    </row>
    <row r="68" spans="2:13" ht="51" customHeight="1" x14ac:dyDescent="0.3">
      <c r="B68" s="136" t="s">
        <v>11</v>
      </c>
      <c r="C68" s="158" t="s">
        <v>366</v>
      </c>
      <c r="D68" s="158" t="s">
        <v>367</v>
      </c>
      <c r="E68" s="159" t="s">
        <v>368</v>
      </c>
      <c r="F68" s="158" t="s">
        <v>122</v>
      </c>
      <c r="G68" s="162" t="s">
        <v>369</v>
      </c>
      <c r="H68" s="160">
        <v>400</v>
      </c>
      <c r="I68" s="138">
        <f t="shared" si="0"/>
        <v>400</v>
      </c>
      <c r="J68" s="174">
        <v>0</v>
      </c>
      <c r="K68" s="138">
        <f t="shared" si="1"/>
        <v>400</v>
      </c>
      <c r="L68" s="161">
        <v>43684</v>
      </c>
      <c r="M68" s="134">
        <f t="shared" si="2"/>
        <v>62</v>
      </c>
    </row>
    <row r="69" spans="2:13" ht="51" customHeight="1" x14ac:dyDescent="0.3">
      <c r="B69" s="136" t="s">
        <v>226</v>
      </c>
      <c r="C69" s="158" t="s">
        <v>341</v>
      </c>
      <c r="D69" s="158" t="s">
        <v>342</v>
      </c>
      <c r="E69" s="159" t="s">
        <v>343</v>
      </c>
      <c r="F69" s="158" t="s">
        <v>102</v>
      </c>
      <c r="G69" s="162" t="s">
        <v>370</v>
      </c>
      <c r="H69" s="160">
        <f>3400+400</f>
        <v>3800</v>
      </c>
      <c r="I69" s="138">
        <f t="shared" si="0"/>
        <v>3800</v>
      </c>
      <c r="J69" s="174">
        <f>837+238</f>
        <v>1075</v>
      </c>
      <c r="K69" s="138">
        <f t="shared" si="1"/>
        <v>4875</v>
      </c>
      <c r="L69" s="161">
        <v>43689</v>
      </c>
      <c r="M69" s="134">
        <f t="shared" si="2"/>
        <v>63</v>
      </c>
    </row>
    <row r="70" spans="2:13" ht="51" customHeight="1" x14ac:dyDescent="0.3">
      <c r="B70" s="136" t="s">
        <v>226</v>
      </c>
      <c r="C70" s="158" t="s">
        <v>292</v>
      </c>
      <c r="D70" s="158" t="s">
        <v>227</v>
      </c>
      <c r="E70" s="159" t="s">
        <v>228</v>
      </c>
      <c r="F70" s="158" t="s">
        <v>102</v>
      </c>
      <c r="G70" s="162" t="s">
        <v>370</v>
      </c>
      <c r="H70" s="160">
        <f>3400+400</f>
        <v>3800</v>
      </c>
      <c r="I70" s="138">
        <f t="shared" si="0"/>
        <v>3800</v>
      </c>
      <c r="J70" s="174">
        <v>0</v>
      </c>
      <c r="K70" s="138">
        <f t="shared" si="1"/>
        <v>3800</v>
      </c>
      <c r="L70" s="161">
        <v>43689</v>
      </c>
      <c r="M70" s="134">
        <f t="shared" si="2"/>
        <v>64</v>
      </c>
    </row>
    <row r="71" spans="2:13" ht="51" customHeight="1" x14ac:dyDescent="0.3">
      <c r="B71" s="136" t="s">
        <v>99</v>
      </c>
      <c r="C71" s="158" t="s">
        <v>371</v>
      </c>
      <c r="D71" s="158" t="s">
        <v>372</v>
      </c>
      <c r="E71" s="159" t="s">
        <v>373</v>
      </c>
      <c r="F71" s="136" t="s">
        <v>374</v>
      </c>
      <c r="G71" s="162" t="s">
        <v>375</v>
      </c>
      <c r="H71" s="160">
        <f>1900+300</f>
        <v>2200</v>
      </c>
      <c r="I71" s="138">
        <f t="shared" si="0"/>
        <v>2200</v>
      </c>
      <c r="J71" s="174">
        <v>0</v>
      </c>
      <c r="K71" s="138">
        <f t="shared" si="1"/>
        <v>2200</v>
      </c>
      <c r="L71" s="161">
        <v>43684</v>
      </c>
      <c r="M71" s="134">
        <f t="shared" si="2"/>
        <v>65</v>
      </c>
    </row>
    <row r="72" spans="2:13" ht="51" customHeight="1" x14ac:dyDescent="0.3">
      <c r="B72" s="136" t="s">
        <v>99</v>
      </c>
      <c r="C72" s="158" t="s">
        <v>376</v>
      </c>
      <c r="D72" s="158" t="s">
        <v>278</v>
      </c>
      <c r="E72" s="159" t="s">
        <v>279</v>
      </c>
      <c r="F72" s="158" t="s">
        <v>102</v>
      </c>
      <c r="G72" s="162" t="s">
        <v>375</v>
      </c>
      <c r="H72" s="160">
        <f>2400+400</f>
        <v>2800</v>
      </c>
      <c r="I72" s="138">
        <f t="shared" ref="I72:I73" si="3">H72</f>
        <v>2800</v>
      </c>
      <c r="J72" s="174">
        <v>0</v>
      </c>
      <c r="K72" s="138">
        <f t="shared" ref="K72:K74" si="4">I72+J72</f>
        <v>2800</v>
      </c>
      <c r="L72" s="161">
        <v>43684</v>
      </c>
      <c r="M72" s="134">
        <f t="shared" si="2"/>
        <v>66</v>
      </c>
    </row>
    <row r="73" spans="2:13" ht="34.5" x14ac:dyDescent="0.3">
      <c r="B73" s="136" t="s">
        <v>99</v>
      </c>
      <c r="C73" s="175" t="s">
        <v>215</v>
      </c>
      <c r="D73" s="175" t="s">
        <v>294</v>
      </c>
      <c r="E73" s="172" t="s">
        <v>218</v>
      </c>
      <c r="F73" s="175" t="s">
        <v>377</v>
      </c>
      <c r="G73" s="137" t="s">
        <v>378</v>
      </c>
      <c r="H73" s="176">
        <v>1550</v>
      </c>
      <c r="I73" s="138">
        <f t="shared" si="3"/>
        <v>1550</v>
      </c>
      <c r="J73" s="175">
        <v>0</v>
      </c>
      <c r="K73" s="138">
        <f t="shared" si="4"/>
        <v>1550</v>
      </c>
      <c r="L73" s="177">
        <v>43698</v>
      </c>
      <c r="M73" s="178">
        <v>67</v>
      </c>
    </row>
    <row r="74" spans="2:13" ht="34.5" x14ac:dyDescent="0.3">
      <c r="B74" s="136" t="s">
        <v>99</v>
      </c>
      <c r="C74" s="175" t="s">
        <v>215</v>
      </c>
      <c r="D74" s="175" t="s">
        <v>294</v>
      </c>
      <c r="E74" s="172" t="s">
        <v>218</v>
      </c>
      <c r="F74" s="175" t="s">
        <v>377</v>
      </c>
      <c r="G74" s="162" t="s">
        <v>381</v>
      </c>
      <c r="H74" s="160">
        <f>2200+400</f>
        <v>2600</v>
      </c>
      <c r="I74" s="138">
        <f t="shared" ref="I74" si="5">H74</f>
        <v>2600</v>
      </c>
      <c r="J74" s="175">
        <f>837.21+222</f>
        <v>1059.21</v>
      </c>
      <c r="K74" s="138">
        <f t="shared" si="4"/>
        <v>3659.21</v>
      </c>
      <c r="L74" s="177">
        <v>43691</v>
      </c>
      <c r="M74" s="178">
        <v>68</v>
      </c>
    </row>
    <row r="75" spans="2:13" ht="17.25" x14ac:dyDescent="0.3">
      <c r="B75" s="151"/>
      <c r="C75" s="152"/>
      <c r="D75" s="152"/>
      <c r="E75" s="152"/>
      <c r="F75" s="151"/>
      <c r="G75" s="151"/>
      <c r="H75" s="153"/>
      <c r="I75" s="151"/>
      <c r="J75" s="150"/>
      <c r="K75" s="154"/>
      <c r="L75" s="147"/>
    </row>
    <row r="76" spans="2:13" ht="17.25" x14ac:dyDescent="0.3">
      <c r="B76" s="151"/>
      <c r="C76" s="152"/>
      <c r="D76" s="152"/>
      <c r="E76" s="152"/>
      <c r="F76" s="151"/>
      <c r="G76" s="151"/>
      <c r="H76" s="153"/>
      <c r="I76" s="151"/>
      <c r="J76" s="150"/>
      <c r="K76" s="154"/>
      <c r="L76" s="147"/>
    </row>
    <row r="77" spans="2:13" ht="17.25" x14ac:dyDescent="0.3">
      <c r="B77" s="151"/>
      <c r="C77" s="152"/>
      <c r="D77" s="152"/>
      <c r="E77" s="152"/>
      <c r="F77" s="151"/>
      <c r="G77" s="151"/>
      <c r="H77" s="153"/>
      <c r="I77" s="151"/>
      <c r="J77" s="150"/>
      <c r="K77" s="154"/>
      <c r="L77" s="147"/>
    </row>
    <row r="78" spans="2:13" ht="17.25" x14ac:dyDescent="0.3">
      <c r="B78" s="151"/>
      <c r="C78" s="152"/>
      <c r="D78" s="152"/>
      <c r="E78" s="152"/>
      <c r="F78" s="151"/>
      <c r="G78" s="151"/>
      <c r="H78" s="153"/>
      <c r="I78" s="151"/>
      <c r="J78" s="150"/>
      <c r="K78" s="154"/>
      <c r="L78" s="147"/>
    </row>
    <row r="79" spans="2:13" ht="17.25" x14ac:dyDescent="0.3">
      <c r="B79" s="151"/>
      <c r="C79" s="152"/>
      <c r="D79" s="152"/>
      <c r="E79" s="152"/>
      <c r="F79" s="151"/>
      <c r="G79" s="151"/>
      <c r="H79" s="153"/>
      <c r="I79" s="151"/>
      <c r="J79" s="150"/>
      <c r="K79" s="154"/>
      <c r="L79" s="147"/>
    </row>
    <row r="80" spans="2:13" ht="17.25" x14ac:dyDescent="0.3">
      <c r="B80" s="151"/>
      <c r="C80" s="152"/>
      <c r="D80" s="152"/>
      <c r="E80" s="152"/>
      <c r="F80" s="151"/>
      <c r="G80" s="151"/>
      <c r="H80" s="153"/>
      <c r="I80" s="151"/>
      <c r="J80" s="150"/>
      <c r="K80" s="154"/>
      <c r="L80" s="147"/>
    </row>
    <row r="81" spans="2:12" ht="17.25" x14ac:dyDescent="0.3">
      <c r="B81" s="151"/>
      <c r="C81" s="152"/>
      <c r="D81" s="152"/>
      <c r="E81" s="152"/>
      <c r="F81" s="151"/>
      <c r="G81" s="151"/>
      <c r="H81" s="153"/>
      <c r="I81" s="151"/>
      <c r="J81" s="150"/>
      <c r="K81" s="154"/>
      <c r="L81" s="147"/>
    </row>
    <row r="82" spans="2:12" ht="17.25" x14ac:dyDescent="0.3">
      <c r="B82" s="151"/>
      <c r="C82" s="152"/>
      <c r="D82" s="152"/>
      <c r="E82" s="152"/>
      <c r="F82" s="151"/>
      <c r="G82" s="151"/>
      <c r="H82" s="153"/>
      <c r="I82" s="151"/>
      <c r="J82" s="150"/>
      <c r="K82" s="154"/>
      <c r="L82" s="147"/>
    </row>
    <row r="83" spans="2:12" ht="17.25" x14ac:dyDescent="0.3">
      <c r="B83" s="151"/>
      <c r="C83" s="152"/>
      <c r="D83" s="152"/>
      <c r="E83" s="152"/>
      <c r="F83" s="151"/>
      <c r="G83" s="151"/>
      <c r="H83" s="153"/>
      <c r="I83" s="151"/>
      <c r="J83" s="150"/>
      <c r="K83" s="154"/>
      <c r="L83" s="147"/>
    </row>
    <row r="84" spans="2:12" ht="17.25" x14ac:dyDescent="0.3">
      <c r="B84" s="151"/>
      <c r="C84" s="152"/>
      <c r="D84" s="152"/>
      <c r="E84" s="152"/>
      <c r="F84" s="151"/>
      <c r="G84" s="151"/>
      <c r="H84" s="153"/>
      <c r="I84" s="151"/>
      <c r="J84" s="150"/>
      <c r="K84" s="154"/>
      <c r="L84" s="147"/>
    </row>
    <row r="85" spans="2:12" ht="17.25" x14ac:dyDescent="0.3">
      <c r="B85" s="151"/>
      <c r="C85" s="152"/>
      <c r="D85" s="152"/>
      <c r="E85" s="152"/>
      <c r="F85" s="151"/>
      <c r="G85" s="151"/>
      <c r="H85" s="153"/>
      <c r="I85" s="151"/>
      <c r="J85" s="150"/>
      <c r="K85" s="154"/>
      <c r="L85" s="147"/>
    </row>
    <row r="86" spans="2:12" ht="17.25" x14ac:dyDescent="0.3">
      <c r="B86" s="151"/>
      <c r="C86" s="152"/>
      <c r="D86" s="152"/>
      <c r="E86" s="152"/>
      <c r="F86" s="151"/>
      <c r="G86" s="151"/>
      <c r="H86" s="153"/>
      <c r="I86" s="151"/>
      <c r="J86" s="150"/>
      <c r="K86" s="154"/>
      <c r="L86" s="147"/>
    </row>
    <row r="87" spans="2:12" ht="17.25" x14ac:dyDescent="0.3">
      <c r="B87" s="151"/>
      <c r="C87" s="152"/>
      <c r="D87" s="152"/>
      <c r="E87" s="152"/>
      <c r="F87" s="151"/>
      <c r="G87" s="151"/>
      <c r="H87" s="153"/>
      <c r="I87" s="151"/>
      <c r="J87" s="150"/>
      <c r="K87" s="154"/>
      <c r="L87" s="147"/>
    </row>
    <row r="88" spans="2:12" ht="17.25" x14ac:dyDescent="0.3">
      <c r="B88" s="151"/>
      <c r="C88" s="152"/>
      <c r="D88" s="152"/>
      <c r="E88" s="152"/>
      <c r="F88" s="151"/>
      <c r="G88" s="151"/>
      <c r="H88" s="153"/>
      <c r="I88" s="151"/>
      <c r="J88" s="150"/>
      <c r="K88" s="154"/>
      <c r="L88" s="147"/>
    </row>
    <row r="89" spans="2:12" ht="15.75" x14ac:dyDescent="0.25">
      <c r="B89" s="107"/>
      <c r="C89" s="112"/>
      <c r="D89" s="112"/>
      <c r="E89" s="112"/>
      <c r="F89" s="107"/>
      <c r="G89" s="107"/>
      <c r="H89" s="111"/>
      <c r="I89" s="107"/>
      <c r="J89" s="146"/>
      <c r="K89" s="149"/>
      <c r="L89" s="147"/>
    </row>
  </sheetData>
  <autoFilter ref="C1:C54"/>
  <mergeCells count="4">
    <mergeCell ref="C1:K1"/>
    <mergeCell ref="C2:K2"/>
    <mergeCell ref="C3:K3"/>
    <mergeCell ref="C6:E6"/>
  </mergeCells>
  <pageMargins left="0.98425196850393704" right="0.19685039370078741" top="0.39370078740157483" bottom="0.39370078740157483" header="0.31496062992125984" footer="0.31496062992125984"/>
  <pageSetup scale="45" orientation="landscape" r:id="rId1"/>
  <rowBreaks count="2" manualBreakCount="2">
    <brk id="48" min="1" max="11" man="1"/>
    <brk id="68"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AGOSTO 2019 -1</vt:lpstr>
      <vt:lpstr>'GASTOS DE CAMINO AGOSTO 2019 -1'!Área_de_impresión</vt:lpstr>
      <vt:lpstr>'GASTOS DE CAMINO ENERO 2019'!Área_de_impresión</vt:lpstr>
      <vt:lpstr>'GASTOS DE CAMINO FEBRERO 2019'!Área_de_impresión</vt:lpstr>
      <vt:lpstr>'VIATICOS ENERO 2019'!Área_de_impresión</vt:lpstr>
      <vt:lpstr>'VIATICOS FEBRERO 2019'!Área_de_impresión</vt:lpstr>
      <vt:lpstr>'GASTOS DE CAMINO AGOSTO 2019 -1'!Títulos_a_imprimir</vt:lpstr>
      <vt:lpstr>'GASTOS DE CAMINO ENERO 2019'!Títulos_a_imprimir</vt:lpstr>
      <vt:lpstr>'GASTOS DE CAMINO FEBRERO 2019'!Títulos_a_imprimir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2019-09-26T17:05:06Z</cp:lastPrinted>
  <dcterms:created xsi:type="dcterms:W3CDTF">2012-08-15T19:06:55Z</dcterms:created>
  <dcterms:modified xsi:type="dcterms:W3CDTF">2019-10-02T21:10:15Z</dcterms:modified>
</cp:coreProperties>
</file>