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25" windowWidth="15480" windowHeight="6135" tabRatio="808" firstSheet="6" activeTab="6"/>
  </bookViews>
  <sheets>
    <sheet name="PLANTELES JULIO" sheetId="1" state="hidden" r:id="rId1"/>
    <sheet name="VIATICOS ENERO 2019" sheetId="11" r:id="rId2"/>
    <sheet name="GASTOS DE CAMINO ENERO 2019" sheetId="12" r:id="rId3"/>
    <sheet name="DIRECCIÓN GENERAL" sheetId="3" state="hidden" r:id="rId4"/>
    <sheet name="VIATICOS FEBRERO 2019" sheetId="38" r:id="rId5"/>
    <sheet name="GASTOS DE CAMINO FEBRERO 2019" sheetId="39" r:id="rId6"/>
    <sheet name="GASTOS DE CAMINO OCT 2019 -1" sheetId="43" r:id="rId7"/>
  </sheets>
  <definedNames>
    <definedName name="_xlnm._FilterDatabase" localSheetId="6" hidden="1">'GASTOS DE CAMINO OCT 2019 -1'!$C$1:$C$74</definedName>
    <definedName name="_xlnm.Print_Area" localSheetId="2">'GASTOS DE CAMINO ENERO 2019'!$A$1:$I$43</definedName>
    <definedName name="_xlnm.Print_Area" localSheetId="5">'GASTOS DE CAMINO FEBRERO 2019'!$A$1:$I$56</definedName>
    <definedName name="_xlnm.Print_Area" localSheetId="6">'GASTOS DE CAMINO OCT 2019 -1'!$B$1:$L$100</definedName>
    <definedName name="_xlnm.Print_Area" localSheetId="1">'VIATICOS ENERO 2019'!$A$1:$I$38</definedName>
    <definedName name="_xlnm.Print_Area" localSheetId="4">'VIATICOS FEBRERO 2019'!$A$1:$I$48</definedName>
    <definedName name="_xlnm.Print_Titles" localSheetId="2">'GASTOS DE CAMINO ENERO 2019'!$1:$6</definedName>
    <definedName name="_xlnm.Print_Titles" localSheetId="5">'GASTOS DE CAMINO FEBRERO 2019'!$1:$6</definedName>
    <definedName name="_xlnm.Print_Titles" localSheetId="6">'GASTOS DE CAMINO OCT 2019 -1'!$1:$6</definedName>
    <definedName name="_xlnm.Print_Titles" localSheetId="1">'VIATICOS ENERO 2019'!$1:$6</definedName>
    <definedName name="_xlnm.Print_Titles" localSheetId="4">'VIATICOS FEBRERO 2019'!$1:$6</definedName>
  </definedNames>
  <calcPr calcId="145621"/>
</workbook>
</file>

<file path=xl/calcChain.xml><?xml version="1.0" encoding="utf-8"?>
<calcChain xmlns="http://schemas.openxmlformats.org/spreadsheetml/2006/main">
  <c r="H68" i="43" l="1"/>
  <c r="H61" i="43"/>
  <c r="H59" i="43" l="1"/>
  <c r="H58" i="43"/>
  <c r="H57" i="43"/>
  <c r="H56" i="43"/>
  <c r="H55" i="43"/>
  <c r="H52" i="43"/>
  <c r="H50" i="43"/>
  <c r="H47" i="43"/>
  <c r="H40" i="43"/>
  <c r="H39" i="43"/>
  <c r="H38" i="43"/>
  <c r="J35" i="43"/>
  <c r="H35" i="43"/>
  <c r="H32" i="43"/>
  <c r="H31" i="43"/>
  <c r="H30" i="43"/>
  <c r="H23" i="43"/>
  <c r="H22" i="43"/>
  <c r="H21" i="43"/>
  <c r="J20" i="43"/>
  <c r="H20" i="43"/>
  <c r="J19" i="43"/>
  <c r="H19" i="43"/>
  <c r="H18" i="43"/>
  <c r="H15" i="43"/>
  <c r="N9" i="43" l="1"/>
  <c r="N10" i="43" s="1"/>
  <c r="N11" i="43" s="1"/>
  <c r="N12" i="43" s="1"/>
  <c r="N13" i="43" s="1"/>
  <c r="N14" i="43" s="1"/>
  <c r="N15" i="43" s="1"/>
  <c r="N16" i="43" s="1"/>
  <c r="N17" i="43" s="1"/>
  <c r="N18" i="43" s="1"/>
  <c r="N19" i="43" s="1"/>
  <c r="N20" i="43" s="1"/>
  <c r="N21" i="43" s="1"/>
  <c r="N22" i="43" s="1"/>
  <c r="N23" i="43" s="1"/>
  <c r="N24" i="43" s="1"/>
  <c r="N25" i="43" s="1"/>
  <c r="N26" i="43" s="1"/>
  <c r="N27" i="43" s="1"/>
  <c r="N28" i="43" s="1"/>
  <c r="N29" i="43" s="1"/>
  <c r="N30" i="43" s="1"/>
  <c r="N31" i="43" s="1"/>
  <c r="N32" i="43" s="1"/>
  <c r="N33" i="43" s="1"/>
  <c r="N34" i="43" s="1"/>
  <c r="N35" i="43" s="1"/>
  <c r="N36" i="43" s="1"/>
  <c r="N37" i="43" s="1"/>
  <c r="N38" i="43" s="1"/>
  <c r="N39" i="43" s="1"/>
  <c r="N40" i="43" s="1"/>
  <c r="N41" i="43" s="1"/>
  <c r="N42" i="43" s="1"/>
  <c r="N43" i="43" s="1"/>
  <c r="N44" i="43" s="1"/>
  <c r="N45" i="43" s="1"/>
  <c r="N46" i="43" s="1"/>
  <c r="N47" i="43" s="1"/>
  <c r="N48" i="43" s="1"/>
  <c r="N49" i="43" s="1"/>
  <c r="N50" i="43" s="1"/>
  <c r="N51" i="43" s="1"/>
  <c r="N52" i="43" s="1"/>
  <c r="N53" i="43" s="1"/>
  <c r="N54" i="43" s="1"/>
  <c r="N55" i="43" s="1"/>
  <c r="N56" i="43" s="1"/>
  <c r="N57" i="43" s="1"/>
  <c r="N58" i="43" s="1"/>
  <c r="N59" i="43" s="1"/>
  <c r="N60" i="43" s="1"/>
  <c r="N61" i="43" s="1"/>
  <c r="N62" i="43" s="1"/>
  <c r="N63" i="43" s="1"/>
  <c r="N64" i="43" s="1"/>
  <c r="N65" i="43" s="1"/>
  <c r="N66" i="43" s="1"/>
  <c r="N67" i="43" s="1"/>
  <c r="N68" i="43" s="1"/>
  <c r="N69" i="43" s="1"/>
  <c r="N70" i="43" s="1"/>
  <c r="N71" i="43" s="1"/>
  <c r="N72" i="43" s="1"/>
  <c r="N73" i="43" s="1"/>
  <c r="N74" i="43" s="1"/>
  <c r="I74" i="43"/>
  <c r="K74" i="43" s="1"/>
  <c r="I73" i="43"/>
  <c r="K73" i="43" s="1"/>
  <c r="I72" i="43"/>
  <c r="K72" i="43" s="1"/>
  <c r="I71" i="43"/>
  <c r="K71" i="43" s="1"/>
  <c r="I70" i="43"/>
  <c r="K70" i="43" s="1"/>
  <c r="I69" i="43"/>
  <c r="K69" i="43" s="1"/>
  <c r="I68" i="43"/>
  <c r="K68" i="43" s="1"/>
  <c r="I67" i="43"/>
  <c r="K67" i="43" s="1"/>
  <c r="I66" i="43"/>
  <c r="K66" i="43" s="1"/>
  <c r="I65" i="43"/>
  <c r="K65" i="43" s="1"/>
  <c r="I64" i="43"/>
  <c r="K64" i="43" s="1"/>
  <c r="I63" i="43"/>
  <c r="K63" i="43" s="1"/>
  <c r="I62" i="43"/>
  <c r="K62" i="43" s="1"/>
  <c r="I61" i="43"/>
  <c r="K61" i="43" s="1"/>
  <c r="I60" i="43"/>
  <c r="K60" i="43" s="1"/>
  <c r="I59" i="43"/>
  <c r="K59" i="43" s="1"/>
  <c r="I58" i="43"/>
  <c r="K58" i="43" s="1"/>
  <c r="I57" i="43"/>
  <c r="K57" i="43" s="1"/>
  <c r="I56" i="43"/>
  <c r="K56" i="43" s="1"/>
  <c r="I55" i="43"/>
  <c r="K55" i="43" s="1"/>
  <c r="I54" i="43"/>
  <c r="K54" i="43" s="1"/>
  <c r="I53" i="43"/>
  <c r="K53" i="43" s="1"/>
  <c r="I52" i="43"/>
  <c r="K52" i="43" s="1"/>
  <c r="I51" i="43"/>
  <c r="K51" i="43" s="1"/>
  <c r="I50" i="43"/>
  <c r="K50" i="43" s="1"/>
  <c r="I49" i="43"/>
  <c r="K49" i="43" s="1"/>
  <c r="I48" i="43"/>
  <c r="K48" i="43" s="1"/>
  <c r="I47" i="43"/>
  <c r="K47" i="43" s="1"/>
  <c r="I46" i="43"/>
  <c r="K46" i="43" s="1"/>
  <c r="I45" i="43"/>
  <c r="K45" i="43" s="1"/>
  <c r="I44" i="43"/>
  <c r="K44" i="43" s="1"/>
  <c r="I43" i="43"/>
  <c r="K43" i="43" s="1"/>
  <c r="I42" i="43"/>
  <c r="K42" i="43" s="1"/>
  <c r="I41" i="43"/>
  <c r="K41" i="43" s="1"/>
  <c r="I40" i="43"/>
  <c r="K40" i="43" s="1"/>
  <c r="I39" i="43"/>
  <c r="K39" i="43" s="1"/>
  <c r="I38" i="43"/>
  <c r="K38" i="43" s="1"/>
  <c r="I37" i="43"/>
  <c r="K37" i="43" s="1"/>
  <c r="I36" i="43"/>
  <c r="K36" i="43" s="1"/>
  <c r="I35" i="43"/>
  <c r="K35" i="43" s="1"/>
  <c r="I34" i="43"/>
  <c r="K34" i="43" s="1"/>
  <c r="I33" i="43"/>
  <c r="K33" i="43" s="1"/>
  <c r="I32" i="43"/>
  <c r="K32" i="43" s="1"/>
  <c r="I31" i="43"/>
  <c r="K31" i="43" s="1"/>
  <c r="I30" i="43"/>
  <c r="K30" i="43" s="1"/>
  <c r="I29" i="43"/>
  <c r="K29" i="43" s="1"/>
  <c r="I28" i="43"/>
  <c r="K28" i="43" s="1"/>
  <c r="I27" i="43"/>
  <c r="K27" i="43" s="1"/>
  <c r="I26" i="43"/>
  <c r="K26" i="43" s="1"/>
  <c r="I25" i="43"/>
  <c r="K25" i="43" s="1"/>
  <c r="I24" i="43"/>
  <c r="K24" i="43" s="1"/>
  <c r="I23" i="43"/>
  <c r="K23" i="43" s="1"/>
  <c r="I22" i="43"/>
  <c r="K22" i="43" s="1"/>
  <c r="I21" i="43"/>
  <c r="K21" i="43" s="1"/>
  <c r="I20" i="43"/>
  <c r="K20" i="43" s="1"/>
  <c r="I19" i="43"/>
  <c r="K19" i="43" s="1"/>
  <c r="I18" i="43"/>
  <c r="K18" i="43" s="1"/>
  <c r="I17" i="43"/>
  <c r="K17" i="43" s="1"/>
  <c r="I16" i="43"/>
  <c r="K16" i="43" s="1"/>
  <c r="I15" i="43"/>
  <c r="K15" i="43" s="1"/>
  <c r="I14" i="43"/>
  <c r="K14" i="43" s="1"/>
  <c r="I13" i="43"/>
  <c r="K13" i="43" s="1"/>
  <c r="I12" i="43"/>
  <c r="K12" i="43" s="1"/>
  <c r="I11" i="43"/>
  <c r="K11" i="43" s="1"/>
  <c r="I10" i="43"/>
  <c r="K10" i="43" s="1"/>
  <c r="I9" i="43"/>
  <c r="K9" i="43" s="1"/>
  <c r="I8" i="43"/>
  <c r="K8" i="43" s="1"/>
  <c r="I7" i="43"/>
  <c r="K7" i="43" s="1"/>
  <c r="G33" i="39" l="1"/>
  <c r="F14" i="38"/>
  <c r="G21" i="39"/>
  <c r="G7" i="39"/>
  <c r="G35" i="39"/>
  <c r="H35" i="39" s="1"/>
  <c r="F35" i="39"/>
  <c r="G34" i="39"/>
  <c r="H34" i="39" s="1"/>
  <c r="F34" i="39"/>
  <c r="F33" i="39"/>
  <c r="H33" i="39" s="1"/>
  <c r="H44" i="39"/>
  <c r="H43" i="39"/>
  <c r="G42" i="39"/>
  <c r="H42" i="39" s="1"/>
  <c r="G41" i="39"/>
  <c r="H41" i="39" s="1"/>
  <c r="G40" i="39"/>
  <c r="H40" i="39" s="1"/>
  <c r="G39" i="39"/>
  <c r="H39" i="39" s="1"/>
  <c r="G38" i="39"/>
  <c r="H38" i="39" s="1"/>
  <c r="G37" i="39"/>
  <c r="H37" i="39" s="1"/>
  <c r="G36" i="39" l="1"/>
  <c r="H36" i="39" s="1"/>
  <c r="F36" i="39"/>
  <c r="H32" i="39"/>
  <c r="F32" i="39"/>
  <c r="H31" i="39"/>
  <c r="F31" i="39"/>
  <c r="G30" i="39"/>
  <c r="F30" i="39"/>
  <c r="H29" i="39"/>
  <c r="F29" i="39"/>
  <c r="H28" i="39"/>
  <c r="F28" i="39"/>
  <c r="H27" i="39"/>
  <c r="F27" i="39"/>
  <c r="H26" i="39"/>
  <c r="F26" i="39"/>
  <c r="H25" i="39"/>
  <c r="F25" i="39"/>
  <c r="G24" i="39"/>
  <c r="F24" i="39"/>
  <c r="G23" i="39"/>
  <c r="F23" i="39"/>
  <c r="F22" i="39"/>
  <c r="H22" i="39" s="1"/>
  <c r="F21" i="39"/>
  <c r="H21" i="39" s="1"/>
  <c r="F20" i="39"/>
  <c r="H20" i="39" s="1"/>
  <c r="F19" i="39"/>
  <c r="H19" i="39" s="1"/>
  <c r="F18" i="39"/>
  <c r="H18" i="39" s="1"/>
  <c r="F17" i="39"/>
  <c r="H17" i="39" s="1"/>
  <c r="F16" i="39"/>
  <c r="H16" i="39" s="1"/>
  <c r="F15" i="39"/>
  <c r="H15" i="39" s="1"/>
  <c r="F14" i="39"/>
  <c r="H14" i="39" s="1"/>
  <c r="F13" i="39"/>
  <c r="H13" i="39" s="1"/>
  <c r="F12" i="38"/>
  <c r="F12" i="39"/>
  <c r="H12" i="39" s="1"/>
  <c r="F11" i="38"/>
  <c r="G11" i="39"/>
  <c r="F11" i="39"/>
  <c r="G10" i="39"/>
  <c r="F10" i="39"/>
  <c r="F10" i="38"/>
  <c r="G9" i="39"/>
  <c r="H9" i="39"/>
  <c r="F9" i="38"/>
  <c r="F8" i="39"/>
  <c r="H8" i="39" s="1"/>
  <c r="F8" i="38"/>
  <c r="F7" i="39"/>
  <c r="H7" i="39" s="1"/>
  <c r="F7" i="38"/>
  <c r="H24" i="39" l="1"/>
  <c r="H30" i="39"/>
  <c r="H10" i="39"/>
  <c r="H11" i="39"/>
  <c r="H23" i="39"/>
  <c r="F27" i="11"/>
  <c r="F33" i="12"/>
  <c r="H33" i="12" s="1"/>
  <c r="H32" i="12"/>
  <c r="F32" i="12"/>
  <c r="F26" i="11"/>
  <c r="J31" i="12"/>
  <c r="F31" i="12"/>
  <c r="H31" i="12" s="1"/>
  <c r="F25" i="11"/>
  <c r="H30" i="12"/>
  <c r="J29" i="12"/>
  <c r="F29" i="12"/>
  <c r="H29" i="12" s="1"/>
  <c r="F24" i="11"/>
  <c r="J28" i="12"/>
  <c r="F28" i="12"/>
  <c r="H28" i="12" s="1"/>
  <c r="F23" i="11"/>
  <c r="J27" i="12"/>
  <c r="F27" i="12"/>
  <c r="H27" i="12" s="1"/>
  <c r="F22" i="11"/>
  <c r="J26" i="12"/>
  <c r="F26" i="12"/>
  <c r="H26" i="12" s="1"/>
  <c r="J25" i="12"/>
  <c r="F25" i="12"/>
  <c r="H25" i="12" s="1"/>
  <c r="F21" i="11"/>
  <c r="J24" i="12"/>
  <c r="J23" i="12"/>
  <c r="F24" i="12"/>
  <c r="H24" i="12" s="1"/>
  <c r="F23" i="12"/>
  <c r="H23" i="12" s="1"/>
  <c r="F20" i="11"/>
  <c r="F19" i="11"/>
  <c r="J22" i="12"/>
  <c r="F22" i="12"/>
  <c r="H22" i="12" s="1"/>
  <c r="J21" i="12"/>
  <c r="F21" i="12"/>
  <c r="H21" i="12" s="1"/>
  <c r="F18" i="11"/>
  <c r="F20" i="12"/>
  <c r="H20" i="12" s="1"/>
  <c r="F19" i="12"/>
  <c r="H19" i="12" s="1"/>
  <c r="F18" i="12"/>
  <c r="H18" i="12" s="1"/>
  <c r="F17" i="11"/>
  <c r="F17" i="12"/>
  <c r="H17" i="12" s="1"/>
  <c r="F16" i="11"/>
  <c r="F16" i="12"/>
  <c r="H16" i="12" s="1"/>
  <c r="F15" i="11"/>
  <c r="F15" i="12"/>
  <c r="H15" i="12" s="1"/>
  <c r="F14" i="11"/>
  <c r="F13" i="11"/>
  <c r="F14" i="12"/>
  <c r="H14" i="12" s="1"/>
  <c r="F13" i="12"/>
  <c r="H13" i="12" s="1"/>
  <c r="F12" i="11"/>
  <c r="F12" i="12"/>
  <c r="H12" i="12" s="1"/>
  <c r="F11" i="11"/>
  <c r="F11" i="12"/>
  <c r="H11" i="12" s="1"/>
  <c r="F10" i="11"/>
  <c r="F9" i="11"/>
  <c r="F10" i="12"/>
  <c r="H10" i="12" s="1"/>
  <c r="H9" i="12"/>
  <c r="F8" i="11"/>
  <c r="F7" i="11"/>
  <c r="F8" i="12"/>
  <c r="H8" i="12" s="1"/>
  <c r="F7" i="12"/>
  <c r="H7" i="12" s="1"/>
  <c r="F26" i="3" l="1"/>
  <c r="F25" i="3"/>
  <c r="F16" i="3"/>
  <c r="F17" i="3"/>
  <c r="H17" i="3" s="1"/>
  <c r="F18" i="3"/>
  <c r="H18" i="3"/>
  <c r="F15" i="3"/>
  <c r="F12" i="3"/>
  <c r="F8" i="3"/>
  <c r="F5" i="3"/>
  <c r="F4" i="3"/>
  <c r="H4" i="3" s="1"/>
  <c r="F3" i="3"/>
  <c r="F77" i="3"/>
  <c r="H77" i="3"/>
  <c r="F76" i="3"/>
  <c r="H76" i="3" s="1"/>
  <c r="F75" i="3"/>
  <c r="H75" i="3"/>
  <c r="F74" i="3"/>
  <c r="H74" i="3" s="1"/>
  <c r="F73" i="3"/>
  <c r="H73" i="3"/>
  <c r="F72" i="3"/>
  <c r="H72" i="3" s="1"/>
  <c r="F71" i="3"/>
  <c r="H71" i="3"/>
  <c r="F70" i="3"/>
  <c r="H70" i="3" s="1"/>
  <c r="F69" i="3"/>
  <c r="H69" i="3"/>
  <c r="F68" i="3"/>
  <c r="H68" i="3" s="1"/>
  <c r="F67" i="3"/>
  <c r="H67" i="3"/>
  <c r="F66" i="3"/>
  <c r="H66" i="3" s="1"/>
  <c r="F65" i="3"/>
  <c r="H65" i="3"/>
  <c r="F64" i="3"/>
  <c r="H64" i="3" s="1"/>
  <c r="F63" i="3"/>
  <c r="H63" i="3"/>
  <c r="F62" i="3"/>
  <c r="H62" i="3" s="1"/>
  <c r="F61" i="3"/>
  <c r="H61" i="3"/>
  <c r="F60" i="3"/>
  <c r="H60" i="3" s="1"/>
  <c r="F59" i="3"/>
  <c r="H59" i="3"/>
  <c r="F58" i="3"/>
  <c r="H58" i="3" s="1"/>
  <c r="F57" i="3"/>
  <c r="H57" i="3"/>
  <c r="F56" i="3"/>
  <c r="H56" i="3" s="1"/>
  <c r="F55" i="3"/>
  <c r="H55" i="3"/>
  <c r="F54" i="3"/>
  <c r="H54" i="3" s="1"/>
  <c r="F53" i="3"/>
  <c r="H53" i="3"/>
  <c r="F52" i="3"/>
  <c r="H52" i="3" s="1"/>
  <c r="F51" i="3"/>
  <c r="H51" i="3"/>
  <c r="F50" i="3"/>
  <c r="H50" i="3" s="1"/>
  <c r="F49" i="3"/>
  <c r="H49" i="3"/>
  <c r="F48" i="3"/>
  <c r="H48" i="3" s="1"/>
  <c r="F47" i="3"/>
  <c r="H47" i="3"/>
  <c r="F46" i="3"/>
  <c r="H46" i="3" s="1"/>
  <c r="F45" i="3"/>
  <c r="H45" i="3"/>
  <c r="F44" i="3"/>
  <c r="H44" i="3" s="1"/>
  <c r="F43" i="3"/>
  <c r="H43" i="3"/>
  <c r="F42" i="3"/>
  <c r="H42" i="3" s="1"/>
  <c r="F41" i="3"/>
  <c r="H41" i="3"/>
  <c r="F40" i="3"/>
  <c r="H40" i="3" s="1"/>
  <c r="F39" i="3"/>
  <c r="H39" i="3"/>
  <c r="F38" i="3"/>
  <c r="H38" i="3" s="1"/>
  <c r="F37" i="3"/>
  <c r="H37" i="3"/>
  <c r="F36" i="3"/>
  <c r="H36" i="3" s="1"/>
  <c r="F35" i="3"/>
  <c r="H35" i="3"/>
  <c r="F34" i="3"/>
  <c r="H34" i="3" s="1"/>
  <c r="F33" i="3"/>
  <c r="H33" i="3"/>
  <c r="F32" i="3"/>
  <c r="H32" i="3" s="1"/>
  <c r="F31" i="3"/>
  <c r="H31" i="3"/>
  <c r="F30" i="3"/>
  <c r="H30" i="3" s="1"/>
  <c r="F29" i="3"/>
  <c r="H29" i="3"/>
  <c r="F28" i="3"/>
  <c r="H28" i="3" s="1"/>
  <c r="F27" i="3"/>
  <c r="H27" i="3"/>
  <c r="H26" i="3"/>
  <c r="H25" i="3"/>
  <c r="F24" i="3"/>
  <c r="H24" i="3"/>
  <c r="F23" i="3"/>
  <c r="H23" i="3" s="1"/>
  <c r="F22" i="3"/>
  <c r="H22" i="3"/>
  <c r="F21" i="3"/>
  <c r="H21" i="3" s="1"/>
  <c r="F20" i="3"/>
  <c r="H20" i="3"/>
  <c r="F19" i="3"/>
  <c r="H19" i="3" s="1"/>
  <c r="H16" i="3"/>
  <c r="F14" i="3"/>
  <c r="H14" i="3" s="1"/>
  <c r="F13" i="3"/>
  <c r="H13" i="3" s="1"/>
  <c r="H12" i="3"/>
  <c r="F11" i="3"/>
  <c r="H11" i="3"/>
  <c r="F10" i="3"/>
  <c r="H10" i="3" s="1"/>
  <c r="F9" i="3"/>
  <c r="H9" i="3"/>
  <c r="H8" i="3"/>
  <c r="F7" i="3"/>
  <c r="H7" i="3" s="1"/>
  <c r="F6" i="3"/>
  <c r="H6" i="3" s="1"/>
  <c r="H5" i="3"/>
  <c r="H3" i="3"/>
  <c r="F8" i="1"/>
  <c r="H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4" i="1"/>
  <c r="F5" i="1"/>
  <c r="H5" i="1" s="1"/>
  <c r="F6" i="1"/>
  <c r="H6" i="1" s="1"/>
  <c r="F7" i="1"/>
  <c r="H7"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4" i="1"/>
  <c r="F3" i="1"/>
  <c r="H3" i="1" s="1"/>
</calcChain>
</file>

<file path=xl/sharedStrings.xml><?xml version="1.0" encoding="utf-8"?>
<sst xmlns="http://schemas.openxmlformats.org/spreadsheetml/2006/main" count="1023" uniqueCount="422">
  <si>
    <t>NOMBRE</t>
  </si>
  <si>
    <t>PUESTO</t>
  </si>
  <si>
    <t>ADSCRIPCION</t>
  </si>
  <si>
    <t>MOTIVO DE COMISION</t>
  </si>
  <si>
    <t xml:space="preserve"> VIATICOS CUOTA DIARIA</t>
  </si>
  <si>
    <t>TOTAL</t>
  </si>
  <si>
    <t>COSTO DE TRANSPORTACION</t>
  </si>
  <si>
    <t>TOTAL PAGADO</t>
  </si>
  <si>
    <t>EMPALME</t>
  </si>
  <si>
    <t>HUATABAMPO</t>
  </si>
  <si>
    <t>NOGALES</t>
  </si>
  <si>
    <t>CABORCA</t>
  </si>
  <si>
    <t>CONCENTRADO DE VIATICOS OTORGADOS DURANTE EL MES DE JULIO  DEL 2012</t>
  </si>
  <si>
    <t>MARTHA NEVAREZ JAQUEZ</t>
  </si>
  <si>
    <t>JP. SERV ADMINISTRATIVOS</t>
  </si>
  <si>
    <t>ASISTIR A LA CD. DE HERMOSILLO, SONORA  A CURSO DE ARMONIZACIÓN CONTABLEEL DÍA 10 DE FEB.</t>
  </si>
  <si>
    <t>MARÍA DOLORES PINO VALENZUELA</t>
  </si>
  <si>
    <t>ASISTIR A LA CD. DE MAGDALENA, SONORA A RECIR TARJETAS BANCARIAS DE ALUMNOS BECARIOS DE RESEMS</t>
  </si>
  <si>
    <t>ASISTENTE ESCOLAR</t>
  </si>
  <si>
    <t>GUADALUPE NAVARRO ZAMORA</t>
  </si>
  <si>
    <t>DIRECTORA</t>
  </si>
  <si>
    <t>ASISTIR A LA CD. DE MAGDALENA,SONORA A CAPACITACIÓN DE EXAMEN DE INGRESO A LA EDUCACIÓN MEDIA SUPERIOR A LLEVARSE A CABO EL DÍA 07 DE MAYO DEL 2012</t>
  </si>
  <si>
    <t>MARTHA PATRICIA RUIZ BEAS</t>
  </si>
  <si>
    <t>JP. FORMACIÓN TÉCNICA</t>
  </si>
  <si>
    <t>ASISTIR A LA CD. DE MAGDALENA, SONORA A CAPACITACIÓN DE EXAMEN DE INGRESO A LA EDUCACIÓN MEDIA SUPERIOR A LLEVARSE A CABO EL DÍA 07 DE MAYO DEL 2012.</t>
  </si>
  <si>
    <t>SLRC</t>
  </si>
  <si>
    <t>ANDRES  BAÑEZ CHOLLET</t>
  </si>
  <si>
    <t>MAGDALENA</t>
  </si>
  <si>
    <t>MARICRUZ ZAMORA BUSTAMANTE</t>
  </si>
  <si>
    <t>ASÍSTENTE DE SERV. BASICOS</t>
  </si>
  <si>
    <t xml:space="preserve">ASISTIR A LA CD, DE HERMOSILLO A PRECIERRE CONTABLE EL DÍA 06 DE JULIO DEL 2012. </t>
  </si>
  <si>
    <t>ASISTIR A LA CD. DE HERMOSILLO,SONORA EL DÍA 06 DE JULIO DEL 2012 AL PRECIERRE CONTABLE FINANCIERO, ACOMPAÑANDO AL LIC. MIGUEL ALFREDO ROMANILLO BUSTAMANTE, J.P. DE SERV ADMINISTRATIVOS.</t>
  </si>
  <si>
    <t>MIGUEL ALFREDO ROMANCILLO BARRERA</t>
  </si>
  <si>
    <t>ASISTIR A PRECIERRE CONTABLE FINANCIERO EL DÍA 06 DE JULIO DEL 2012. A LA CD. DE HERMOSILLO, SONORA.</t>
  </si>
  <si>
    <t>AGUA PRIETA</t>
  </si>
  <si>
    <t>JP.SERV ADMINISTRATIVOS</t>
  </si>
  <si>
    <t>BERTHA ALICIA VALDEZ NAVARRO</t>
  </si>
  <si>
    <t>CARLOS ALBERTO PADILLA VILLEGAS</t>
  </si>
  <si>
    <t>RENÉ AHUMADA RODRIGUEZ</t>
  </si>
  <si>
    <t>IMELDA ANDRADE MOLINA</t>
  </si>
  <si>
    <t>NACOZARI</t>
  </si>
  <si>
    <t>ANGELICA MARÍA RUBALCAVA</t>
  </si>
  <si>
    <t>AUXILIAR ADMINISTRATIVO</t>
  </si>
  <si>
    <t>FRANCISCO JAVIER CORDOVA VILLA</t>
  </si>
  <si>
    <t>DIRECCIÓN GENERAL</t>
  </si>
  <si>
    <t>OCTAVIO CORRAL TORRES</t>
  </si>
  <si>
    <t>DIRECTOR GENERAL</t>
  </si>
  <si>
    <t>MARTHA JULIA TAPIA GARDNER</t>
  </si>
  <si>
    <t>DIRECCIÓN ACADEMICA</t>
  </si>
  <si>
    <t>COORDINADOR</t>
  </si>
  <si>
    <t>MARTÍN ANTONIO YÉPIZ ROBLES</t>
  </si>
  <si>
    <t>RAMIRO MENDOZA QUINTANA</t>
  </si>
  <si>
    <t>FRANCISCO ARNULFO FLORES SOTO</t>
  </si>
  <si>
    <t>JOSÉ PEDRO LERMA CASTILLO</t>
  </si>
  <si>
    <t>ASISTIR A PASANTIA TÉCNICA QUE SE LLEVARÁ A CABO EN SANTIAGO DE CHILE.</t>
  </si>
  <si>
    <t>OCDA</t>
  </si>
  <si>
    <t>ASISTIR A PLANTEL NACOZARI Y AGUA PRIETA . REVISIÓN AL SUSTENTO DOCUMENTAL DE METAS DEL PROGRAMA OPERATIVO ANUAL AL PRIMER SEMESTRE 2012 Y APERTURA DE BUZONES</t>
  </si>
  <si>
    <t>BERNARDO JAVIER MOLINA MIRANDA</t>
  </si>
  <si>
    <t>ASISTENTE DE SERV BASICOS</t>
  </si>
  <si>
    <t>TRASLADO DE AIRES ACONDICIONADOS AL PLANTEL CABORCA EL DÍA15 DE AGOSTO DEL 2012</t>
  </si>
  <si>
    <t>AUXILIAR DE SERVICIOS GENERALES</t>
  </si>
  <si>
    <t>MIGUEL HARO MEDINA</t>
  </si>
  <si>
    <t>COORDINADOR EJECUTIVO</t>
  </si>
  <si>
    <t>ASESORIA PARA LA ELABORACIÓN DE HONORARIOS EN EL PLANTEL CABORCA LOS DÍAS 15 AL 17 DE AGOSTO DEL PRESENTE.</t>
  </si>
  <si>
    <t>ASISTIR A REUNIÓN DE GRUPO MÉXICO EN NACOZARI,SONORA LOS DÍAS 17 Y 18 DE AGOSTO DEL PRESENTE.</t>
  </si>
  <si>
    <t>DIRECTOR ACADEMICO</t>
  </si>
  <si>
    <t>TRASLADAR A DIRECTOR A LA REUNIÓN DE GRUPO MÉXICO EN NACOZARI, SONORA.</t>
  </si>
  <si>
    <t>COORDINADORA</t>
  </si>
  <si>
    <t>REALIZACIÓN DE EVALUACIONES Y SUPERVISIONES DE ACTIVIDADES, EN EL PLANTEL GUAYMAS Y CD. OBREGÓN LOS DÍAS 17 AL 19 DE AGOSTO DEL PRESENTE.</t>
  </si>
  <si>
    <t>LEOBARDO RIVAS LUNA</t>
  </si>
  <si>
    <t>ENTREGA DE EQUIPO DE REFRIGERACIÓN Y MOBILIARIO EL DÓA 17 DE AGOSTO DEL PRESENTE.</t>
  </si>
  <si>
    <t>TRABAJO DE REPARACIÓN EN EL PLANTEL GUAYMAS</t>
  </si>
  <si>
    <t>TRABAJOS DE REPACIÓN EN EL PLANTEL GUAYMAS</t>
  </si>
  <si>
    <t>RENÉ SANTACRUZ LUNA</t>
  </si>
  <si>
    <t>LEOPOLDO PLAZA RUIZ</t>
  </si>
  <si>
    <t>SUPERVISOR DE MANTENIMIENTO</t>
  </si>
  <si>
    <t>ASISTIR A GRUPO MÉXICO A NACOZARI, SONORA</t>
  </si>
  <si>
    <t>TRASLADOS DE MESABANCOS AL PLANTEL NOGALES EL DÍA 14 DE AGOSTO DEL 2012.</t>
  </si>
  <si>
    <t>OBSERVADOR EN REUNIÓN DE LA COMISIÓN GENERAL DICTAMINADORA, EN EL EXAMEN DE DESEMPATE ENTRE DOS MAESTROS DE CONALEP CABORCA EL DÍA 13 Y 14 DE AGOSTO DEL 2012</t>
  </si>
  <si>
    <t>ASISTIR A LA REUNIÓN DE LA COMISIÓN GENERAL DICTAMINADORA, EN LA DIRECCIÓN GENERAL EL DÍA 07 Y 08 DE AGOSTO DEL 2012.</t>
  </si>
  <si>
    <t>REUNIÓ INFORMATIVA SOBRE PROYECTO DE APRENDIZAJE EN LA EMPRESA CON EL PERSONAL DE ACOSTA EN CD. OBREGÓN.</t>
  </si>
  <si>
    <t>LUIS OCTAVIO VAZQUEZ BOJORQUEZ</t>
  </si>
  <si>
    <t>COORDINARO EJECUTIVO</t>
  </si>
  <si>
    <t>UNIDAD DE ASUNTOS JURIDICOS</t>
  </si>
  <si>
    <t>ASISTIR A  LOS PLANTELES CONALEP NAVOJOA A EFECTUAR SUPERVISIÓN Y EVALUACIÓN DE PROCESOS ADMINISTRATIVOS Y ACADÉMICOS.</t>
  </si>
  <si>
    <t>JOSÉ GUILLERMO ARMENTA</t>
  </si>
  <si>
    <t>ASESOR ACADÉMICO</t>
  </si>
  <si>
    <t>FLORENCIO CASTILLO GURROLA</t>
  </si>
  <si>
    <t>TITULAR DE UNIDAD DE ASUNTOS JURIDICOS</t>
  </si>
  <si>
    <t>REUNIÓN DE SEGUIMIENTO EN EL PROGRAMA DE APRENDIZAJE EN LA EMPRESA, EN GUAYMAS, SONORA EL DÍA 31 DE AGOSTO DEL 2012.</t>
  </si>
  <si>
    <t>COLEGIO DE EDUCACIÓN PROFESIONAL TÉCNICA DEL ESTADO DE SONORA</t>
  </si>
  <si>
    <t>VIÁTICOS</t>
  </si>
  <si>
    <t>CARGO</t>
  </si>
  <si>
    <t>COMISIÓN</t>
  </si>
  <si>
    <t>GASTOS DE CAMINO</t>
  </si>
  <si>
    <t>VIATICOS</t>
  </si>
  <si>
    <t>TOTAL VIATICOS</t>
  </si>
  <si>
    <t>TOTAL DE VIATICOS</t>
  </si>
  <si>
    <t>PLANTEL</t>
  </si>
  <si>
    <t>DIRECCION GENERAL</t>
  </si>
  <si>
    <t>DIA</t>
  </si>
  <si>
    <t>FRANCISCO CARLOS SILVA TOLEDO</t>
  </si>
  <si>
    <t>JEFE DE PROYECTO</t>
  </si>
  <si>
    <t>DIRECTOR DEL PLANTEL</t>
  </si>
  <si>
    <t>OBREGON</t>
  </si>
  <si>
    <t>NAVOJOA</t>
  </si>
  <si>
    <t>JUAN ARIEL ENRIQUEZ ENRIQUEZ</t>
  </si>
  <si>
    <t>SAN LUIS RIO COLORADO</t>
  </si>
  <si>
    <t>LUIS MAGALLON RAMIREZ</t>
  </si>
  <si>
    <t>Fecha de Actualización:  ENERO 2018</t>
  </si>
  <si>
    <t>DANIEL OMAR ANGULO AVALOS</t>
  </si>
  <si>
    <t>TRINIDAD LOPEZ ROSS</t>
  </si>
  <si>
    <t>PEDRO ORTIZ ALVAREZ</t>
  </si>
  <si>
    <t>RICARDO ARNULDO YEOMANS OROZCO</t>
  </si>
  <si>
    <t>CANDIDO MOLINA VAZQUEZ</t>
  </si>
  <si>
    <t>ARTURO IVAN ARREDONDO VILLEGAS</t>
  </si>
  <si>
    <t>MARTIN RAFAEL CAZAREZ QUEVEDO</t>
  </si>
  <si>
    <t>ANDRES ALFREDO BAÑEZ CHOLLET</t>
  </si>
  <si>
    <t>SUB-JEFE TECNICO ESPECIALISTA</t>
  </si>
  <si>
    <t>ALFREDO LARRETA CASTAÑEDA</t>
  </si>
  <si>
    <t>CARLOS ALBERTO XIBILLE BUSTAMANTE</t>
  </si>
  <si>
    <t>ENCARGADO DE DIRECCION</t>
  </si>
  <si>
    <t>ENCARGADA DE PLANTEL</t>
  </si>
  <si>
    <t>Periodo comprendido: ENERO 2019</t>
  </si>
  <si>
    <t>ASISTIR A LOS MUNICIPIOS DE CABORCA Y SAN LUIS RIO COLORADO, PARA SUPERVISAR LAS ACTIVIDADES DEL INICIO DEL CICLO ESCOLAR</t>
  </si>
  <si>
    <t>DIRECTOR ADMINISTRATIVO</t>
  </si>
  <si>
    <t>VISITA POR INVITACION DEL LIC.PEDRO MOLINERO PARA CONCOER ESQUEMA DE DONACIONES DE RECURSOS PARA MEJORA DE PLANTELES DE EMPRESA "CORPORATIVO INTEGRAL ORIZON", EN LA CIUDAD DE CULIACAN SINALOA.</t>
  </si>
  <si>
    <t>ENTREGA DE PINTURA AL PLANTEL CONALEP EMPALME</t>
  </si>
  <si>
    <t>ASISTIR A LA TRIGESIMA REUNION NACIONAL DE DIRECTORES DE COLEGIOS ESTATALES DE CONALEP, EN LA CIUDAD DE CAMPAECHE Y VISITA A LAS OFICINAS DEL ISSSTE MEXICO</t>
  </si>
  <si>
    <t>ENCARGADA DE DIRECCION</t>
  </si>
  <si>
    <t>JUNTA EN DIRECCION GENERAL POR DICTAMINADORA DE CONVOCATORIA</t>
  </si>
  <si>
    <t>MARTHA TERESA PÉREZ CASAREZ</t>
  </si>
  <si>
    <t xml:space="preserve">HERMOSILLO II </t>
  </si>
  <si>
    <t>TRASLADAR AL DIRECTOR GENERAL A LOS MUNICIPIOS DE CABORCA Y SAN LUIS RIO COLORADO</t>
  </si>
  <si>
    <t>DOCENTE DEL PLANTEL</t>
  </si>
  <si>
    <t>REUNION COMISION GENERAL DICTAMINADORA</t>
  </si>
  <si>
    <t>JUNTA EN DIRECCION GENERAL POR DICTAMINADORA DE CONVOCATORIA ABIERTA</t>
  </si>
  <si>
    <t>VICTOR MANUEL OLACHEA LOPEZ</t>
  </si>
  <si>
    <t>ASISTIR A  DIRECCION GENERAL DE CONALEP SONORA</t>
  </si>
  <si>
    <t>ASISTIR A CURSO DE CAPACTIACION PARA PROCESO DE INGRESO A LA EDUCACION SUPERIOR 2018-2019 "PREPA SONROA"</t>
  </si>
  <si>
    <t>CLAUDIA ANGELICA MARTINEZ DIAZ</t>
  </si>
  <si>
    <t>ENCARGADA DE SERVICIOS ESCOLARES</t>
  </si>
  <si>
    <t xml:space="preserve">ROBERTO AVILA ESPEJO </t>
  </si>
  <si>
    <t xml:space="preserve">COMISION A LA CIUDAD DE HERMOSILLO, SONORA LOS DIAS 24 DE ENERO DEL 2019, PARA RECIBIR CAPACITACION SOBRE EL CONSURSO DE INGRESO A LAM EDIA SUPERIOR </t>
  </si>
  <si>
    <t>AUCDIR A LA CIUDAD DE HERMOSILLO, SONORA EL DIA 24 DE ENERO DEL 2019, JUNTA EN DIRECCION GENERAL</t>
  </si>
  <si>
    <t>ACUDIR A LA CIUDAD DE HERMOSILLO, SONORA EL DIA 24 DE ENERO DEL 2019, JUNTA EN DIRECCION GENERAL</t>
  </si>
  <si>
    <t>JEFE PROYECTO DE PROMOCION Y VINCULACION</t>
  </si>
  <si>
    <t>JUNTA DE DIRECCION GENERAL POR DICTAMINADORA DE CONVOCATORIA</t>
  </si>
  <si>
    <t>ESTRATEGIA DE ACERCAMIENTO, PROMOCION Y CAPACTIACION DEL CONCURSO DE ASIGNACION EN EDUCAION BASICA</t>
  </si>
  <si>
    <t>CURSO DE PREPA SONORA</t>
  </si>
  <si>
    <t>FERNANDA VILLALOBOS ROBELS</t>
  </si>
  <si>
    <t>DIANEY GUADALUEP RUIZ CORRAL</t>
  </si>
  <si>
    <t>COMISIONADO A UNA CAPACITACION Y PROMOCION DE ASIGNACION DE EDUCACION BASICA QUE SE REALIZARA EN LA SALA DE CAPACTIACION DE LA SEC, EL DIA 24 DE ENERO DEL 2019</t>
  </si>
  <si>
    <t>Fecha de Actualización:  ENERO 2019</t>
  </si>
  <si>
    <t>Periodo comprendido: FEBRERO 2019</t>
  </si>
  <si>
    <t>Fecha de Actualización:   FEBRERO 2019</t>
  </si>
  <si>
    <t>ASISTIR A LOS PLANTELES CONALEP UBICADOS EN NOGALES Y MAGDALENA PARA REALIZAR SEGUIMIENTO DE OBSERVACIONES Y ATENDER EL BUZON DE QUEJAS Y SUGERENCIAS EN NOGALES</t>
  </si>
  <si>
    <t>ASISTIR A LOS PLANTELES CONALEP UBICADOS EN GUAYMAS Y EMPALME PARA REALIZAR SEGUIMIENTO DE OBSERVACIONES Y ATENDER EL BUZON DE QUEJAS Y SUGERENCIAS EN NOGALES</t>
  </si>
  <si>
    <t>ASISTIR A CABORCA PARA PARTICIPAR EN LUNES CÍVICO Y EN EVENTO DE PRESETNACIÓN DEL PROYECTO DE ROBÓTICA, ASÍ MISMO ASISTIR AL MUINICIPIO DE SAN LUIS RIO COLORADO, PARA LLEVAR A CABO REUNIÓN CON AUTORIDADES DEL PLANTEL, EN SEGUIMIENTO A TEMAS ACADÉMICOS Y ADMINISTRATIVOS.</t>
  </si>
  <si>
    <t>ASISTIR A LOS PLANTELES CONALEP UBICADOS NACOZARI Y AGUA PRIETA</t>
  </si>
  <si>
    <t>ASISTIR AL MUNICIPIO DE NAVOJOA, PARA LLEVAR A CABO REUNIÓN DE TRABAJO CON DOCENTES Y AUTORIDADES DEL PLANTEL</t>
  </si>
  <si>
    <t>ACUDIR A PLANTEL GUAYMAS A REALIZAR EL LEVANTAMINETO SOBRE EL PROGRAMA DE NECESIDADES Y REALIZAR EL MANTENIMIENTO DE SANITARIOS EN PLANTEL EMPALME</t>
  </si>
  <si>
    <t>ASISTIR AL MUNICIPIO DE EMPALME PARA LLEVAR A CABO REUNIÓN CON DOCENTES DEL MISMO PLANTEL, ASISITIR AL MUNICIPIO DE CABORCA A CEREMONIAS DE NOMBRAMIENTO DEL DIRECTOR DEL PLANTEL</t>
  </si>
  <si>
    <t>LUIS MAGALLÓN RAMÍREZ</t>
  </si>
  <si>
    <t>TRASLADAR AL DIRECTOR GENERAL A LOS MUNICIPIOS DE GUAYMAS Y EMPALME</t>
  </si>
  <si>
    <t>ACUDIR A PLANTEL GUAYMAS A REALIZAR EL LEVANTAMIENTO SOBRE EL PROGRAMA DE NECESIDADES Y REALIZAR EL MANTENIMIENTO DE SANITARIOS EN PLANTEL EMPALME</t>
  </si>
  <si>
    <t>DOCENTE</t>
  </si>
  <si>
    <t>REUNION PARA ATENDER ASUNTOS REALCIONADOS CON LA RESOLUCION DE RECURSOS DE REVISION DE LA CONVOCATORIA PARA EL CONCURSO CERRADO DE EVALUACIÓN DE MÉRTIOS</t>
  </si>
  <si>
    <t>EMIGDIO JUSACAMEA LEYVA</t>
  </si>
  <si>
    <t>TUTOR ESCOLAR  (ENCARGADO DE ORIENTACIÓN EDUCATIVA)</t>
  </si>
  <si>
    <t>DIANEY GUADALUPE RUIZ CORRAL</t>
  </si>
  <si>
    <t>SUBJEFE TÉCNICO ESPECIALISTA</t>
  </si>
  <si>
    <t>ERIKA MARÍA MURRIETA MOLINA</t>
  </si>
  <si>
    <t>REUNIÓN CON LA COMISIÓN DICTAMINADORA</t>
  </si>
  <si>
    <t>MANUEL VIDAÑA REYES</t>
  </si>
  <si>
    <t>ALFREDO RABEL LARRETA CASTAÑEDA</t>
  </si>
  <si>
    <t>DIRECTOR DE PLANTEL</t>
  </si>
  <si>
    <t>SANDRA MARISOL MADRIGAL RAMIREZ</t>
  </si>
  <si>
    <t>ABELARDO MONTAÑO FELIX</t>
  </si>
  <si>
    <t>REYES DAVID VAZQUEZ CHAVEZ</t>
  </si>
  <si>
    <t>ASISTIR A PROMOCIÓN A ESCUELA SECUNDARIA  EN OJO DE AGUA, LOS HOYOS Y TEONADEPE, SONORA EL DIA VIERNES 15-FEBRERO-2019</t>
  </si>
  <si>
    <t>J.LORETO RANGEL</t>
  </si>
  <si>
    <t>HERMOSILLO II</t>
  </si>
  <si>
    <t>TRASLADAR AL DIRECTOR GENERAL AL MUNICIPIO DE NAVOJOA</t>
  </si>
  <si>
    <t>SALVADOR SANCHEZ MELENDRES</t>
  </si>
  <si>
    <t>ROSA ISELA ANDRADE ROBELS</t>
  </si>
  <si>
    <t>PARTICIPAR EN EL EVENTO DE RECONOCIMIENTO A LOS DOCENTES QUE UTILIZAN PLATAFORMA SOFIA XT</t>
  </si>
  <si>
    <t>GUAYMAS</t>
  </si>
  <si>
    <t>CAPACITACION DOCENTE SOFIA XT EN HERMOSILLO SONORA</t>
  </si>
  <si>
    <t>KARLA MARIA CORREA OSORIO</t>
  </si>
  <si>
    <t>ARMANDO ISAAC CHAVEZ NORIEGA</t>
  </si>
  <si>
    <t>JORGE GUERRERO MENDEZ</t>
  </si>
  <si>
    <t>ASISTIR AL EVENTO PARA RECIBIR RECONOCIMIENTO POR EL COMPROMISO Y DESEMPEÑO EN EL USO DE LA PLATAFORMA SOFIA XT</t>
  </si>
  <si>
    <t>MARIO HUMBERTO DIAZ GOMEZ</t>
  </si>
  <si>
    <t>MAYRA ARELI LOPEZ ANAYA</t>
  </si>
  <si>
    <t>IVONNE VILLA ROBLES</t>
  </si>
  <si>
    <t>ARTURO IVÁN ARREDONDO VILLEGAS</t>
  </si>
  <si>
    <t xml:space="preserve">ENCARGADO DEL PLANTEL </t>
  </si>
  <si>
    <t>Fecha de Actualización:  FEBRERO 2019</t>
  </si>
  <si>
    <t>ASISTIR A TALLER ORIENTADORRS 2019 POR LA UNIVERSIDAD XOCHICALCO TEMA "LA ESTRATEGIA DEL OCÉANO AZUL, UN RETO PARA LA EDUCACIÓN  EL DIA MIÉRCOLES 27 DE FEBRERO EN EL HOTEL NAVOJOA PLAZA, EN LA CIDAD DE NAVOJOA, SONORA.</t>
  </si>
  <si>
    <t>ASISTIR A PROMOCIÓN A ESCUELA SECUNDARIA CENTRO EDUCACIONAL LA CARIDAD EN ESQUEDA, SONORA EL DIA MIERCOLES 13-FEBRERO-2019</t>
  </si>
  <si>
    <t>ASISTIR A PROMOCIÓN A ESCUELA SECUNDARIA CENTRO EDUCACIONAL LA CARIDAD EN ESQUEDA, SONORA EL DIA MARTES 12-FEBRERO-2019</t>
  </si>
  <si>
    <t>LUIS FRANCISCO LÓPEZ CONTRERAS</t>
  </si>
  <si>
    <t>ASISTIR A CABORCA PARA PARTICIPAR EN LUNES CÍVICO Y EN EVENTO DE PRESENTACIÓN DEL PROYECTO DE ROBÓTICA, ASÍ MISMO ASISTIR AL MUINICIPIO DE SAN LUIS RIO COLORADO, PARA LLEVAR A CABO REUNIÓN CON AUTORIDADES DEL PLANTEL, EN SEGUIMIENTO A TEMAS ACADÉMICOS Y ADMINISTRATIVOS.</t>
  </si>
  <si>
    <t xml:space="preserve">FRANCISCO JAVIER IBARRA MENDIVIL </t>
  </si>
  <si>
    <t>MARIA ELENA BARAJAS BAEZA</t>
  </si>
  <si>
    <t>ASISTIR A CAPACITACIÓN DEL DEPARTAMENTO DE SERVICIOS ESCOALRES, VARIOS TEMAS A TRATAR LOS CUALES SON: ALTA DE NUMERO DE SEGURIDAD SOCIAL EN PLATAFORMA DE LOS ALUMNOS DE NUEVO INGRESO, SAE Y COMITÉ DE CONTRALORÍA SOCIAL</t>
  </si>
  <si>
    <t xml:space="preserve">VIATICOS  </t>
  </si>
  <si>
    <t xml:space="preserve">GASTOS DE CAMINO </t>
  </si>
  <si>
    <t>Dirección General</t>
  </si>
  <si>
    <t>Periodo comprendido: OCTUBRE 2019</t>
  </si>
  <si>
    <t>Fecha de Actualización:  OCTUBRE 2019</t>
  </si>
  <si>
    <t>Egren</t>
  </si>
  <si>
    <t>Pierre</t>
  </si>
  <si>
    <t>Rodriguez</t>
  </si>
  <si>
    <t>Navojoa</t>
  </si>
  <si>
    <t>Docente</t>
  </si>
  <si>
    <t>Acudir en compañía de alumnos  al Encuentro Nacional de Alumnos de Pueblos Originarios , Centro Ceremonial Otomí, Temoaya en el estado de México.</t>
  </si>
  <si>
    <t>Guaymas</t>
  </si>
  <si>
    <t>Armando</t>
  </si>
  <si>
    <t>Palomares</t>
  </si>
  <si>
    <t>Lara</t>
  </si>
  <si>
    <t>Acudir en compañía de un alumno  al Encuentro Nacional de Alumnos de Pueblos Originarios , Centro Ceremonial Otomí, Temoaya en el estado de México.</t>
  </si>
  <si>
    <t>Nacozari</t>
  </si>
  <si>
    <t xml:space="preserve">Priscila </t>
  </si>
  <si>
    <t>Durazo</t>
  </si>
  <si>
    <t>Othon</t>
  </si>
  <si>
    <t>Encargada de Plantel</t>
  </si>
  <si>
    <t>Comisionada para recibir instrumentos de diagnostico que se apegan a la Estrategia Estatal de Reforzamiento en Competencias Matematicas y de Lenguaje y Comunicación en la Cd. de Moctezuma.</t>
  </si>
  <si>
    <t>Huatabampo</t>
  </si>
  <si>
    <t xml:space="preserve">Arredondo </t>
  </si>
  <si>
    <t>Arturo Ivan</t>
  </si>
  <si>
    <t>Villegas</t>
  </si>
  <si>
    <t>Director de Plantel</t>
  </si>
  <si>
    <t>Asistir a recoger instrumento para diagnostico por el programa de reforzamiento de Matematicas y lenguaje y Comunicación</t>
  </si>
  <si>
    <t>Alma Berenice</t>
  </si>
  <si>
    <t>Bustamante</t>
  </si>
  <si>
    <t>Alvarez</t>
  </si>
  <si>
    <t>Jefe de Proyecto</t>
  </si>
  <si>
    <t>Acude a reunión de seguimiento del Programa Modelo de Formación Dual, en las empresas ABB Y Continental, en la Cd de Nogales</t>
  </si>
  <si>
    <t>Gilda Vianey</t>
  </si>
  <si>
    <t>Gutierrez</t>
  </si>
  <si>
    <t>Nieblas</t>
  </si>
  <si>
    <t>Coordinadora Ejecutiva</t>
  </si>
  <si>
    <t>Obregon</t>
  </si>
  <si>
    <t>Martha Teresa</t>
  </si>
  <si>
    <t>Perez</t>
  </si>
  <si>
    <t>Cazares</t>
  </si>
  <si>
    <t>Reunión de trabajo en Dirección General por asuntos de protección civil</t>
  </si>
  <si>
    <t>Acude a realizar el proceso de evaluación ECO0217 con fines de certificación a personal de Plantel Guaymas, Sonora</t>
  </si>
  <si>
    <t>Alma Delia</t>
  </si>
  <si>
    <t>Coronado</t>
  </si>
  <si>
    <t>Robles</t>
  </si>
  <si>
    <t>Nogales</t>
  </si>
  <si>
    <t>Otorgar pasaje de camión para la participación de 5 estudiantes en el evento " Encuentro de rondallas Lunas de Octubre" a llevarse a cabo en la Cd. de Magdalena de Kino, Sonora.</t>
  </si>
  <si>
    <t>Caborca</t>
  </si>
  <si>
    <t>Ricardo</t>
  </si>
  <si>
    <t>Yeomans</t>
  </si>
  <si>
    <t>Orozco</t>
  </si>
  <si>
    <t>Encargado de Plantel</t>
  </si>
  <si>
    <t xml:space="preserve">Francisco Manuel </t>
  </si>
  <si>
    <t xml:space="preserve">López </t>
  </si>
  <si>
    <t>Martínez</t>
  </si>
  <si>
    <t>Acudir a los planteles: Apson, Nacozari, Nogales, Magdalena, Caborca y Slrc a revisión  al sistema integral de archivo, sistema de inventarios, auditoria de desempeño y revisión de buzones.</t>
  </si>
  <si>
    <t>Alvalety</t>
  </si>
  <si>
    <t>Hernández</t>
  </si>
  <si>
    <t>Leyva</t>
  </si>
  <si>
    <t>Trasladarse a la Cd de Hermosillo, a efecto de participar en la capacitación sobre las actividades que se desempeñan como Jefe de Proyecto de Servicios Administrativos.</t>
  </si>
  <si>
    <t>Luis Francisco</t>
  </si>
  <si>
    <t>Contreras</t>
  </si>
  <si>
    <t>Revisión al sistema integral de archivo, sistema de inventarios, auditoria al desempeño y revisión a buzones en planteles: Apson, Nacozari de García, Nogales, Magdalena, Caborca, Slrc.</t>
  </si>
  <si>
    <t>Daniel Omar</t>
  </si>
  <si>
    <t xml:space="preserve">Angulo </t>
  </si>
  <si>
    <t>Avalos</t>
  </si>
  <si>
    <t>Agua Prieta</t>
  </si>
  <si>
    <t>Eva Dinora</t>
  </si>
  <si>
    <t>Diaz</t>
  </si>
  <si>
    <t>Calderon</t>
  </si>
  <si>
    <t>Se le cita a la Cd de Hermosillo, el día 10 de octubre por indicación vía telefonica a reunión informativa</t>
  </si>
  <si>
    <t xml:space="preserve">Acude a reunión de seguimiento del Programa de Aprendizaje en la empresa a Maquilas Tetakawi, Guaymas, Sonora </t>
  </si>
  <si>
    <t>María Silvia</t>
  </si>
  <si>
    <t>Gastelum</t>
  </si>
  <si>
    <t>Ramírez</t>
  </si>
  <si>
    <t>Director de área</t>
  </si>
  <si>
    <t>Acude a reunión de seguimiento del Programa Aprendizaje en la Empresa, en Guaymas, Sonora.</t>
  </si>
  <si>
    <t>San Luis Rio Colorado</t>
  </si>
  <si>
    <t>Oscar Francisco</t>
  </si>
  <si>
    <t>Carranza</t>
  </si>
  <si>
    <t>Ochoa</t>
  </si>
  <si>
    <t>Acudir a la Cd. de Mexicali B.C. a clinica IMSS a firma de convenio para el desarrollo de prácticas de campos clínicos de los alumnos de enfermería.</t>
  </si>
  <si>
    <t xml:space="preserve">Amalia </t>
  </si>
  <si>
    <t>Becerra</t>
  </si>
  <si>
    <t>Subjefe Técnico Especialista</t>
  </si>
  <si>
    <t>Vidal Valente</t>
  </si>
  <si>
    <t xml:space="preserve">Cid </t>
  </si>
  <si>
    <t>Manriquez</t>
  </si>
  <si>
    <t>Andres Alfredo</t>
  </si>
  <si>
    <t>Bañez</t>
  </si>
  <si>
    <t>Chollet</t>
  </si>
  <si>
    <t>López</t>
  </si>
  <si>
    <t>Acudir a los planteles: Huatabampo, Navojoa, Empalme, Guaymas y Cd. Obregón, para realizar revisión al sistema integral de archivo, sistema de inventarios, auditoria al desempeño y revisión de buzones</t>
  </si>
  <si>
    <t>Hermosillo II</t>
  </si>
  <si>
    <t>OIC</t>
  </si>
  <si>
    <t>Revisión al sistema integral de archivo, sistema de inventarios, auditoria al desempeño y revisión a buzones en planteles: Huatabampo, Navojoa, Empalme, Guaymas, Cd. Obregón.</t>
  </si>
  <si>
    <t>Leopoldo</t>
  </si>
  <si>
    <t xml:space="preserve">Plaza </t>
  </si>
  <si>
    <t>Ruiz</t>
  </si>
  <si>
    <t>Supervisor de Mantenimiento</t>
  </si>
  <si>
    <t>Acudir a los planteles: Navojoa y Guaymas para recoger alumnos y docentes que acudiran a la Cd. de México los días 16 al 18 de octubre 2019 al Encuentro Nacional de Alumnos de Pueblos Originarios, Centro Ceremonial Otomí, Temoaya en el Estado de México.</t>
  </si>
  <si>
    <t>María Elena</t>
  </si>
  <si>
    <t>Castañedo</t>
  </si>
  <si>
    <t>Montoya</t>
  </si>
  <si>
    <t>Asistir a Dirección General con el titular de la unidad jurídica en la Cd. de Hermosillo Sonora.</t>
  </si>
  <si>
    <t xml:space="preserve">Luis </t>
  </si>
  <si>
    <t>Magallón</t>
  </si>
  <si>
    <t>Auxiliar Administrativo</t>
  </si>
  <si>
    <t>Apoyo en aplicación de encuesta en el plantel San Luis Río Colorado y entrega de equipo en el plantel Caborca</t>
  </si>
  <si>
    <t>Irma Guadalupe</t>
  </si>
  <si>
    <t xml:space="preserve">Higuera </t>
  </si>
  <si>
    <t>Tellez</t>
  </si>
  <si>
    <t>Asistir a reunión con Director General Lic. Francisco Carlos Silva Toledo, en la Cd. Hermosillo, Sonora.</t>
  </si>
  <si>
    <t>Mbladenka</t>
  </si>
  <si>
    <t xml:space="preserve">Bojorquez </t>
  </si>
  <si>
    <t xml:space="preserve">Castañeda </t>
  </si>
  <si>
    <t>Asistir a reunión con funcionarios del ISSSTE Nacional, con el objetivo de avanzar en las gestiones para la firma de un convenio de pagos multianual respecto a los adeudos de este Colegio en Seguridad Social.</t>
  </si>
  <si>
    <t>Francisco Carlos</t>
  </si>
  <si>
    <t>Silva</t>
  </si>
  <si>
    <t>Toledo</t>
  </si>
  <si>
    <t>Director General</t>
  </si>
  <si>
    <t>Asistir al Encuentro Nacional de Estudiantes Profesionales Técnicos de Pueblos Originarios, en el Centro Ceremonial Otomí, ubicado en el Municipio de Temoaya, Estado de México.</t>
  </si>
  <si>
    <t>Acudir a los planteles Conalep San Luis Rio Colorado y Caborca a realizar entrega de mobiliario.</t>
  </si>
  <si>
    <t>René</t>
  </si>
  <si>
    <t xml:space="preserve">Santacruz </t>
  </si>
  <si>
    <t>Luna</t>
  </si>
  <si>
    <t>Auxiliar de Servicios Generales</t>
  </si>
  <si>
    <t xml:space="preserve">Trasladar a alumnos y docentes de Guaymas y Navojoa que asistieron a la Cd. de México lso dias 16 al 18 de oct de 2019 al encuentro </t>
  </si>
  <si>
    <t>Visita al Plantel Conalep Magdalena, junto con la comitiva de SINTACEPTES, para ver cumplimiento de acuerdos de visita realizada el día martes 20 agto 2019</t>
  </si>
  <si>
    <t>Carlos Alberto</t>
  </si>
  <si>
    <t xml:space="preserve">Xibillé </t>
  </si>
  <si>
    <t>Director Administrativo</t>
  </si>
  <si>
    <t>Florencio</t>
  </si>
  <si>
    <t>Castillo</t>
  </si>
  <si>
    <t>Gurrola</t>
  </si>
  <si>
    <t>Titular del área jurídica</t>
  </si>
  <si>
    <t xml:space="preserve">María Silvia </t>
  </si>
  <si>
    <t>Acude a reunión de trabajo con empresas ABB Continental en seguimiento al Modelo Mexicano de  Formación Dual en la Cd. de Nogales.</t>
  </si>
  <si>
    <t>Asistir a rueda de prensa el día 23 de oct. En la Cd. de Hermosillo</t>
  </si>
  <si>
    <t>Dirigir la participación de estudiantes de Conalep Plantel Nogales en el evento, Encuentro de Rondallas Lunas de Octubre" a llevarse a cabo el día 26 de octubre en la plaza monumental de la Cd. de Magdalena, Sonora.</t>
  </si>
  <si>
    <t>Rene</t>
  </si>
  <si>
    <t>Trasladar a la Lic. Gilda Vianey Gutierrez a la Cd. de Guaymas, Sonora</t>
  </si>
  <si>
    <t>Carlos Hernan</t>
  </si>
  <si>
    <t>Ortiz</t>
  </si>
  <si>
    <t>Flores</t>
  </si>
  <si>
    <t>Comisionado para asistir a reunión de capacitación en el área de formación técnica (se abordaran temas relacionados con funciones y marco de actuación del personal que realiza actividades de prefectura) en instalaciones de Dirección General ubicadas en Hermosillo, Sonora el día 4 de octubre del año en curso.</t>
  </si>
  <si>
    <t xml:space="preserve">Luis Edgardo </t>
  </si>
  <si>
    <t>Orduño</t>
  </si>
  <si>
    <t>Encargado de formación Técnica</t>
  </si>
  <si>
    <t>Asistir a reunión de capacitación donde se abordaran temas relacionados con las funciones y el marco de actuación del personal de prefectura que se llevara a cabo en la sala de juntas de Dirección General en la Cd. de Hermosillo, Sonora.</t>
  </si>
  <si>
    <t>Denver Arturo</t>
  </si>
  <si>
    <t>Terminel</t>
  </si>
  <si>
    <t>Reunión de capacitación con el área academica en Dirección General en Hermosillo, Sonora</t>
  </si>
  <si>
    <t>Empalme</t>
  </si>
  <si>
    <t xml:space="preserve">Jorge René </t>
  </si>
  <si>
    <t xml:space="preserve">Aquino </t>
  </si>
  <si>
    <t>Fong</t>
  </si>
  <si>
    <t>Junta de Capacitación para Jefes de Proyecto de formación técnica o encargados</t>
  </si>
  <si>
    <t>Angelita</t>
  </si>
  <si>
    <t>Pacheco</t>
  </si>
  <si>
    <t>Reunión de Capacitación en temas inherentes a formación técnica y servicios escolares.</t>
  </si>
  <si>
    <t>Asistir a reunión de capactiación de Jefes de Proyecto de Formación Técnica</t>
  </si>
  <si>
    <t>Ericka María</t>
  </si>
  <si>
    <t>Murrieta</t>
  </si>
  <si>
    <t>Molina</t>
  </si>
  <si>
    <t>Alejandro</t>
  </si>
  <si>
    <t>Gonzalez</t>
  </si>
  <si>
    <t>Gallego</t>
  </si>
  <si>
    <t>Reunión de capacitación en el tema: Actividades de Prefectura</t>
  </si>
  <si>
    <t>Alejandra</t>
  </si>
  <si>
    <t>Navarro</t>
  </si>
  <si>
    <t xml:space="preserve">Acudir a la Cd. de Hermosillo Sonora el día 4 de octubre a oficinas de Dirección Gral. </t>
  </si>
  <si>
    <t>Jesús Alfredo</t>
  </si>
  <si>
    <t>Se le cita a la Cd de Hermosillo, el día 04 de octubre, para capacitación para fortalecer los procesos de Formación Técnica.</t>
  </si>
  <si>
    <t>José Rolando</t>
  </si>
  <si>
    <t>Figueroa</t>
  </si>
  <si>
    <t>Magdalena</t>
  </si>
  <si>
    <t>Comisionado a la Cd. de Hermosillo, Sonora el día viernes 4 de octubre de 2019 a las instalaciones de Dir. Gral a una reunión con los responsables de formación técnica relacionado a las actividades a la prefectura del plantel .</t>
  </si>
  <si>
    <t>Carmen Emilia</t>
  </si>
  <si>
    <t>Castro</t>
  </si>
  <si>
    <t>Reunión de Capacitación de Jefes de Proyectos de Formación Técnica a celebrarse en la Cd. de Hermosillo Sonora el día 4 de octubre.</t>
  </si>
  <si>
    <t>Acudir a la Cd de Hermosillo, Sonora el día 2 de octubre a reunión en oficinas de Dir. Gral</t>
  </si>
  <si>
    <t xml:space="preserve">Alcalá </t>
  </si>
  <si>
    <t>Trasladarse a la Cd de Hermosillo, a efectos de participar en la capacitación que ofrecerá Cecat para personal de vinculación en relación al programa de servicio social y prácticas profesionales que se pueda otorgar a los alumnos de la institución a llevarse a cabo el día miercoles 2 de octubre</t>
  </si>
  <si>
    <t>Martín Rafael</t>
  </si>
  <si>
    <t>Quevedo</t>
  </si>
  <si>
    <t>Comisionado a Hermosillo, Sonora. Platica de Cecat el día 2 de octubre de 2019 en las instalaciones de Dir. Gral de Conalep</t>
  </si>
  <si>
    <t>Norma Leticia</t>
  </si>
  <si>
    <t>Dominguez</t>
  </si>
  <si>
    <t>Vasquez</t>
  </si>
  <si>
    <t>Obregón</t>
  </si>
  <si>
    <t>Tutor Escolar</t>
  </si>
  <si>
    <t>Programa de Capacitación de Cecati en relación al Programa de Servicio Social y Prácticas</t>
  </si>
  <si>
    <t>Francisco Javier</t>
  </si>
  <si>
    <t>Ibarra</t>
  </si>
  <si>
    <t>Mendivil</t>
  </si>
  <si>
    <t>Asistir a la reunión de consejo técnico estatal 2019</t>
  </si>
  <si>
    <t>María de Jesús</t>
  </si>
  <si>
    <t>Cortez</t>
  </si>
  <si>
    <t>Asistir a capacitación que ofrecerá Cecati para el personal encargado del servicio social y prácticas profesionales que se realizará en sala de junstas de Dir. Gral en Hermosillo, Sonora</t>
  </si>
  <si>
    <t>Curso de Formación para el Desarrollo de Liderazgo y Gestión Directiva 26 oct en Hermosillo, Sonora.</t>
  </si>
  <si>
    <t>Cecilia del Carmen</t>
  </si>
  <si>
    <t>Camacho</t>
  </si>
  <si>
    <t>Sandoval</t>
  </si>
  <si>
    <t xml:space="preserve">Victor </t>
  </si>
  <si>
    <t>Zamora</t>
  </si>
  <si>
    <t>Asistir a Magdalena de Kino, Sonora a Curso de Formación para el Desarrollo de Liderazgo y Gestión Directiva</t>
  </si>
  <si>
    <t>Diana Eddlin</t>
  </si>
  <si>
    <t>Hassard</t>
  </si>
  <si>
    <t>Participar en el Curso de Formación para el Desarrollo de Liderazgo y Gestión Directiva, en Magdalena.</t>
  </si>
  <si>
    <t>Acudir a la Cd. de Magdalena, Sonora el día 26 de Octubre, a curso de Formación para el Desarrollo de Liderazgo y Gestión Directiva</t>
  </si>
  <si>
    <t>Se le comisiona para participar en el Curso de Formación para Desarrollo de Liderazgo y Gestión Directiva., a realizarse en la Cd. de Magdalena de Kino el día 26 de octubre 2019.</t>
  </si>
  <si>
    <t xml:space="preserve">Trasladar a alumnos y docentes de Guaymas y Navojoa que asistieron a la Cd. de México los dias 16 al 18 de oct de 2019 al encuentro </t>
  </si>
  <si>
    <t>GASTOS DE VIAJE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</si>
</sst>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4" x14ac:knownFonts="1">
    <font>
      <sz val="11"/>
      <color theme="1"/>
      <name val="Calibri"/>
      <family val="2"/>
      <scheme val="minor"/>
    </font>
    <font>
      <b/>
      <sz val="11"/>
      <name val="Arial"/>
      <family val="2"/>
    </font>
    <font>
      <sz val="11"/>
      <name val="Arial"/>
      <family val="2"/>
    </font>
    <font>
      <sz val="10"/>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0"/>
      <name val="Arial"/>
      <family val="2"/>
    </font>
    <font>
      <u/>
      <sz val="11"/>
      <color theme="10"/>
      <name val="Calibri"/>
      <family val="2"/>
      <scheme val="minor"/>
    </font>
    <font>
      <b/>
      <sz val="10"/>
      <color theme="0"/>
      <name val="Calibri"/>
      <family val="2"/>
      <scheme val="minor"/>
    </font>
    <font>
      <sz val="10"/>
      <name val="Calibri"/>
      <family val="2"/>
      <scheme val="minor"/>
    </font>
    <font>
      <sz val="15"/>
      <color theme="1"/>
      <name val="Calibri"/>
      <family val="2"/>
      <scheme val="minor"/>
    </font>
    <font>
      <b/>
      <sz val="15"/>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0"/>
      <name val="Calibri"/>
      <family val="2"/>
      <scheme val="minor"/>
    </font>
    <font>
      <b/>
      <sz val="10"/>
      <color theme="2" tint="-0.89999084444715716"/>
      <name val="Calibri"/>
      <family val="2"/>
      <scheme val="minor"/>
    </font>
    <font>
      <b/>
      <sz val="10"/>
      <color theme="1"/>
      <name val="Calibri"/>
      <family val="2"/>
      <scheme val="minor"/>
    </font>
    <font>
      <sz val="12.5"/>
      <color theme="1"/>
      <name val="Calibri"/>
      <family val="2"/>
      <scheme val="minor"/>
    </font>
    <font>
      <sz val="13"/>
      <color theme="1"/>
      <name val="Calibri"/>
      <family val="2"/>
      <scheme val="minor"/>
    </font>
    <font>
      <b/>
      <sz val="13"/>
      <color theme="1"/>
      <name val="Calibri"/>
      <family val="2"/>
      <scheme val="minor"/>
    </font>
    <font>
      <sz val="13"/>
      <name val="Calibri"/>
      <family val="2"/>
      <scheme val="minor"/>
    </font>
  </fonts>
  <fills count="12">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theme="3" tint="-0.499984740745262"/>
        <bgColor indexed="64"/>
      </patternFill>
    </fill>
    <fill>
      <patternFill patternType="solid">
        <fgColor indexed="9"/>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8" fillId="0" borderId="0"/>
    <xf numFmtId="0" fontId="9" fillId="0" borderId="0" applyNumberFormat="0" applyFill="0" applyBorder="0" applyAlignment="0" applyProtection="0"/>
    <xf numFmtId="0" fontId="7" fillId="0" borderId="0"/>
    <xf numFmtId="0" fontId="6" fillId="0" borderId="0"/>
  </cellStyleXfs>
  <cellXfs count="206">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justify" vertical="distributed" wrapText="1"/>
    </xf>
    <xf numFmtId="0" fontId="4" fillId="4" borderId="2" xfId="0" applyFont="1" applyFill="1" applyBorder="1" applyAlignment="1">
      <alignment vertical="distributed" wrapText="1"/>
    </xf>
    <xf numFmtId="0" fontId="4" fillId="2" borderId="2" xfId="0" applyFont="1" applyFill="1" applyBorder="1" applyAlignment="1">
      <alignment vertical="distributed" wrapText="1"/>
    </xf>
    <xf numFmtId="0" fontId="4" fillId="5" borderId="2" xfId="0" applyFont="1" applyFill="1" applyBorder="1" applyAlignment="1">
      <alignment vertical="distributed" wrapText="1"/>
    </xf>
    <xf numFmtId="0" fontId="4" fillId="6" borderId="2" xfId="0" applyFont="1" applyFill="1" applyBorder="1" applyAlignment="1">
      <alignment vertical="distributed" wrapText="1"/>
    </xf>
    <xf numFmtId="0" fontId="0" fillId="0" borderId="0" xfId="0" applyFont="1"/>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4" fontId="1" fillId="7"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8" xfId="0" applyFont="1" applyFill="1" applyBorder="1" applyAlignment="1">
      <alignment horizontal="center" vertical="center"/>
    </xf>
    <xf numFmtId="44" fontId="5" fillId="2" borderId="2"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44" fontId="5" fillId="4" borderId="2" xfId="0" applyNumberFormat="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xf>
    <xf numFmtId="44" fontId="5" fillId="5"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44" fontId="5" fillId="2" borderId="8" xfId="0" applyNumberFormat="1"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xf>
    <xf numFmtId="44" fontId="5" fillId="6" borderId="8" xfId="0" applyNumberFormat="1" applyFont="1" applyFill="1" applyBorder="1" applyAlignment="1">
      <alignment horizontal="center" vertical="center"/>
    </xf>
    <xf numFmtId="0" fontId="5" fillId="5" borderId="8" xfId="0" applyFont="1" applyFill="1" applyBorder="1" applyAlignment="1">
      <alignment horizontal="center" vertical="center"/>
    </xf>
    <xf numFmtId="44" fontId="5" fillId="5" borderId="8" xfId="0" applyNumberFormat="1" applyFont="1" applyFill="1" applyBorder="1" applyAlignment="1">
      <alignment horizontal="center" vertical="center"/>
    </xf>
    <xf numFmtId="44" fontId="5" fillId="2" borderId="6" xfId="0" applyNumberFormat="1" applyFont="1" applyFill="1" applyBorder="1" applyAlignment="1">
      <alignment horizontal="center" vertical="center"/>
    </xf>
    <xf numFmtId="44" fontId="5" fillId="3" borderId="8" xfId="0" applyNumberFormat="1" applyFont="1" applyFill="1" applyBorder="1" applyAlignment="1">
      <alignment horizontal="center" vertical="center"/>
    </xf>
    <xf numFmtId="4" fontId="1" fillId="7" borderId="9" xfId="0" applyNumberFormat="1" applyFont="1" applyFill="1" applyBorder="1" applyAlignment="1">
      <alignment horizontal="center" vertical="center" wrapText="1"/>
    </xf>
    <xf numFmtId="4" fontId="1" fillId="7" borderId="10" xfId="0" applyNumberFormat="1" applyFont="1" applyFill="1" applyBorder="1" applyAlignment="1">
      <alignment horizontal="center" vertical="center" wrapText="1"/>
    </xf>
    <xf numFmtId="44" fontId="5" fillId="2" borderId="11"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wrapText="1"/>
    </xf>
    <xf numFmtId="44" fontId="5" fillId="3" borderId="12"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xf>
    <xf numFmtId="44" fontId="5" fillId="4" borderId="12" xfId="0" applyNumberFormat="1" applyFont="1" applyFill="1" applyBorder="1" applyAlignment="1">
      <alignment horizontal="center" vertical="center"/>
    </xf>
    <xf numFmtId="44" fontId="5" fillId="5" borderId="12" xfId="0" applyNumberFormat="1" applyFont="1" applyFill="1" applyBorder="1" applyAlignment="1">
      <alignment horizontal="center" vertical="center"/>
    </xf>
    <xf numFmtId="44" fontId="5" fillId="2" borderId="13" xfId="0" applyNumberFormat="1" applyFont="1" applyFill="1" applyBorder="1" applyAlignment="1">
      <alignment horizontal="center" vertical="center"/>
    </xf>
    <xf numFmtId="44" fontId="5" fillId="6" borderId="13" xfId="0" applyNumberFormat="1" applyFont="1" applyFill="1" applyBorder="1" applyAlignment="1">
      <alignment horizontal="center" vertical="center"/>
    </xf>
    <xf numFmtId="44" fontId="5" fillId="5" borderId="13" xfId="0" applyNumberFormat="1" applyFont="1" applyFill="1" applyBorder="1" applyAlignment="1">
      <alignment horizontal="center" vertical="center"/>
    </xf>
    <xf numFmtId="4" fontId="1" fillId="7" borderId="2" xfId="0" applyNumberFormat="1" applyFont="1" applyFill="1" applyBorder="1" applyAlignment="1">
      <alignment vertical="center" wrapText="1"/>
    </xf>
    <xf numFmtId="0" fontId="0" fillId="0" borderId="2" xfId="0" applyBorder="1"/>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44" fontId="5" fillId="2" borderId="2" xfId="0" applyNumberFormat="1" applyFont="1" applyFill="1" applyBorder="1" applyAlignment="1">
      <alignment horizontal="center" vertical="center" wrapText="1"/>
    </xf>
    <xf numFmtId="44" fontId="0" fillId="0" borderId="0" xfId="0" applyNumberFormat="1"/>
    <xf numFmtId="44" fontId="5" fillId="2" borderId="6" xfId="0" applyNumberFormat="1" applyFont="1" applyFill="1" applyBorder="1" applyAlignment="1"/>
    <xf numFmtId="44" fontId="5" fillId="2" borderId="8" xfId="0" applyNumberFormat="1" applyFont="1" applyFill="1" applyBorder="1" applyAlignment="1"/>
    <xf numFmtId="44" fontId="5" fillId="2" borderId="8" xfId="0" applyNumberFormat="1" applyFont="1" applyFill="1" applyBorder="1" applyAlignment="1">
      <alignment wrapText="1"/>
    </xf>
    <xf numFmtId="44" fontId="5" fillId="2" borderId="2" xfId="0" applyNumberFormat="1" applyFont="1" applyFill="1" applyBorder="1" applyAlignment="1">
      <alignment wrapText="1"/>
    </xf>
    <xf numFmtId="0" fontId="1" fillId="7" borderId="1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1" fillId="7" borderId="15" xfId="0" applyNumberFormat="1" applyFont="1" applyFill="1" applyBorder="1" applyAlignment="1">
      <alignment horizontal="center" vertical="center" wrapText="1"/>
    </xf>
    <xf numFmtId="4" fontId="1" fillId="7" borderId="8" xfId="0" applyNumberFormat="1" applyFont="1" applyFill="1" applyBorder="1" applyAlignment="1">
      <alignment vertical="center" wrapText="1"/>
    </xf>
    <xf numFmtId="44" fontId="5" fillId="2" borderId="1"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0" borderId="0" xfId="0" applyAlignment="1">
      <alignment horizontal="center" vertical="center"/>
    </xf>
    <xf numFmtId="0" fontId="3" fillId="8" borderId="0" xfId="0" applyFont="1" applyFill="1" applyAlignment="1">
      <alignment horizontal="center" vertical="center"/>
    </xf>
    <xf numFmtId="0" fontId="3" fillId="8" borderId="0" xfId="0" applyFont="1" applyFill="1"/>
    <xf numFmtId="0" fontId="3" fillId="8" borderId="2" xfId="0" applyFont="1" applyFill="1" applyBorder="1"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horizontal="center" vertical="center"/>
    </xf>
    <xf numFmtId="0" fontId="10" fillId="9" borderId="2" xfId="0" applyFont="1" applyFill="1" applyBorder="1" applyAlignment="1">
      <alignment horizontal="center" vertical="center" wrapText="1"/>
    </xf>
    <xf numFmtId="4" fontId="10" fillId="9" borderId="2" xfId="0" applyNumberFormat="1" applyFont="1" applyFill="1" applyBorder="1" applyAlignment="1">
      <alignment horizontal="center" vertical="center" wrapText="1"/>
    </xf>
    <xf numFmtId="4" fontId="3" fillId="8" borderId="2" xfId="0" applyNumberFormat="1" applyFont="1" applyFill="1" applyBorder="1" applyAlignment="1">
      <alignment horizontal="center" vertical="distributed" wrapText="1"/>
    </xf>
    <xf numFmtId="4" fontId="11" fillId="8" borderId="0" xfId="0" applyNumberFormat="1" applyFont="1" applyFill="1" applyBorder="1" applyAlignment="1">
      <alignment horizontal="center" vertical="center" wrapText="1"/>
    </xf>
    <xf numFmtId="0" fontId="11" fillId="8" borderId="0" xfId="0" applyFont="1" applyFill="1" applyBorder="1" applyAlignment="1">
      <alignment horizontal="center" vertical="center" wrapText="1"/>
    </xf>
    <xf numFmtId="44" fontId="3" fillId="0" borderId="0" xfId="0" applyNumberFormat="1" applyFont="1" applyBorder="1" applyAlignment="1">
      <alignment horizontal="center" vertical="center"/>
    </xf>
    <xf numFmtId="0" fontId="3" fillId="8" borderId="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xf>
    <xf numFmtId="14" fontId="3" fillId="8" borderId="0" xfId="0" applyNumberFormat="1" applyFont="1" applyFill="1"/>
    <xf numFmtId="14" fontId="10" fillId="9" borderId="2" xfId="0" applyNumberFormat="1" applyFont="1" applyFill="1" applyBorder="1" applyAlignment="1">
      <alignment horizontal="center" vertical="center" wrapText="1"/>
    </xf>
    <xf numFmtId="14" fontId="3" fillId="0" borderId="0" xfId="0" applyNumberFormat="1" applyFont="1"/>
    <xf numFmtId="14" fontId="3" fillId="8" borderId="2" xfId="0" applyNumberFormat="1" applyFont="1" applyFill="1" applyBorder="1" applyAlignment="1">
      <alignment horizontal="center" vertical="distributed" wrapText="1"/>
    </xf>
    <xf numFmtId="0" fontId="3" fillId="8" borderId="2" xfId="0" applyFont="1" applyFill="1" applyBorder="1" applyAlignment="1">
      <alignment horizontal="center" vertical="distributed" wrapText="1"/>
    </xf>
    <xf numFmtId="0" fontId="12" fillId="8" borderId="0" xfId="0" applyFont="1" applyFill="1" applyAlignment="1">
      <alignment horizontal="center" vertical="center"/>
    </xf>
    <xf numFmtId="14" fontId="12" fillId="8" borderId="0" xfId="0" applyNumberFormat="1" applyFont="1" applyFill="1"/>
    <xf numFmtId="0" fontId="12" fillId="8" borderId="0" xfId="0" applyFont="1" applyFill="1"/>
    <xf numFmtId="0" fontId="13" fillId="10" borderId="0" xfId="0" applyFont="1" applyFill="1" applyAlignment="1">
      <alignment horizontal="left"/>
    </xf>
    <xf numFmtId="0" fontId="13" fillId="10" borderId="0" xfId="0" applyFont="1" applyFill="1" applyAlignment="1">
      <alignment horizontal="center"/>
    </xf>
    <xf numFmtId="4" fontId="13" fillId="10" borderId="0" xfId="0" applyNumberFormat="1" applyFont="1" applyFill="1" applyAlignment="1">
      <alignment horizontal="center"/>
    </xf>
    <xf numFmtId="0" fontId="3" fillId="8" borderId="0" xfId="0" applyFont="1" applyFill="1" applyBorder="1" applyAlignment="1">
      <alignment horizontal="center" vertical="center"/>
    </xf>
    <xf numFmtId="0" fontId="3" fillId="8" borderId="0" xfId="0" applyFont="1" applyFill="1" applyBorder="1" applyAlignment="1">
      <alignment horizontal="center" vertical="center" wrapText="1"/>
    </xf>
    <xf numFmtId="0" fontId="3" fillId="8" borderId="0" xfId="0" applyFont="1" applyFill="1" applyBorder="1" applyAlignment="1">
      <alignment horizontal="center" vertical="distributed" wrapText="1"/>
    </xf>
    <xf numFmtId="4" fontId="3" fillId="8" borderId="0" xfId="0" applyNumberFormat="1" applyFont="1" applyFill="1" applyBorder="1" applyAlignment="1">
      <alignment horizontal="center" vertical="distributed" wrapText="1"/>
    </xf>
    <xf numFmtId="14" fontId="3" fillId="8" borderId="0" xfId="0" applyNumberFormat="1" applyFont="1" applyFill="1" applyBorder="1" applyAlignment="1">
      <alignment horizontal="center" vertical="distributed" wrapText="1"/>
    </xf>
    <xf numFmtId="0" fontId="13" fillId="10" borderId="0" xfId="0" applyFont="1" applyFill="1" applyAlignment="1">
      <alignment horizontal="center"/>
    </xf>
    <xf numFmtId="0" fontId="12" fillId="8" borderId="0" xfId="0" applyFont="1" applyFill="1" applyBorder="1"/>
    <xf numFmtId="0" fontId="3" fillId="8" borderId="0" xfId="0" applyFont="1" applyFill="1" applyBorder="1"/>
    <xf numFmtId="14" fontId="3" fillId="8" borderId="0" xfId="0" applyNumberFormat="1" applyFont="1" applyFill="1" applyBorder="1"/>
    <xf numFmtId="0" fontId="3" fillId="0" borderId="0" xfId="0" applyFont="1" applyBorder="1"/>
    <xf numFmtId="14" fontId="14" fillId="8" borderId="0" xfId="0" applyNumberFormat="1" applyFont="1" applyFill="1" applyBorder="1" applyAlignment="1">
      <alignment horizontal="center" vertical="distributed" wrapText="1"/>
    </xf>
    <xf numFmtId="14" fontId="14" fillId="8" borderId="0" xfId="0" applyNumberFormat="1" applyFont="1" applyFill="1" applyBorder="1"/>
    <xf numFmtId="0" fontId="14" fillId="8" borderId="0" xfId="0" applyFont="1" applyFill="1" applyBorder="1"/>
    <xf numFmtId="0" fontId="14" fillId="8" borderId="0" xfId="0" applyFont="1" applyFill="1"/>
    <xf numFmtId="0" fontId="14" fillId="0" borderId="0" xfId="0" applyFont="1" applyAlignment="1">
      <alignment horizontal="center" vertical="center"/>
    </xf>
    <xf numFmtId="14" fontId="14" fillId="0" borderId="0" xfId="0" applyNumberFormat="1" applyFont="1"/>
    <xf numFmtId="0" fontId="14" fillId="0" borderId="0" xfId="0" applyFont="1" applyBorder="1"/>
    <xf numFmtId="0" fontId="14" fillId="0" borderId="0" xfId="0" applyFont="1"/>
    <xf numFmtId="4" fontId="14" fillId="0" borderId="0" xfId="0" applyNumberFormat="1" applyFont="1" applyAlignment="1">
      <alignment horizontal="center" vertical="center"/>
    </xf>
    <xf numFmtId="0" fontId="14" fillId="0" borderId="0" xfId="0" applyFont="1" applyAlignment="1">
      <alignment horizontal="center"/>
    </xf>
    <xf numFmtId="14" fontId="15" fillId="0" borderId="0" xfId="0" applyNumberFormat="1" applyFont="1" applyAlignment="1">
      <alignment horizontal="right"/>
    </xf>
    <xf numFmtId="0" fontId="16" fillId="8" borderId="2" xfId="0" applyFont="1" applyFill="1" applyBorder="1" applyAlignment="1">
      <alignment horizontal="center" vertical="center"/>
    </xf>
    <xf numFmtId="0" fontId="16" fillId="8" borderId="2" xfId="0" applyFont="1" applyFill="1" applyBorder="1" applyAlignment="1">
      <alignment horizontal="center" vertical="center" wrapText="1"/>
    </xf>
    <xf numFmtId="4" fontId="16" fillId="8" borderId="2" xfId="0" applyNumberFormat="1" applyFont="1" applyFill="1" applyBorder="1" applyAlignment="1">
      <alignment horizontal="center" vertical="distributed" wrapText="1"/>
    </xf>
    <xf numFmtId="14" fontId="16" fillId="8" borderId="2" xfId="0" applyNumberFormat="1" applyFont="1" applyFill="1" applyBorder="1" applyAlignment="1">
      <alignment horizontal="center" vertical="distributed" wrapText="1"/>
    </xf>
    <xf numFmtId="0" fontId="16" fillId="8" borderId="2" xfId="0" applyFont="1" applyFill="1" applyBorder="1" applyAlignment="1">
      <alignment horizontal="center" vertical="distributed" wrapText="1"/>
    </xf>
    <xf numFmtId="0" fontId="12" fillId="8" borderId="2" xfId="0" applyFont="1" applyFill="1" applyBorder="1" applyAlignment="1">
      <alignment horizontal="center" vertical="center"/>
    </xf>
    <xf numFmtId="0" fontId="12" fillId="8" borderId="2" xfId="0" applyFont="1" applyFill="1" applyBorder="1" applyAlignment="1">
      <alignment horizontal="center" vertical="center" wrapText="1"/>
    </xf>
    <xf numFmtId="4" fontId="12" fillId="8" borderId="2" xfId="0" applyNumberFormat="1" applyFont="1" applyFill="1" applyBorder="1" applyAlignment="1">
      <alignment horizontal="center" vertical="distributed" wrapText="1"/>
    </xf>
    <xf numFmtId="14" fontId="12" fillId="8" borderId="2" xfId="0" applyNumberFormat="1" applyFont="1" applyFill="1" applyBorder="1" applyAlignment="1">
      <alignment horizontal="center" vertical="distributed" wrapText="1"/>
    </xf>
    <xf numFmtId="0" fontId="17" fillId="8" borderId="2" xfId="0" applyFont="1" applyFill="1" applyBorder="1" applyAlignment="1">
      <alignment horizontal="center" vertical="center" wrapText="1"/>
    </xf>
    <xf numFmtId="4" fontId="17" fillId="8" borderId="2" xfId="0" applyNumberFormat="1" applyFont="1" applyFill="1" applyBorder="1" applyAlignment="1">
      <alignment horizontal="center" vertical="center" wrapText="1"/>
    </xf>
    <xf numFmtId="14" fontId="17" fillId="8" borderId="2" xfId="0" applyNumberFormat="1" applyFont="1" applyFill="1" applyBorder="1" applyAlignment="1">
      <alignment horizontal="center" vertical="center" wrapText="1"/>
    </xf>
    <xf numFmtId="0" fontId="18" fillId="8" borderId="2" xfId="0" applyFont="1" applyFill="1" applyBorder="1" applyAlignment="1">
      <alignment horizontal="center" vertical="center" wrapText="1"/>
    </xf>
    <xf numFmtId="4" fontId="18" fillId="8" borderId="2" xfId="0" applyNumberFormat="1" applyFont="1" applyFill="1" applyBorder="1" applyAlignment="1">
      <alignment horizontal="center" vertical="center" wrapText="1"/>
    </xf>
    <xf numFmtId="14" fontId="18" fillId="8" borderId="2" xfId="0" applyNumberFormat="1" applyFont="1" applyFill="1" applyBorder="1" applyAlignment="1">
      <alignment horizontal="center" vertical="center" wrapText="1"/>
    </xf>
    <xf numFmtId="14" fontId="3" fillId="11" borderId="0" xfId="0" applyNumberFormat="1" applyFont="1" applyFill="1" applyBorder="1" applyAlignment="1">
      <alignment horizontal="center" vertical="distributed" wrapText="1"/>
    </xf>
    <xf numFmtId="14" fontId="3" fillId="11" borderId="0" xfId="0" applyNumberFormat="1" applyFont="1" applyFill="1" applyBorder="1"/>
    <xf numFmtId="0" fontId="3" fillId="11" borderId="0" xfId="0" applyFont="1" applyFill="1"/>
    <xf numFmtId="0" fontId="3" fillId="0" borderId="0" xfId="0" applyFont="1" applyFill="1" applyAlignment="1">
      <alignment horizontal="center" vertical="center"/>
    </xf>
    <xf numFmtId="1" fontId="3" fillId="8" borderId="0" xfId="0" applyNumberFormat="1" applyFont="1" applyFill="1"/>
    <xf numFmtId="1" fontId="19" fillId="8" borderId="0" xfId="0" applyNumberFormat="1" applyFont="1" applyFill="1" applyBorder="1" applyAlignment="1">
      <alignment horizontal="center" vertical="center" wrapText="1"/>
    </xf>
    <xf numFmtId="14" fontId="20" fillId="8" borderId="2" xfId="0" applyNumberFormat="1" applyFont="1" applyFill="1" applyBorder="1" applyAlignment="1">
      <alignment horizontal="center" vertical="center" wrapText="1"/>
    </xf>
    <xf numFmtId="14" fontId="20" fillId="8" borderId="2" xfId="0" applyNumberFormat="1" applyFont="1" applyFill="1" applyBorder="1" applyAlignment="1">
      <alignment horizontal="center" vertical="distributed" wrapText="1"/>
    </xf>
    <xf numFmtId="14" fontId="20" fillId="0" borderId="2" xfId="0" applyNumberFormat="1" applyFont="1" applyFill="1" applyBorder="1" applyAlignment="1">
      <alignment horizontal="center" vertical="distributed" wrapText="1"/>
    </xf>
    <xf numFmtId="0" fontId="14" fillId="8" borderId="0" xfId="0" applyFont="1" applyFill="1" applyAlignment="1">
      <alignment horizontal="center" vertical="center"/>
    </xf>
    <xf numFmtId="14" fontId="14" fillId="8" borderId="0" xfId="0" applyNumberFormat="1" applyFont="1" applyFill="1"/>
    <xf numFmtId="14" fontId="15" fillId="8" borderId="2"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21" fillId="8" borderId="0" xfId="0" applyFont="1" applyFill="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xf>
    <xf numFmtId="4" fontId="21" fillId="0" borderId="0" xfId="0" applyNumberFormat="1" applyFont="1" applyAlignment="1">
      <alignment horizontal="center" vertical="center"/>
    </xf>
    <xf numFmtId="0" fontId="21" fillId="0" borderId="0" xfId="0" applyFont="1" applyFill="1" applyAlignment="1">
      <alignment horizontal="center" vertical="center"/>
    </xf>
    <xf numFmtId="14" fontId="20" fillId="0" borderId="2" xfId="0" applyNumberFormat="1" applyFont="1" applyBorder="1"/>
    <xf numFmtId="14" fontId="20" fillId="0" borderId="2" xfId="0" applyNumberFormat="1" applyFont="1" applyFill="1" applyBorder="1"/>
    <xf numFmtId="14" fontId="15" fillId="8" borderId="0" xfId="0" applyNumberFormat="1" applyFont="1" applyFill="1" applyBorder="1" applyAlignment="1">
      <alignment horizontal="center" vertical="center" wrapText="1"/>
    </xf>
    <xf numFmtId="14" fontId="20" fillId="8" borderId="0" xfId="0" applyNumberFormat="1" applyFont="1" applyFill="1" applyBorder="1" applyAlignment="1">
      <alignment horizontal="center" vertical="center" wrapText="1"/>
    </xf>
    <xf numFmtId="14" fontId="20" fillId="8" borderId="0" xfId="0" applyNumberFormat="1" applyFont="1" applyFill="1" applyBorder="1" applyAlignment="1">
      <alignment horizontal="center" vertical="distributed" wrapText="1"/>
    </xf>
    <xf numFmtId="14" fontId="20" fillId="0" borderId="0" xfId="0" applyNumberFormat="1" applyFont="1" applyFill="1" applyBorder="1" applyAlignment="1">
      <alignment horizontal="center" vertical="distributed" wrapText="1"/>
    </xf>
    <xf numFmtId="14" fontId="20" fillId="0" borderId="0" xfId="0" applyNumberFormat="1" applyFont="1" applyBorder="1"/>
    <xf numFmtId="14" fontId="20" fillId="0" borderId="0" xfId="0" applyNumberFormat="1" applyFont="1" applyFill="1" applyBorder="1"/>
    <xf numFmtId="0" fontId="21" fillId="0" borderId="2" xfId="0" applyFont="1" applyBorder="1" applyAlignment="1">
      <alignment horizontal="center" vertical="center"/>
    </xf>
    <xf numFmtId="0" fontId="21" fillId="0" borderId="2" xfId="0" applyFont="1" applyBorder="1" applyAlignment="1">
      <alignment horizontal="center"/>
    </xf>
    <xf numFmtId="4" fontId="21" fillId="0" borderId="2" xfId="0" applyNumberFormat="1" applyFont="1" applyBorder="1" applyAlignment="1">
      <alignment horizontal="center" vertical="center"/>
    </xf>
    <xf numFmtId="0" fontId="21" fillId="8" borderId="2" xfId="0" applyFont="1" applyFill="1" applyBorder="1" applyAlignment="1">
      <alignment horizontal="center" vertical="center"/>
    </xf>
    <xf numFmtId="14" fontId="14" fillId="8" borderId="2" xfId="0" applyNumberFormat="1" applyFont="1" applyFill="1" applyBorder="1"/>
    <xf numFmtId="0" fontId="21" fillId="0" borderId="2" xfId="0" applyFont="1" applyBorder="1" applyAlignment="1">
      <alignment horizontal="center" vertical="center" wrapText="1"/>
    </xf>
    <xf numFmtId="14" fontId="20" fillId="8" borderId="1" xfId="0" applyNumberFormat="1" applyFont="1" applyFill="1" applyBorder="1" applyAlignment="1">
      <alignment horizontal="center" vertical="distributed" wrapText="1"/>
    </xf>
    <xf numFmtId="0" fontId="21" fillId="0" borderId="2" xfId="0" applyFont="1" applyBorder="1" applyAlignment="1">
      <alignment horizontal="left" vertical="center" wrapText="1"/>
    </xf>
    <xf numFmtId="0" fontId="22" fillId="10" borderId="0" xfId="0" applyFont="1" applyFill="1" applyAlignment="1">
      <alignment horizontal="left"/>
    </xf>
    <xf numFmtId="0" fontId="22" fillId="10" borderId="0" xfId="0" applyFont="1" applyFill="1" applyAlignment="1">
      <alignment horizontal="center"/>
    </xf>
    <xf numFmtId="4" fontId="22" fillId="10" borderId="0" xfId="0" applyNumberFormat="1" applyFont="1" applyFill="1" applyAlignment="1">
      <alignment horizontal="center"/>
    </xf>
    <xf numFmtId="0" fontId="22" fillId="8" borderId="0" xfId="0" applyFont="1" applyFill="1" applyAlignment="1">
      <alignment horizontal="center"/>
    </xf>
    <xf numFmtId="0" fontId="22" fillId="0" borderId="0" xfId="0" applyFont="1" applyFill="1" applyAlignment="1">
      <alignment horizontal="center"/>
    </xf>
    <xf numFmtId="4" fontId="22" fillId="0" borderId="0" xfId="0" applyNumberFormat="1" applyFont="1" applyFill="1" applyAlignment="1">
      <alignment horizontal="center"/>
    </xf>
    <xf numFmtId="0" fontId="22" fillId="8"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4" fontId="22" fillId="0" borderId="2" xfId="0" applyNumberFormat="1" applyFont="1" applyFill="1" applyBorder="1" applyAlignment="1">
      <alignment horizontal="center" vertical="center" wrapText="1"/>
    </xf>
    <xf numFmtId="0" fontId="21" fillId="8" borderId="2" xfId="0" applyFont="1" applyFill="1" applyBorder="1" applyAlignment="1">
      <alignment horizontal="center" vertical="center" wrapText="1"/>
    </xf>
    <xf numFmtId="0" fontId="21" fillId="8" borderId="2" xfId="0" applyFont="1" applyFill="1" applyBorder="1" applyAlignment="1">
      <alignment vertical="center" wrapText="1"/>
    </xf>
    <xf numFmtId="0" fontId="21" fillId="0" borderId="2" xfId="0" applyFont="1" applyFill="1" applyBorder="1" applyAlignment="1">
      <alignment horizontal="left" vertical="center" wrapText="1"/>
    </xf>
    <xf numFmtId="4" fontId="21" fillId="8" borderId="2" xfId="0" applyNumberFormat="1" applyFont="1" applyFill="1" applyBorder="1" applyAlignment="1">
      <alignment horizontal="center" vertical="distributed" wrapText="1"/>
    </xf>
    <xf numFmtId="4" fontId="21" fillId="0" borderId="2" xfId="0" applyNumberFormat="1" applyFont="1" applyFill="1" applyBorder="1" applyAlignment="1">
      <alignment horizontal="center" vertical="center" wrapText="1"/>
    </xf>
    <xf numFmtId="4" fontId="21" fillId="8" borderId="2" xfId="0" applyNumberFormat="1" applyFont="1" applyFill="1" applyBorder="1" applyAlignment="1">
      <alignment horizontal="center" vertical="center" wrapText="1"/>
    </xf>
    <xf numFmtId="0" fontId="21" fillId="8" borderId="2" xfId="0" applyFont="1" applyFill="1" applyBorder="1" applyAlignment="1">
      <alignment horizontal="left" vertical="center" wrapText="1"/>
    </xf>
    <xf numFmtId="4" fontId="21" fillId="0" borderId="2" xfId="0" applyNumberFormat="1" applyFont="1" applyFill="1" applyBorder="1" applyAlignment="1">
      <alignment horizontal="center" vertical="distributed" wrapText="1"/>
    </xf>
    <xf numFmtId="0" fontId="21" fillId="0" borderId="2" xfId="0" applyFont="1" applyFill="1" applyBorder="1" applyAlignment="1">
      <alignment horizontal="center"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center" vertical="center" wrapText="1"/>
    </xf>
    <xf numFmtId="0" fontId="21" fillId="8" borderId="1" xfId="0" applyFont="1" applyFill="1" applyBorder="1" applyAlignment="1">
      <alignment vertical="center" wrapText="1"/>
    </xf>
    <xf numFmtId="0" fontId="21" fillId="8" borderId="1" xfId="0" applyFont="1" applyFill="1" applyBorder="1" applyAlignment="1">
      <alignment horizontal="left" vertical="center" wrapText="1"/>
    </xf>
    <xf numFmtId="4" fontId="21" fillId="8" borderId="1" xfId="0" applyNumberFormat="1" applyFont="1" applyFill="1" applyBorder="1" applyAlignment="1">
      <alignment horizontal="center" vertical="distributed" wrapText="1"/>
    </xf>
    <xf numFmtId="4" fontId="21" fillId="0" borderId="1" xfId="0" applyNumberFormat="1" applyFont="1" applyFill="1" applyBorder="1" applyAlignment="1">
      <alignment horizontal="center" vertical="center" wrapText="1"/>
    </xf>
    <xf numFmtId="4" fontId="21" fillId="8" borderId="1" xfId="0" applyNumberFormat="1" applyFont="1" applyFill="1" applyBorder="1" applyAlignment="1">
      <alignment horizontal="center" vertical="center" wrapText="1"/>
    </xf>
    <xf numFmtId="0" fontId="21" fillId="8" borderId="2" xfId="0" applyFont="1" applyFill="1" applyBorder="1" applyAlignment="1">
      <alignment horizontal="left" vertical="distributed" wrapText="1"/>
    </xf>
    <xf numFmtId="0" fontId="23" fillId="8" borderId="2" xfId="0" applyFont="1" applyFill="1" applyBorder="1" applyAlignment="1">
      <alignment horizontal="center" vertical="center" wrapText="1"/>
    </xf>
    <xf numFmtId="4" fontId="23" fillId="8" borderId="2" xfId="0" applyNumberFormat="1" applyFont="1" applyFill="1" applyBorder="1" applyAlignment="1">
      <alignment horizontal="center" vertical="center" wrapText="1"/>
    </xf>
    <xf numFmtId="4" fontId="21" fillId="8" borderId="2" xfId="0" applyNumberFormat="1" applyFont="1" applyFill="1" applyBorder="1" applyAlignment="1">
      <alignment horizontal="center" vertical="center"/>
    </xf>
    <xf numFmtId="0" fontId="21" fillId="0" borderId="2" xfId="0" applyFont="1" applyFill="1" applyBorder="1" applyAlignment="1">
      <alignment horizontal="center"/>
    </xf>
    <xf numFmtId="0" fontId="21" fillId="0" borderId="2" xfId="0" applyFont="1" applyFill="1" applyBorder="1" applyAlignment="1">
      <alignment horizontal="center" vertical="center"/>
    </xf>
    <xf numFmtId="4" fontId="21" fillId="0" borderId="2" xfId="0" applyNumberFormat="1" applyFont="1" applyFill="1" applyBorder="1" applyAlignment="1">
      <alignment horizontal="center" vertical="center"/>
    </xf>
    <xf numFmtId="0" fontId="22" fillId="10" borderId="0" xfId="0" applyFont="1" applyFill="1" applyAlignment="1"/>
    <xf numFmtId="0" fontId="1" fillId="0" borderId="0" xfId="0" applyFont="1" applyBorder="1" applyAlignment="1">
      <alignment horizontal="center"/>
    </xf>
    <xf numFmtId="0" fontId="13" fillId="0" borderId="0" xfId="0" applyFont="1" applyAlignment="1">
      <alignment horizontal="center"/>
    </xf>
    <xf numFmtId="0" fontId="13" fillId="10" borderId="0" xfId="0" applyFont="1" applyFill="1" applyAlignment="1">
      <alignment horizontal="center"/>
    </xf>
    <xf numFmtId="0" fontId="13" fillId="10" borderId="0" xfId="0" applyFont="1" applyFill="1" applyAlignment="1">
      <alignment horizontal="left" vertical="center"/>
    </xf>
    <xf numFmtId="0" fontId="22" fillId="0" borderId="0" xfId="0" applyFont="1" applyAlignment="1">
      <alignment horizontal="center"/>
    </xf>
    <xf numFmtId="0" fontId="22" fillId="10" borderId="0" xfId="0" applyFont="1" applyFill="1" applyAlignment="1">
      <alignment horizontal="center"/>
    </xf>
    <xf numFmtId="0" fontId="22" fillId="10" borderId="0" xfId="0" applyFont="1" applyFill="1" applyAlignment="1">
      <alignment horizontal="left" vertical="center"/>
    </xf>
    <xf numFmtId="0" fontId="22" fillId="8" borderId="12"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22" fillId="8" borderId="17" xfId="0" applyFont="1" applyFill="1" applyBorder="1" applyAlignment="1">
      <alignment horizontal="center" vertical="center" wrapText="1"/>
    </xf>
  </cellXfs>
  <cellStyles count="5">
    <cellStyle name="Hipervínculo 2" xfId="2"/>
    <cellStyle name="Normal" xfId="0" builtinId="0"/>
    <cellStyle name="Normal 2" xfId="3"/>
    <cellStyle name="Normal 3" xfId="1"/>
    <cellStyle name="Normal 3 2" xfId="4"/>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1121833</xdr:colOff>
      <xdr:row>30</xdr:row>
      <xdr:rowOff>804334</xdr:rowOff>
    </xdr:from>
    <xdr:to>
      <xdr:col>8</xdr:col>
      <xdr:colOff>867832</xdr:colOff>
      <xdr:row>34</xdr:row>
      <xdr:rowOff>148167</xdr:rowOff>
    </xdr:to>
    <xdr:sp macro="" textlink="">
      <xdr:nvSpPr>
        <xdr:cNvPr id="2" name="1 CuadroTexto"/>
        <xdr:cNvSpPr txBox="1"/>
      </xdr:nvSpPr>
      <xdr:spPr>
        <a:xfrm>
          <a:off x="1121833" y="13864167"/>
          <a:ext cx="10794999" cy="136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endParaRPr lang="es-MX" sz="1100" b="1"/>
        </a:p>
        <a:p>
          <a:r>
            <a:rPr lang="es-MX" sz="1100" b="1"/>
            <a:t>            </a:t>
          </a:r>
          <a:r>
            <a:rPr lang="es-MX" sz="1100" b="1" baseline="0"/>
            <a:t>                              Elaboró                                                                       Revisó                                                                                               Autorizó	</a:t>
          </a:r>
          <a:endParaRPr lang="es-MX"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21167</xdr:colOff>
      <xdr:row>36</xdr:row>
      <xdr:rowOff>656165</xdr:rowOff>
    </xdr:from>
    <xdr:to>
      <xdr:col>7</xdr:col>
      <xdr:colOff>486834</xdr:colOff>
      <xdr:row>36</xdr:row>
      <xdr:rowOff>1481667</xdr:rowOff>
    </xdr:to>
    <xdr:sp macro="" textlink="">
      <xdr:nvSpPr>
        <xdr:cNvPr id="2" name="1 CuadroTexto"/>
        <xdr:cNvSpPr txBox="1"/>
      </xdr:nvSpPr>
      <xdr:spPr>
        <a:xfrm>
          <a:off x="1534584" y="17155582"/>
          <a:ext cx="10985500" cy="825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r>
            <a:rPr lang="es-MX" sz="1100" b="1"/>
            <a:t>            </a:t>
          </a:r>
          <a:r>
            <a:rPr lang="es-MX" sz="1100" b="1" baseline="0"/>
            <a:t>                                 	Elaboró                                                                                          Revisó                                                                                               Autorizó	</a:t>
          </a:r>
          <a:endParaRPr lang="es-MX"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920751</xdr:colOff>
      <xdr:row>32</xdr:row>
      <xdr:rowOff>10583</xdr:rowOff>
    </xdr:from>
    <xdr:to>
      <xdr:col>9</xdr:col>
      <xdr:colOff>635000</xdr:colOff>
      <xdr:row>46</xdr:row>
      <xdr:rowOff>137584</xdr:rowOff>
    </xdr:to>
    <xdr:sp macro="" textlink="">
      <xdr:nvSpPr>
        <xdr:cNvPr id="2" name="1 CuadroTexto"/>
        <xdr:cNvSpPr txBox="1"/>
      </xdr:nvSpPr>
      <xdr:spPr>
        <a:xfrm>
          <a:off x="920751" y="16562916"/>
          <a:ext cx="13546666" cy="2349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____________________________________________                                    _____ </a:t>
          </a:r>
          <a:r>
            <a:rPr lang="es-MX" sz="1100" b="1">
              <a:solidFill>
                <a:schemeClr val="dk1"/>
              </a:solidFill>
              <a:effectLst/>
              <a:latin typeface="+mn-lt"/>
              <a:ea typeface="+mn-ea"/>
              <a:cs typeface="+mn-cs"/>
            </a:rPr>
            <a:t>____________________________________                                   _______ ______________________________________</a:t>
          </a:r>
          <a:endParaRPr lang="es-MX" b="1">
            <a:effectLst/>
          </a:endParaRPr>
        </a:p>
        <a:p>
          <a:r>
            <a:rPr lang="es-MX" sz="1300" b="1"/>
            <a:t>C.P.</a:t>
          </a:r>
          <a:r>
            <a:rPr lang="es-MX" sz="1300" b="1" baseline="0"/>
            <a:t> GUADALUPE AZUCENA YANES LAGUNA	              LIC. JESUS ENRIQUE GALLEGO AVECHUCO		LIC. CARLOS ALBERTO XIBILLÉ BUSTAMANTE</a:t>
          </a:r>
          <a:endParaRPr lang="es-MX" sz="1300" b="1"/>
        </a:p>
        <a:p>
          <a:r>
            <a:rPr lang="es-MX" sz="1300" b="1"/>
            <a:t>            </a:t>
          </a:r>
          <a:r>
            <a:rPr lang="es-MX" sz="1300" b="1" baseline="0"/>
            <a:t>                          Elaboró                                                                      	             Revisó                                                                                                       Autorizó	</a:t>
          </a:r>
          <a:endParaRPr lang="es-MX" sz="13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84668</xdr:colOff>
      <xdr:row>44</xdr:row>
      <xdr:rowOff>21164</xdr:rowOff>
    </xdr:from>
    <xdr:to>
      <xdr:col>8</xdr:col>
      <xdr:colOff>423335</xdr:colOff>
      <xdr:row>51</xdr:row>
      <xdr:rowOff>105833</xdr:rowOff>
    </xdr:to>
    <xdr:sp macro="" textlink="">
      <xdr:nvSpPr>
        <xdr:cNvPr id="2" name="1 CuadroTexto"/>
        <xdr:cNvSpPr txBox="1"/>
      </xdr:nvSpPr>
      <xdr:spPr>
        <a:xfrm>
          <a:off x="84668" y="38385747"/>
          <a:ext cx="13906500" cy="490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r>
            <a:rPr lang="es-MX" sz="1100" b="1"/>
            <a:t>		____________________________________________</a:t>
          </a:r>
          <a:r>
            <a:rPr lang="es-MX" sz="1100" b="1" baseline="0"/>
            <a:t>                           </a:t>
          </a:r>
          <a:r>
            <a:rPr lang="es-MX" sz="1100" b="1"/>
            <a:t>         </a:t>
          </a:r>
          <a:r>
            <a:rPr lang="es-MX" sz="1100" b="1">
              <a:solidFill>
                <a:schemeClr val="dk1"/>
              </a:solidFill>
              <a:effectLst/>
              <a:latin typeface="+mn-lt"/>
              <a:ea typeface="+mn-ea"/>
              <a:cs typeface="+mn-cs"/>
            </a:rPr>
            <a:t>__________________________________________                                    _____________________________________________</a:t>
          </a:r>
          <a:endParaRPr lang="es-MX" b="1">
            <a:effectLst/>
          </a:endParaRPr>
        </a:p>
        <a:p>
          <a:r>
            <a:rPr lang="es-MX" sz="1100" b="1"/>
            <a:t>		</a:t>
          </a:r>
          <a:r>
            <a:rPr lang="es-MX" sz="1300" b="1"/>
            <a:t>C.P.</a:t>
          </a:r>
          <a:r>
            <a:rPr lang="es-MX" sz="1300" b="1" baseline="0"/>
            <a:t> GUADALUPE AZUCENA YANES LAGUNA	               LIC. JESUS ENRIQUE GALLEGO AVECHUCO	 	 LIC. CARLOS ALBERTO XIBILLÉ BUSTAMANTE</a:t>
          </a:r>
          <a:r>
            <a:rPr lang="es-MX" sz="1300" b="1"/>
            <a:t>            </a:t>
          </a:r>
          <a:r>
            <a:rPr lang="es-MX" sz="1300" b="1" baseline="0"/>
            <a:t>                                 	</a:t>
          </a:r>
        </a:p>
        <a:p>
          <a:r>
            <a:rPr lang="es-MX" sz="1300" b="1" baseline="0"/>
            <a:t>			Elaboró                                                                                                      Revisó                                                                                                             Autorizó</a:t>
          </a:r>
          <a:r>
            <a:rPr lang="es-MX" sz="1100" b="1" baseline="0"/>
            <a:t>	</a:t>
          </a:r>
          <a:endParaRPr lang="es-MX"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95251</xdr:colOff>
      <xdr:row>74</xdr:row>
      <xdr:rowOff>222249</xdr:rowOff>
    </xdr:from>
    <xdr:to>
      <xdr:col>10</xdr:col>
      <xdr:colOff>952500</xdr:colOff>
      <xdr:row>98</xdr:row>
      <xdr:rowOff>52916</xdr:rowOff>
    </xdr:to>
    <xdr:sp macro="" textlink="">
      <xdr:nvSpPr>
        <xdr:cNvPr id="3" name="1 CuadroTexto"/>
        <xdr:cNvSpPr txBox="1"/>
      </xdr:nvSpPr>
      <xdr:spPr>
        <a:xfrm>
          <a:off x="857251" y="49413582"/>
          <a:ext cx="17293166" cy="4191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r>
            <a:rPr lang="es-MX" sz="1100" b="1"/>
            <a:t>		____________________________________________</a:t>
          </a:r>
          <a:r>
            <a:rPr lang="es-MX" sz="1100" b="1" baseline="0"/>
            <a:t>                           </a:t>
          </a:r>
          <a:r>
            <a:rPr lang="es-MX" sz="1100" b="1"/>
            <a:t>         </a:t>
          </a:r>
          <a:r>
            <a:rPr lang="es-MX" sz="1100" b="1">
              <a:solidFill>
                <a:schemeClr val="dk1"/>
              </a:solidFill>
              <a:effectLst/>
              <a:latin typeface="+mn-lt"/>
              <a:ea typeface="+mn-ea"/>
              <a:cs typeface="+mn-cs"/>
            </a:rPr>
            <a:t>__________________________________________                                    _____________________________________________</a:t>
          </a:r>
          <a:endParaRPr lang="es-MX" b="1">
            <a:effectLst/>
          </a:endParaRPr>
        </a:p>
        <a:p>
          <a:r>
            <a:rPr lang="es-MX" sz="1100" b="1"/>
            <a:t>		</a:t>
          </a:r>
          <a:r>
            <a:rPr lang="es-MX" sz="1300" b="1"/>
            <a:t>C.P.</a:t>
          </a:r>
          <a:r>
            <a:rPr lang="es-MX" sz="1300" b="1" baseline="0"/>
            <a:t> CINTHIA GPE. LOPEZ VALENCIA             	               LIC. JESUS ENRIQUE GALLEGO AVECHUCO	 	 LIC. CARLOS ALBERTO XIBILLÉ BUSTAMANTE</a:t>
          </a:r>
          <a:r>
            <a:rPr lang="es-MX" sz="1300" b="1"/>
            <a:t>            </a:t>
          </a:r>
          <a:r>
            <a:rPr lang="es-MX" sz="1300" b="1" baseline="0"/>
            <a:t>                                 	</a:t>
          </a:r>
        </a:p>
        <a:p>
          <a:r>
            <a:rPr lang="es-MX" sz="1300" b="1" baseline="0"/>
            <a:t>			Elaboró                                                                                                      Revisó                                                                                                             Autorizó</a:t>
          </a:r>
          <a:r>
            <a:rPr lang="es-MX" sz="1100" b="1" baseline="0"/>
            <a:t>	</a:t>
          </a:r>
          <a:endParaRPr lang="es-MX"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election activeCell="D9" sqref="D9"/>
    </sheetView>
  </sheetViews>
  <sheetFormatPr baseColWidth="10" defaultRowHeight="15" x14ac:dyDescent="0.25"/>
  <cols>
    <col min="1" max="1" width="40" customWidth="1"/>
    <col min="2" max="2" width="24.140625" customWidth="1"/>
    <col min="3" max="3" width="26.28515625" customWidth="1"/>
    <col min="4" max="4" width="57" customWidth="1"/>
    <col min="5" max="5" width="16.42578125" customWidth="1"/>
    <col min="6" max="6" width="14.85546875" customWidth="1"/>
    <col min="7" max="7" width="16.85546875" customWidth="1"/>
    <col min="8" max="8" width="18.42578125" style="49" customWidth="1"/>
  </cols>
  <sheetData>
    <row r="1" spans="1:8" s="10" customFormat="1" ht="36" customHeight="1" thickBot="1" x14ac:dyDescent="0.3">
      <c r="A1" s="196" t="s">
        <v>12</v>
      </c>
      <c r="B1" s="196"/>
      <c r="C1" s="196"/>
      <c r="D1" s="196"/>
      <c r="E1" s="196"/>
      <c r="F1" s="196"/>
      <c r="G1" s="196"/>
      <c r="H1" s="196"/>
    </row>
    <row r="2" spans="1:8" s="10" customFormat="1" ht="42.75" customHeight="1" thickBot="1" x14ac:dyDescent="0.3">
      <c r="A2" s="11" t="s">
        <v>0</v>
      </c>
      <c r="B2" s="12" t="s">
        <v>1</v>
      </c>
      <c r="C2" s="12" t="s">
        <v>2</v>
      </c>
      <c r="D2" s="12" t="s">
        <v>3</v>
      </c>
      <c r="E2" s="13" t="s">
        <v>4</v>
      </c>
      <c r="F2" s="37" t="s">
        <v>5</v>
      </c>
      <c r="G2" s="38" t="s">
        <v>6</v>
      </c>
      <c r="H2" s="48" t="s">
        <v>7</v>
      </c>
    </row>
    <row r="3" spans="1:8" s="10" customFormat="1" ht="36" customHeight="1" x14ac:dyDescent="0.25">
      <c r="A3" s="14" t="s">
        <v>13</v>
      </c>
      <c r="B3" s="15" t="s">
        <v>14</v>
      </c>
      <c r="C3" s="15" t="s">
        <v>11</v>
      </c>
      <c r="D3" s="2" t="s">
        <v>15</v>
      </c>
      <c r="E3" s="35">
        <v>750</v>
      </c>
      <c r="F3" s="21">
        <f>E3</f>
        <v>750</v>
      </c>
      <c r="G3" s="39">
        <v>380</v>
      </c>
      <c r="H3" s="21">
        <f>F3+G3</f>
        <v>1130</v>
      </c>
    </row>
    <row r="4" spans="1:8" s="10" customFormat="1" ht="44.25" customHeight="1" x14ac:dyDescent="0.25">
      <c r="A4" s="16" t="s">
        <v>16</v>
      </c>
      <c r="B4" s="17" t="s">
        <v>18</v>
      </c>
      <c r="C4" s="17" t="s">
        <v>11</v>
      </c>
      <c r="D4" s="3" t="s">
        <v>17</v>
      </c>
      <c r="E4" s="29"/>
      <c r="F4" s="21">
        <f t="shared" ref="F4:F67" si="0">E4</f>
        <v>0</v>
      </c>
      <c r="G4" s="40">
        <v>530</v>
      </c>
      <c r="H4" s="21">
        <f>F4+G4</f>
        <v>530</v>
      </c>
    </row>
    <row r="5" spans="1:8" s="10" customFormat="1" ht="36" customHeight="1" x14ac:dyDescent="0.25">
      <c r="A5" s="16" t="s">
        <v>19</v>
      </c>
      <c r="B5" s="17" t="s">
        <v>20</v>
      </c>
      <c r="C5" s="17" t="s">
        <v>11</v>
      </c>
      <c r="D5" s="3" t="s">
        <v>21</v>
      </c>
      <c r="E5" s="29">
        <v>300</v>
      </c>
      <c r="F5" s="21">
        <f t="shared" si="0"/>
        <v>300</v>
      </c>
      <c r="G5" s="40">
        <v>912</v>
      </c>
      <c r="H5" s="21">
        <f t="shared" ref="H5:H68" si="1">F5+G5</f>
        <v>1212</v>
      </c>
    </row>
    <row r="6" spans="1:8" s="10" customFormat="1" ht="39.75" customHeight="1" x14ac:dyDescent="0.25">
      <c r="A6" s="16" t="s">
        <v>22</v>
      </c>
      <c r="B6" s="17" t="s">
        <v>23</v>
      </c>
      <c r="C6" s="17" t="s">
        <v>11</v>
      </c>
      <c r="D6" s="3" t="s">
        <v>24</v>
      </c>
      <c r="E6" s="29">
        <v>300</v>
      </c>
      <c r="F6" s="21">
        <f t="shared" si="0"/>
        <v>300</v>
      </c>
      <c r="G6" s="40"/>
      <c r="H6" s="21">
        <f t="shared" si="1"/>
        <v>300</v>
      </c>
    </row>
    <row r="7" spans="1:8" s="10" customFormat="1" ht="42.75" customHeight="1" x14ac:dyDescent="0.25">
      <c r="A7" s="16" t="s">
        <v>16</v>
      </c>
      <c r="B7" s="17" t="s">
        <v>18</v>
      </c>
      <c r="C7" s="17" t="s">
        <v>11</v>
      </c>
      <c r="D7" s="3" t="s">
        <v>24</v>
      </c>
      <c r="E7" s="29">
        <v>300</v>
      </c>
      <c r="F7" s="21">
        <f t="shared" si="0"/>
        <v>300</v>
      </c>
      <c r="G7" s="40"/>
      <c r="H7" s="21">
        <f t="shared" si="1"/>
        <v>300</v>
      </c>
    </row>
    <row r="8" spans="1:8" s="10" customFormat="1" ht="36" customHeight="1" x14ac:dyDescent="0.25">
      <c r="A8" s="16" t="s">
        <v>26</v>
      </c>
      <c r="B8" s="17" t="s">
        <v>14</v>
      </c>
      <c r="C8" s="17" t="s">
        <v>25</v>
      </c>
      <c r="D8" s="3" t="s">
        <v>30</v>
      </c>
      <c r="E8" s="29">
        <v>750</v>
      </c>
      <c r="F8" s="21">
        <f t="shared" si="0"/>
        <v>750</v>
      </c>
      <c r="G8" s="40">
        <v>1564</v>
      </c>
      <c r="H8" s="21">
        <f t="shared" si="1"/>
        <v>2314</v>
      </c>
    </row>
    <row r="9" spans="1:8" s="10" customFormat="1" ht="36" customHeight="1" x14ac:dyDescent="0.25">
      <c r="A9" s="16" t="s">
        <v>28</v>
      </c>
      <c r="B9" s="17" t="s">
        <v>29</v>
      </c>
      <c r="C9" s="17" t="s">
        <v>27</v>
      </c>
      <c r="D9" s="3" t="s">
        <v>31</v>
      </c>
      <c r="E9" s="29">
        <v>720</v>
      </c>
      <c r="F9" s="21">
        <f t="shared" si="0"/>
        <v>720</v>
      </c>
      <c r="G9" s="40">
        <v>270</v>
      </c>
      <c r="H9" s="21">
        <f t="shared" si="1"/>
        <v>990</v>
      </c>
    </row>
    <row r="10" spans="1:8" s="10" customFormat="1" ht="36" customHeight="1" x14ac:dyDescent="0.25">
      <c r="A10" s="16" t="s">
        <v>32</v>
      </c>
      <c r="B10" s="17" t="s">
        <v>14</v>
      </c>
      <c r="C10" s="17" t="s">
        <v>27</v>
      </c>
      <c r="D10" s="3" t="s">
        <v>33</v>
      </c>
      <c r="E10" s="29">
        <v>750</v>
      </c>
      <c r="F10" s="21">
        <f t="shared" si="0"/>
        <v>750</v>
      </c>
      <c r="G10" s="40">
        <v>877</v>
      </c>
      <c r="H10" s="21">
        <f t="shared" si="1"/>
        <v>1627</v>
      </c>
    </row>
    <row r="11" spans="1:8" s="10" customFormat="1" ht="36" customHeight="1" x14ac:dyDescent="0.25">
      <c r="A11" s="16" t="s">
        <v>36</v>
      </c>
      <c r="B11" s="17" t="s">
        <v>35</v>
      </c>
      <c r="C11" s="17" t="s">
        <v>34</v>
      </c>
      <c r="D11" s="3" t="s">
        <v>33</v>
      </c>
      <c r="E11" s="29">
        <v>1500</v>
      </c>
      <c r="F11" s="21">
        <f t="shared" si="0"/>
        <v>1500</v>
      </c>
      <c r="G11" s="40">
        <v>658</v>
      </c>
      <c r="H11" s="21">
        <f t="shared" si="1"/>
        <v>2158</v>
      </c>
    </row>
    <row r="12" spans="1:8" s="10" customFormat="1" ht="36" customHeight="1" x14ac:dyDescent="0.25">
      <c r="A12" s="16" t="s">
        <v>37</v>
      </c>
      <c r="B12" s="17" t="s">
        <v>14</v>
      </c>
      <c r="C12" s="17" t="s">
        <v>10</v>
      </c>
      <c r="D12" s="3" t="s">
        <v>33</v>
      </c>
      <c r="E12" s="29">
        <v>750</v>
      </c>
      <c r="F12" s="21">
        <f t="shared" si="0"/>
        <v>750</v>
      </c>
      <c r="G12" s="40">
        <v>1850</v>
      </c>
      <c r="H12" s="21">
        <f t="shared" si="1"/>
        <v>2600</v>
      </c>
    </row>
    <row r="13" spans="1:8" s="10" customFormat="1" ht="36" customHeight="1" x14ac:dyDescent="0.25">
      <c r="A13" s="16" t="s">
        <v>38</v>
      </c>
      <c r="B13" s="17" t="s">
        <v>35</v>
      </c>
      <c r="C13" s="17" t="s">
        <v>8</v>
      </c>
      <c r="D13" s="3" t="s">
        <v>33</v>
      </c>
      <c r="E13" s="29">
        <v>750</v>
      </c>
      <c r="F13" s="21">
        <f t="shared" si="0"/>
        <v>750</v>
      </c>
      <c r="G13" s="40">
        <v>430.56</v>
      </c>
      <c r="H13" s="21">
        <f t="shared" si="1"/>
        <v>1180.56</v>
      </c>
    </row>
    <row r="14" spans="1:8" s="10" customFormat="1" ht="36" customHeight="1" x14ac:dyDescent="0.25">
      <c r="A14" s="16" t="s">
        <v>39</v>
      </c>
      <c r="B14" s="17" t="s">
        <v>35</v>
      </c>
      <c r="C14" s="17" t="s">
        <v>40</v>
      </c>
      <c r="D14" s="3" t="s">
        <v>33</v>
      </c>
      <c r="E14" s="29">
        <v>750</v>
      </c>
      <c r="F14" s="21">
        <f t="shared" si="0"/>
        <v>750</v>
      </c>
      <c r="G14" s="40">
        <v>1016</v>
      </c>
      <c r="H14" s="21">
        <f t="shared" si="1"/>
        <v>1766</v>
      </c>
    </row>
    <row r="15" spans="1:8" s="10" customFormat="1" ht="36" customHeight="1" x14ac:dyDescent="0.25">
      <c r="A15" s="16" t="s">
        <v>41</v>
      </c>
      <c r="B15" s="17" t="s">
        <v>35</v>
      </c>
      <c r="C15" s="17" t="s">
        <v>9</v>
      </c>
      <c r="D15" s="3" t="s">
        <v>33</v>
      </c>
      <c r="E15" s="29">
        <v>1500</v>
      </c>
      <c r="F15" s="21">
        <f t="shared" si="0"/>
        <v>1500</v>
      </c>
      <c r="G15" s="40">
        <v>1378.24</v>
      </c>
      <c r="H15" s="21">
        <f t="shared" si="1"/>
        <v>2878.24</v>
      </c>
    </row>
    <row r="16" spans="1:8" s="10" customFormat="1" ht="36" customHeight="1" x14ac:dyDescent="0.25">
      <c r="A16" s="16"/>
      <c r="B16" s="17"/>
      <c r="C16" s="17"/>
      <c r="D16" s="3"/>
      <c r="E16" s="29"/>
      <c r="F16" s="21">
        <f t="shared" si="0"/>
        <v>0</v>
      </c>
      <c r="G16" s="40"/>
      <c r="H16" s="21">
        <f t="shared" si="1"/>
        <v>0</v>
      </c>
    </row>
    <row r="17" spans="1:8" s="10" customFormat="1" ht="36" customHeight="1" x14ac:dyDescent="0.25">
      <c r="A17" s="16"/>
      <c r="B17" s="17"/>
      <c r="C17" s="17"/>
      <c r="D17" s="3"/>
      <c r="E17" s="29"/>
      <c r="F17" s="21">
        <f t="shared" si="0"/>
        <v>0</v>
      </c>
      <c r="G17" s="40"/>
      <c r="H17" s="21">
        <f t="shared" si="1"/>
        <v>0</v>
      </c>
    </row>
    <row r="18" spans="1:8" s="10" customFormat="1" ht="36" customHeight="1" x14ac:dyDescent="0.25">
      <c r="A18" s="16"/>
      <c r="B18" s="17"/>
      <c r="C18" s="17"/>
      <c r="D18" s="3"/>
      <c r="E18" s="29"/>
      <c r="F18" s="21">
        <f t="shared" si="0"/>
        <v>0</v>
      </c>
      <c r="G18" s="40"/>
      <c r="H18" s="21">
        <f t="shared" si="1"/>
        <v>0</v>
      </c>
    </row>
    <row r="19" spans="1:8" s="10" customFormat="1" ht="36" customHeight="1" x14ac:dyDescent="0.25">
      <c r="A19" s="18"/>
      <c r="B19" s="19"/>
      <c r="C19" s="19"/>
      <c r="D19" s="4"/>
      <c r="E19" s="36"/>
      <c r="F19" s="21">
        <f t="shared" si="0"/>
        <v>0</v>
      </c>
      <c r="G19" s="41"/>
      <c r="H19" s="21">
        <f t="shared" si="1"/>
        <v>0</v>
      </c>
    </row>
    <row r="20" spans="1:8" s="10" customFormat="1" ht="36" customHeight="1" x14ac:dyDescent="0.25">
      <c r="A20" s="16"/>
      <c r="B20" s="17"/>
      <c r="C20" s="17"/>
      <c r="D20" s="3"/>
      <c r="E20" s="29"/>
      <c r="F20" s="21">
        <f t="shared" si="0"/>
        <v>0</v>
      </c>
      <c r="G20" s="40"/>
      <c r="H20" s="21">
        <f t="shared" si="1"/>
        <v>0</v>
      </c>
    </row>
    <row r="21" spans="1:8" s="10" customFormat="1" ht="36" customHeight="1" x14ac:dyDescent="0.25">
      <c r="A21" s="16"/>
      <c r="B21" s="20"/>
      <c r="C21" s="20"/>
      <c r="D21" s="3"/>
      <c r="E21" s="29"/>
      <c r="F21" s="21">
        <f t="shared" si="0"/>
        <v>0</v>
      </c>
      <c r="G21" s="42"/>
      <c r="H21" s="21">
        <f t="shared" si="1"/>
        <v>0</v>
      </c>
    </row>
    <row r="22" spans="1:8" s="10" customFormat="1" ht="36" customHeight="1" x14ac:dyDescent="0.25">
      <c r="A22" s="16"/>
      <c r="B22" s="20"/>
      <c r="C22" s="20"/>
      <c r="D22" s="3"/>
      <c r="E22" s="29"/>
      <c r="F22" s="21">
        <f t="shared" si="0"/>
        <v>0</v>
      </c>
      <c r="G22" s="42"/>
      <c r="H22" s="21">
        <f t="shared" si="1"/>
        <v>0</v>
      </c>
    </row>
    <row r="23" spans="1:8" s="10" customFormat="1" ht="36" customHeight="1" x14ac:dyDescent="0.25">
      <c r="A23" s="16"/>
      <c r="B23" s="20"/>
      <c r="C23" s="20"/>
      <c r="D23" s="3"/>
      <c r="E23" s="29"/>
      <c r="F23" s="21">
        <f t="shared" si="0"/>
        <v>0</v>
      </c>
      <c r="G23" s="42"/>
      <c r="H23" s="21">
        <f t="shared" si="1"/>
        <v>0</v>
      </c>
    </row>
    <row r="24" spans="1:8" s="10" customFormat="1" ht="36" customHeight="1" x14ac:dyDescent="0.25">
      <c r="A24" s="16"/>
      <c r="B24" s="20"/>
      <c r="C24" s="20"/>
      <c r="D24" s="3"/>
      <c r="E24" s="29"/>
      <c r="F24" s="21">
        <f t="shared" si="0"/>
        <v>0</v>
      </c>
      <c r="G24" s="42"/>
      <c r="H24" s="21">
        <f t="shared" si="1"/>
        <v>0</v>
      </c>
    </row>
    <row r="25" spans="1:8" s="10" customFormat="1" ht="36" customHeight="1" x14ac:dyDescent="0.25">
      <c r="A25" s="16"/>
      <c r="B25" s="20"/>
      <c r="C25" s="20"/>
      <c r="D25" s="5"/>
      <c r="E25" s="21"/>
      <c r="F25" s="21">
        <f t="shared" si="0"/>
        <v>0</v>
      </c>
      <c r="G25" s="42"/>
      <c r="H25" s="21">
        <f t="shared" si="1"/>
        <v>0</v>
      </c>
    </row>
    <row r="26" spans="1:8" s="10" customFormat="1" ht="36" customHeight="1" x14ac:dyDescent="0.25">
      <c r="A26" s="16"/>
      <c r="B26" s="20"/>
      <c r="C26" s="20"/>
      <c r="D26" s="5"/>
      <c r="E26" s="21"/>
      <c r="F26" s="21">
        <f t="shared" si="0"/>
        <v>0</v>
      </c>
      <c r="G26" s="42"/>
      <c r="H26" s="21">
        <f t="shared" si="1"/>
        <v>0</v>
      </c>
    </row>
    <row r="27" spans="1:8" s="10" customFormat="1" ht="36" customHeight="1" x14ac:dyDescent="0.25">
      <c r="A27" s="22"/>
      <c r="B27" s="23"/>
      <c r="C27" s="23"/>
      <c r="D27" s="6"/>
      <c r="E27" s="24"/>
      <c r="F27" s="21">
        <f t="shared" si="0"/>
        <v>0</v>
      </c>
      <c r="G27" s="43"/>
      <c r="H27" s="21">
        <f t="shared" si="1"/>
        <v>0</v>
      </c>
    </row>
    <row r="28" spans="1:8" s="10" customFormat="1" ht="36" customHeight="1" x14ac:dyDescent="0.25">
      <c r="A28" s="16"/>
      <c r="B28" s="20"/>
      <c r="C28" s="20"/>
      <c r="D28" s="7"/>
      <c r="E28" s="21"/>
      <c r="F28" s="21">
        <f t="shared" si="0"/>
        <v>0</v>
      </c>
      <c r="G28" s="42"/>
      <c r="H28" s="21">
        <f t="shared" si="1"/>
        <v>0</v>
      </c>
    </row>
    <row r="29" spans="1:8" s="10" customFormat="1" ht="36" customHeight="1" x14ac:dyDescent="0.25">
      <c r="A29" s="16"/>
      <c r="B29" s="20"/>
      <c r="C29" s="20"/>
      <c r="D29" s="7"/>
      <c r="E29" s="21"/>
      <c r="F29" s="21">
        <f t="shared" si="0"/>
        <v>0</v>
      </c>
      <c r="G29" s="42"/>
      <c r="H29" s="21">
        <f t="shared" si="1"/>
        <v>0</v>
      </c>
    </row>
    <row r="30" spans="1:8" s="10" customFormat="1" ht="36" customHeight="1" x14ac:dyDescent="0.25">
      <c r="A30" s="25"/>
      <c r="B30" s="26"/>
      <c r="C30" s="26"/>
      <c r="D30" s="8"/>
      <c r="E30" s="27"/>
      <c r="F30" s="21">
        <f t="shared" si="0"/>
        <v>0</v>
      </c>
      <c r="G30" s="44"/>
      <c r="H30" s="21">
        <f t="shared" si="1"/>
        <v>0</v>
      </c>
    </row>
    <row r="31" spans="1:8" s="10" customFormat="1" ht="36" customHeight="1" x14ac:dyDescent="0.25">
      <c r="A31" s="16"/>
      <c r="B31" s="28"/>
      <c r="C31" s="28"/>
      <c r="D31" s="7"/>
      <c r="E31" s="21"/>
      <c r="F31" s="21">
        <f t="shared" si="0"/>
        <v>0</v>
      </c>
      <c r="G31" s="42"/>
      <c r="H31" s="21">
        <f t="shared" si="1"/>
        <v>0</v>
      </c>
    </row>
    <row r="32" spans="1:8" s="10" customFormat="1" ht="36" customHeight="1" x14ac:dyDescent="0.25">
      <c r="A32" s="16"/>
      <c r="B32" s="28"/>
      <c r="C32" s="28"/>
      <c r="D32" s="7"/>
      <c r="E32" s="21"/>
      <c r="F32" s="21">
        <f t="shared" si="0"/>
        <v>0</v>
      </c>
      <c r="G32" s="42"/>
      <c r="H32" s="21">
        <f t="shared" si="1"/>
        <v>0</v>
      </c>
    </row>
    <row r="33" spans="1:8" s="10" customFormat="1" ht="36" customHeight="1" x14ac:dyDescent="0.25">
      <c r="A33" s="16"/>
      <c r="B33" s="20"/>
      <c r="C33" s="20"/>
      <c r="D33" s="7"/>
      <c r="E33" s="29"/>
      <c r="F33" s="21">
        <f t="shared" si="0"/>
        <v>0</v>
      </c>
      <c r="G33" s="45"/>
      <c r="H33" s="21">
        <f t="shared" si="1"/>
        <v>0</v>
      </c>
    </row>
    <row r="34" spans="1:8" s="10" customFormat="1" ht="36" customHeight="1" x14ac:dyDescent="0.25">
      <c r="A34" s="16"/>
      <c r="B34" s="20"/>
      <c r="C34" s="20"/>
      <c r="D34" s="7"/>
      <c r="E34" s="29"/>
      <c r="F34" s="21">
        <f t="shared" si="0"/>
        <v>0</v>
      </c>
      <c r="G34" s="45"/>
      <c r="H34" s="21">
        <f t="shared" si="1"/>
        <v>0</v>
      </c>
    </row>
    <row r="35" spans="1:8" s="10" customFormat="1" ht="36" customHeight="1" x14ac:dyDescent="0.25">
      <c r="A35" s="16"/>
      <c r="B35" s="20"/>
      <c r="C35" s="20"/>
      <c r="D35" s="7"/>
      <c r="E35" s="29"/>
      <c r="F35" s="21">
        <f t="shared" si="0"/>
        <v>0</v>
      </c>
      <c r="G35" s="45"/>
      <c r="H35" s="21">
        <f t="shared" si="1"/>
        <v>0</v>
      </c>
    </row>
    <row r="36" spans="1:8" s="10" customFormat="1" ht="36" customHeight="1" x14ac:dyDescent="0.25">
      <c r="A36" s="16"/>
      <c r="B36" s="20"/>
      <c r="C36" s="20"/>
      <c r="D36" s="7"/>
      <c r="E36" s="29"/>
      <c r="F36" s="21">
        <f t="shared" si="0"/>
        <v>0</v>
      </c>
      <c r="G36" s="45"/>
      <c r="H36" s="21">
        <f t="shared" si="1"/>
        <v>0</v>
      </c>
    </row>
    <row r="37" spans="1:8" s="10" customFormat="1" ht="36" customHeight="1" x14ac:dyDescent="0.25">
      <c r="A37" s="16"/>
      <c r="B37" s="20"/>
      <c r="C37" s="20"/>
      <c r="D37" s="7"/>
      <c r="E37" s="29"/>
      <c r="F37" s="21">
        <f t="shared" si="0"/>
        <v>0</v>
      </c>
      <c r="G37" s="45"/>
      <c r="H37" s="21">
        <f t="shared" si="1"/>
        <v>0</v>
      </c>
    </row>
    <row r="38" spans="1:8" s="10" customFormat="1" ht="36" customHeight="1" x14ac:dyDescent="0.25">
      <c r="A38" s="16"/>
      <c r="B38" s="20"/>
      <c r="C38" s="20"/>
      <c r="D38" s="7"/>
      <c r="E38" s="29"/>
      <c r="F38" s="21">
        <f t="shared" si="0"/>
        <v>0</v>
      </c>
      <c r="G38" s="45"/>
      <c r="H38" s="21">
        <f t="shared" si="1"/>
        <v>0</v>
      </c>
    </row>
    <row r="39" spans="1:8" s="10" customFormat="1" ht="36" customHeight="1" x14ac:dyDescent="0.25">
      <c r="A39" s="16"/>
      <c r="B39" s="20"/>
      <c r="C39" s="20"/>
      <c r="D39" s="7"/>
      <c r="E39" s="29"/>
      <c r="F39" s="21">
        <f t="shared" si="0"/>
        <v>0</v>
      </c>
      <c r="G39" s="45"/>
      <c r="H39" s="21">
        <f t="shared" si="1"/>
        <v>0</v>
      </c>
    </row>
    <row r="40" spans="1:8" s="10" customFormat="1" ht="36" customHeight="1" x14ac:dyDescent="0.25">
      <c r="A40" s="16"/>
      <c r="B40" s="20"/>
      <c r="C40" s="20"/>
      <c r="D40" s="7"/>
      <c r="E40" s="29"/>
      <c r="F40" s="21">
        <f t="shared" si="0"/>
        <v>0</v>
      </c>
      <c r="G40" s="45"/>
      <c r="H40" s="21">
        <f t="shared" si="1"/>
        <v>0</v>
      </c>
    </row>
    <row r="41" spans="1:8" s="10" customFormat="1" ht="36" customHeight="1" x14ac:dyDescent="0.25">
      <c r="A41" s="30"/>
      <c r="B41" s="31"/>
      <c r="C41" s="31"/>
      <c r="D41" s="9"/>
      <c r="E41" s="32"/>
      <c r="F41" s="21">
        <f t="shared" si="0"/>
        <v>0</v>
      </c>
      <c r="G41" s="46"/>
      <c r="H41" s="21">
        <f t="shared" si="1"/>
        <v>0</v>
      </c>
    </row>
    <row r="42" spans="1:8" s="10" customFormat="1" ht="36" customHeight="1" x14ac:dyDescent="0.25">
      <c r="A42" s="16"/>
      <c r="B42" s="20"/>
      <c r="C42" s="20"/>
      <c r="D42" s="7"/>
      <c r="E42" s="29"/>
      <c r="F42" s="21">
        <f t="shared" si="0"/>
        <v>0</v>
      </c>
      <c r="G42" s="45"/>
      <c r="H42" s="21">
        <f t="shared" si="1"/>
        <v>0</v>
      </c>
    </row>
    <row r="43" spans="1:8" s="10" customFormat="1" ht="36" customHeight="1" x14ac:dyDescent="0.25">
      <c r="A43" s="16"/>
      <c r="B43" s="20"/>
      <c r="C43" s="20"/>
      <c r="D43" s="7"/>
      <c r="E43" s="29"/>
      <c r="F43" s="21">
        <f t="shared" si="0"/>
        <v>0</v>
      </c>
      <c r="G43" s="45"/>
      <c r="H43" s="21">
        <f t="shared" si="1"/>
        <v>0</v>
      </c>
    </row>
    <row r="44" spans="1:8" s="10" customFormat="1" ht="36" customHeight="1" x14ac:dyDescent="0.25">
      <c r="A44" s="16"/>
      <c r="B44" s="20"/>
      <c r="C44" s="20"/>
      <c r="D44" s="7"/>
      <c r="E44" s="29"/>
      <c r="F44" s="21">
        <f t="shared" si="0"/>
        <v>0</v>
      </c>
      <c r="G44" s="45"/>
      <c r="H44" s="21">
        <f t="shared" si="1"/>
        <v>0</v>
      </c>
    </row>
    <row r="45" spans="1:8" s="10" customFormat="1" ht="36" customHeight="1" x14ac:dyDescent="0.25">
      <c r="A45" s="16"/>
      <c r="B45" s="20"/>
      <c r="C45" s="20"/>
      <c r="D45" s="7"/>
      <c r="E45" s="29"/>
      <c r="F45" s="21">
        <f t="shared" si="0"/>
        <v>0</v>
      </c>
      <c r="G45" s="45"/>
      <c r="H45" s="21">
        <f t="shared" si="1"/>
        <v>0</v>
      </c>
    </row>
    <row r="46" spans="1:8" s="10" customFormat="1" ht="36" customHeight="1" x14ac:dyDescent="0.25">
      <c r="A46" s="16"/>
      <c r="B46" s="20"/>
      <c r="C46" s="20"/>
      <c r="D46" s="7"/>
      <c r="E46" s="29"/>
      <c r="F46" s="21">
        <f t="shared" si="0"/>
        <v>0</v>
      </c>
      <c r="G46" s="45"/>
      <c r="H46" s="21">
        <f t="shared" si="1"/>
        <v>0</v>
      </c>
    </row>
    <row r="47" spans="1:8" s="10" customFormat="1" ht="36" customHeight="1" x14ac:dyDescent="0.25">
      <c r="A47" s="16"/>
      <c r="B47" s="20"/>
      <c r="C47" s="20"/>
      <c r="D47" s="7"/>
      <c r="E47" s="29"/>
      <c r="F47" s="21">
        <f t="shared" si="0"/>
        <v>0</v>
      </c>
      <c r="G47" s="45"/>
      <c r="H47" s="21">
        <f t="shared" si="1"/>
        <v>0</v>
      </c>
    </row>
    <row r="48" spans="1:8" s="10" customFormat="1" ht="36" customHeight="1" x14ac:dyDescent="0.25">
      <c r="A48" s="16"/>
      <c r="B48" s="20"/>
      <c r="C48" s="20"/>
      <c r="D48" s="7"/>
      <c r="E48" s="29"/>
      <c r="F48" s="21">
        <f t="shared" si="0"/>
        <v>0</v>
      </c>
      <c r="G48" s="45"/>
      <c r="H48" s="21">
        <f t="shared" si="1"/>
        <v>0</v>
      </c>
    </row>
    <row r="49" spans="1:8" s="10" customFormat="1" ht="36" customHeight="1" x14ac:dyDescent="0.25">
      <c r="A49" s="16"/>
      <c r="B49" s="20"/>
      <c r="C49" s="20"/>
      <c r="D49" s="7"/>
      <c r="E49" s="29"/>
      <c r="F49" s="21">
        <f t="shared" si="0"/>
        <v>0</v>
      </c>
      <c r="G49" s="45"/>
      <c r="H49" s="21">
        <f t="shared" si="1"/>
        <v>0</v>
      </c>
    </row>
    <row r="50" spans="1:8" s="10" customFormat="1" ht="36" customHeight="1" x14ac:dyDescent="0.25">
      <c r="A50" s="16"/>
      <c r="B50" s="20"/>
      <c r="C50" s="20"/>
      <c r="D50" s="7"/>
      <c r="E50" s="29"/>
      <c r="F50" s="21">
        <f t="shared" si="0"/>
        <v>0</v>
      </c>
      <c r="G50" s="45"/>
      <c r="H50" s="21">
        <f t="shared" si="1"/>
        <v>0</v>
      </c>
    </row>
    <row r="51" spans="1:8" s="10" customFormat="1" ht="36" customHeight="1" x14ac:dyDescent="0.25">
      <c r="A51" s="16"/>
      <c r="B51" s="20"/>
      <c r="C51" s="20"/>
      <c r="D51" s="7"/>
      <c r="E51" s="29"/>
      <c r="F51" s="21">
        <f t="shared" si="0"/>
        <v>0</v>
      </c>
      <c r="G51" s="45"/>
      <c r="H51" s="21">
        <f t="shared" si="1"/>
        <v>0</v>
      </c>
    </row>
    <row r="52" spans="1:8" s="10" customFormat="1" ht="36" customHeight="1" x14ac:dyDescent="0.25">
      <c r="A52" s="16"/>
      <c r="B52" s="20"/>
      <c r="C52" s="20"/>
      <c r="D52" s="7"/>
      <c r="E52" s="29"/>
      <c r="F52" s="21">
        <f t="shared" si="0"/>
        <v>0</v>
      </c>
      <c r="G52" s="45"/>
      <c r="H52" s="21">
        <f t="shared" si="1"/>
        <v>0</v>
      </c>
    </row>
    <row r="53" spans="1:8" s="10" customFormat="1" ht="36" customHeight="1" x14ac:dyDescent="0.25">
      <c r="A53" s="16"/>
      <c r="B53" s="20"/>
      <c r="C53" s="20"/>
      <c r="D53" s="7"/>
      <c r="E53" s="29"/>
      <c r="F53" s="21">
        <f t="shared" si="0"/>
        <v>0</v>
      </c>
      <c r="G53" s="45"/>
      <c r="H53" s="21">
        <f t="shared" si="1"/>
        <v>0</v>
      </c>
    </row>
    <row r="54" spans="1:8" s="10" customFormat="1" ht="36" customHeight="1" x14ac:dyDescent="0.25">
      <c r="A54" s="16"/>
      <c r="B54" s="20"/>
      <c r="C54" s="20"/>
      <c r="D54" s="7"/>
      <c r="E54" s="29"/>
      <c r="F54" s="21">
        <f t="shared" si="0"/>
        <v>0</v>
      </c>
      <c r="G54" s="45"/>
      <c r="H54" s="21">
        <f t="shared" si="1"/>
        <v>0</v>
      </c>
    </row>
    <row r="55" spans="1:8" s="10" customFormat="1" ht="36" customHeight="1" x14ac:dyDescent="0.25">
      <c r="A55" s="16"/>
      <c r="B55" s="20"/>
      <c r="C55" s="20"/>
      <c r="D55" s="7"/>
      <c r="E55" s="29"/>
      <c r="F55" s="21">
        <f t="shared" si="0"/>
        <v>0</v>
      </c>
      <c r="G55" s="45"/>
      <c r="H55" s="21">
        <f t="shared" si="1"/>
        <v>0</v>
      </c>
    </row>
    <row r="56" spans="1:8" s="10" customFormat="1" ht="36" customHeight="1" x14ac:dyDescent="0.25">
      <c r="A56" s="16"/>
      <c r="B56" s="20"/>
      <c r="C56" s="20"/>
      <c r="D56" s="7"/>
      <c r="E56" s="29"/>
      <c r="F56" s="21">
        <f t="shared" si="0"/>
        <v>0</v>
      </c>
      <c r="G56" s="45"/>
      <c r="H56" s="21">
        <f t="shared" si="1"/>
        <v>0</v>
      </c>
    </row>
    <row r="57" spans="1:8" s="10" customFormat="1" ht="36" customHeight="1" x14ac:dyDescent="0.25">
      <c r="A57" s="16"/>
      <c r="B57" s="20"/>
      <c r="C57" s="20"/>
      <c r="D57" s="7"/>
      <c r="E57" s="29"/>
      <c r="F57" s="21">
        <f t="shared" si="0"/>
        <v>0</v>
      </c>
      <c r="G57" s="45"/>
      <c r="H57" s="21">
        <f t="shared" si="1"/>
        <v>0</v>
      </c>
    </row>
    <row r="58" spans="1:8" s="10" customFormat="1" ht="36" customHeight="1" x14ac:dyDescent="0.25">
      <c r="A58" s="16"/>
      <c r="B58" s="20"/>
      <c r="C58" s="20"/>
      <c r="D58" s="7"/>
      <c r="E58" s="29"/>
      <c r="F58" s="21">
        <f t="shared" si="0"/>
        <v>0</v>
      </c>
      <c r="G58" s="45"/>
      <c r="H58" s="21">
        <f t="shared" si="1"/>
        <v>0</v>
      </c>
    </row>
    <row r="59" spans="1:8" s="10" customFormat="1" ht="36" customHeight="1" x14ac:dyDescent="0.25">
      <c r="A59" s="16"/>
      <c r="B59" s="20"/>
      <c r="C59" s="20"/>
      <c r="D59" s="7"/>
      <c r="E59" s="29"/>
      <c r="F59" s="21">
        <f t="shared" si="0"/>
        <v>0</v>
      </c>
      <c r="G59" s="45"/>
      <c r="H59" s="21">
        <f t="shared" si="1"/>
        <v>0</v>
      </c>
    </row>
    <row r="60" spans="1:8" s="10" customFormat="1" ht="36" customHeight="1" x14ac:dyDescent="0.25">
      <c r="A60" s="25"/>
      <c r="B60" s="33"/>
      <c r="C60" s="33"/>
      <c r="D60" s="8"/>
      <c r="E60" s="34"/>
      <c r="F60" s="21">
        <f t="shared" si="0"/>
        <v>0</v>
      </c>
      <c r="G60" s="47"/>
      <c r="H60" s="21">
        <f t="shared" si="1"/>
        <v>0</v>
      </c>
    </row>
    <row r="61" spans="1:8" s="10" customFormat="1" ht="36" customHeight="1" x14ac:dyDescent="0.25">
      <c r="A61" s="16"/>
      <c r="B61" s="20"/>
      <c r="C61" s="20"/>
      <c r="D61" s="7"/>
      <c r="E61" s="29"/>
      <c r="F61" s="21">
        <f t="shared" si="0"/>
        <v>0</v>
      </c>
      <c r="G61" s="45"/>
      <c r="H61" s="21">
        <f t="shared" si="1"/>
        <v>0</v>
      </c>
    </row>
    <row r="62" spans="1:8" s="10" customFormat="1" ht="36" customHeight="1" x14ac:dyDescent="0.25">
      <c r="A62" s="16"/>
      <c r="B62" s="20"/>
      <c r="C62" s="20"/>
      <c r="D62" s="7"/>
      <c r="E62" s="29"/>
      <c r="F62" s="21">
        <f t="shared" si="0"/>
        <v>0</v>
      </c>
      <c r="G62" s="45"/>
      <c r="H62" s="21">
        <f t="shared" si="1"/>
        <v>0</v>
      </c>
    </row>
    <row r="63" spans="1:8" s="10" customFormat="1" ht="36" customHeight="1" x14ac:dyDescent="0.25">
      <c r="A63" s="16"/>
      <c r="B63" s="20"/>
      <c r="C63" s="20"/>
      <c r="D63" s="7"/>
      <c r="E63" s="29"/>
      <c r="F63" s="21">
        <f t="shared" si="0"/>
        <v>0</v>
      </c>
      <c r="G63" s="45"/>
      <c r="H63" s="21">
        <f t="shared" si="1"/>
        <v>0</v>
      </c>
    </row>
    <row r="64" spans="1:8" s="10" customFormat="1" ht="36" customHeight="1" x14ac:dyDescent="0.25">
      <c r="A64" s="16"/>
      <c r="B64" s="20"/>
      <c r="C64" s="20"/>
      <c r="D64" s="7"/>
      <c r="E64" s="29"/>
      <c r="F64" s="21">
        <f t="shared" si="0"/>
        <v>0</v>
      </c>
      <c r="G64" s="45"/>
      <c r="H64" s="21">
        <f t="shared" si="1"/>
        <v>0</v>
      </c>
    </row>
    <row r="65" spans="1:8" s="10" customFormat="1" ht="36" customHeight="1" x14ac:dyDescent="0.25">
      <c r="A65" s="16"/>
      <c r="B65" s="20"/>
      <c r="C65" s="20"/>
      <c r="D65" s="7"/>
      <c r="E65" s="29"/>
      <c r="F65" s="21">
        <f t="shared" si="0"/>
        <v>0</v>
      </c>
      <c r="G65" s="45"/>
      <c r="H65" s="21">
        <f t="shared" si="1"/>
        <v>0</v>
      </c>
    </row>
    <row r="66" spans="1:8" s="10" customFormat="1" ht="36" customHeight="1" x14ac:dyDescent="0.25">
      <c r="A66" s="16"/>
      <c r="B66" s="20"/>
      <c r="C66" s="20"/>
      <c r="D66" s="7"/>
      <c r="E66" s="29"/>
      <c r="F66" s="21">
        <f t="shared" si="0"/>
        <v>0</v>
      </c>
      <c r="G66" s="45"/>
      <c r="H66" s="21">
        <f t="shared" si="1"/>
        <v>0</v>
      </c>
    </row>
    <row r="67" spans="1:8" s="10" customFormat="1" ht="36" customHeight="1" x14ac:dyDescent="0.25">
      <c r="A67" s="16"/>
      <c r="B67" s="20"/>
      <c r="C67" s="20"/>
      <c r="D67" s="7"/>
      <c r="E67" s="29"/>
      <c r="F67" s="21">
        <f t="shared" si="0"/>
        <v>0</v>
      </c>
      <c r="G67" s="45"/>
      <c r="H67" s="21">
        <f t="shared" si="1"/>
        <v>0</v>
      </c>
    </row>
    <row r="68" spans="1:8" s="10" customFormat="1" ht="36" customHeight="1" x14ac:dyDescent="0.25">
      <c r="A68" s="16"/>
      <c r="B68" s="20"/>
      <c r="C68" s="20"/>
      <c r="D68" s="7"/>
      <c r="E68" s="29"/>
      <c r="F68" s="21">
        <f t="shared" ref="F68:F74" si="2">E68</f>
        <v>0</v>
      </c>
      <c r="G68" s="45"/>
      <c r="H68" s="21">
        <f t="shared" si="1"/>
        <v>0</v>
      </c>
    </row>
    <row r="69" spans="1:8" s="10" customFormat="1" ht="36" customHeight="1" x14ac:dyDescent="0.25">
      <c r="A69" s="16"/>
      <c r="B69" s="20"/>
      <c r="C69" s="20"/>
      <c r="D69" s="7"/>
      <c r="E69" s="29"/>
      <c r="F69" s="21">
        <f t="shared" si="2"/>
        <v>0</v>
      </c>
      <c r="G69" s="45"/>
      <c r="H69" s="21">
        <f t="shared" ref="H69:H74" si="3">F69+G69</f>
        <v>0</v>
      </c>
    </row>
    <row r="70" spans="1:8" s="10" customFormat="1" ht="36" customHeight="1" x14ac:dyDescent="0.25">
      <c r="A70" s="16"/>
      <c r="B70" s="20"/>
      <c r="C70" s="20"/>
      <c r="D70" s="7"/>
      <c r="E70" s="29"/>
      <c r="F70" s="21">
        <f t="shared" si="2"/>
        <v>0</v>
      </c>
      <c r="G70" s="45"/>
      <c r="H70" s="21">
        <f t="shared" si="3"/>
        <v>0</v>
      </c>
    </row>
    <row r="71" spans="1:8" s="10" customFormat="1" ht="36" customHeight="1" x14ac:dyDescent="0.25">
      <c r="A71" s="16"/>
      <c r="B71" s="20"/>
      <c r="C71" s="20"/>
      <c r="D71" s="7"/>
      <c r="E71" s="29"/>
      <c r="F71" s="21">
        <f t="shared" si="2"/>
        <v>0</v>
      </c>
      <c r="G71" s="45"/>
      <c r="H71" s="21">
        <f t="shared" si="3"/>
        <v>0</v>
      </c>
    </row>
    <row r="72" spans="1:8" s="10" customFormat="1" ht="36" customHeight="1" x14ac:dyDescent="0.25">
      <c r="A72" s="16"/>
      <c r="B72" s="20"/>
      <c r="C72" s="20"/>
      <c r="D72" s="7"/>
      <c r="E72" s="29"/>
      <c r="F72" s="21">
        <f t="shared" si="2"/>
        <v>0</v>
      </c>
      <c r="G72" s="45"/>
      <c r="H72" s="21">
        <f t="shared" si="3"/>
        <v>0</v>
      </c>
    </row>
    <row r="73" spans="1:8" s="10" customFormat="1" ht="36" customHeight="1" x14ac:dyDescent="0.25">
      <c r="A73" s="16"/>
      <c r="B73" s="20"/>
      <c r="C73" s="20"/>
      <c r="D73" s="7"/>
      <c r="E73" s="29"/>
      <c r="F73" s="21">
        <f t="shared" si="2"/>
        <v>0</v>
      </c>
      <c r="G73" s="45"/>
      <c r="H73" s="21">
        <f t="shared" si="3"/>
        <v>0</v>
      </c>
    </row>
    <row r="74" spans="1:8" s="10" customFormat="1" ht="36" customHeight="1" x14ac:dyDescent="0.25">
      <c r="A74" s="16"/>
      <c r="B74" s="20"/>
      <c r="C74" s="20"/>
      <c r="D74" s="7"/>
      <c r="E74" s="29"/>
      <c r="F74" s="21">
        <f t="shared" si="2"/>
        <v>0</v>
      </c>
      <c r="G74" s="45"/>
      <c r="H74" s="21">
        <f t="shared" si="3"/>
        <v>0</v>
      </c>
    </row>
    <row r="75" spans="1:8" x14ac:dyDescent="0.25">
      <c r="D75" s="1"/>
    </row>
  </sheetData>
  <mergeCells count="1">
    <mergeCell ref="A1:H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topLeftCell="A4" zoomScale="90" zoomScaleNormal="70" zoomScaleSheetLayoutView="90" workbookViewId="0">
      <pane ySplit="3" topLeftCell="A7" activePane="bottomLeft" state="frozen"/>
      <selection activeCell="A4" sqref="A4"/>
      <selection pane="bottomLeft" activeCell="C5" sqref="C5"/>
    </sheetView>
  </sheetViews>
  <sheetFormatPr baseColWidth="10" defaultRowHeight="12.75" x14ac:dyDescent="0.2"/>
  <cols>
    <col min="1" max="1" width="26.5703125" style="71" customWidth="1"/>
    <col min="2" max="2" width="32.28515625" style="81" customWidth="1"/>
    <col min="3" max="3" width="24"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97" t="s">
        <v>90</v>
      </c>
      <c r="C1" s="197"/>
      <c r="D1" s="197"/>
      <c r="E1" s="197"/>
      <c r="F1" s="197"/>
      <c r="G1" s="197"/>
      <c r="H1" s="197"/>
      <c r="I1" s="88"/>
      <c r="J1" s="89"/>
    </row>
    <row r="2" spans="1:10" s="69" customFormat="1" ht="27" customHeight="1" x14ac:dyDescent="0.3">
      <c r="A2" s="87"/>
      <c r="B2" s="198" t="s">
        <v>91</v>
      </c>
      <c r="C2" s="198"/>
      <c r="D2" s="198"/>
      <c r="E2" s="198"/>
      <c r="F2" s="198"/>
      <c r="G2" s="198"/>
      <c r="H2" s="198"/>
      <c r="I2" s="88"/>
      <c r="J2" s="89"/>
    </row>
    <row r="3" spans="1:10" s="69" customFormat="1" ht="20.100000000000001" customHeight="1" x14ac:dyDescent="0.3">
      <c r="A3" s="87"/>
      <c r="B3" s="199" t="s">
        <v>123</v>
      </c>
      <c r="C3" s="199"/>
      <c r="D3" s="199"/>
      <c r="E3" s="199"/>
      <c r="F3" s="199"/>
      <c r="G3" s="199"/>
      <c r="H3" s="199"/>
      <c r="I3" s="88"/>
      <c r="J3" s="89"/>
    </row>
    <row r="4" spans="1:10" s="69" customFormat="1" ht="20.100000000000001" customHeight="1" x14ac:dyDescent="0.3">
      <c r="A4" s="87"/>
      <c r="B4" s="90" t="s">
        <v>109</v>
      </c>
      <c r="C4" s="91"/>
      <c r="D4" s="91"/>
      <c r="E4" s="92"/>
      <c r="F4" s="91"/>
      <c r="G4" s="91"/>
      <c r="H4" s="91"/>
      <c r="I4" s="88"/>
      <c r="J4" s="89"/>
    </row>
    <row r="5" spans="1:10" s="69" customFormat="1" ht="20.100000000000001" customHeight="1" x14ac:dyDescent="0.3">
      <c r="A5" s="87"/>
      <c r="B5" s="91"/>
      <c r="C5" s="91"/>
      <c r="D5" s="91"/>
      <c r="E5" s="92"/>
      <c r="F5" s="91"/>
      <c r="G5" s="91"/>
      <c r="H5" s="91"/>
      <c r="I5" s="88"/>
      <c r="J5" s="89"/>
    </row>
    <row r="6" spans="1:10" s="69" customFormat="1" ht="45.75" customHeight="1" x14ac:dyDescent="0.2">
      <c r="A6" s="73" t="s">
        <v>98</v>
      </c>
      <c r="B6" s="73" t="s">
        <v>0</v>
      </c>
      <c r="C6" s="73" t="s">
        <v>92</v>
      </c>
      <c r="D6" s="73" t="s">
        <v>93</v>
      </c>
      <c r="E6" s="74" t="s">
        <v>95</v>
      </c>
      <c r="F6" s="73" t="s">
        <v>97</v>
      </c>
      <c r="G6" s="73" t="s">
        <v>94</v>
      </c>
      <c r="H6" s="73" t="s">
        <v>96</v>
      </c>
      <c r="I6" s="83" t="s">
        <v>100</v>
      </c>
    </row>
    <row r="7" spans="1:10" s="69" customFormat="1" ht="72.75" customHeight="1" x14ac:dyDescent="0.2">
      <c r="A7" s="70" t="s">
        <v>99</v>
      </c>
      <c r="B7" s="79" t="s">
        <v>101</v>
      </c>
      <c r="C7" s="79" t="s">
        <v>46</v>
      </c>
      <c r="D7" s="86" t="s">
        <v>124</v>
      </c>
      <c r="E7" s="75">
        <v>2700</v>
      </c>
      <c r="F7" s="75">
        <f t="shared" ref="F7:F27" si="0">+E7</f>
        <v>2700</v>
      </c>
      <c r="G7" s="75"/>
      <c r="H7" s="75"/>
      <c r="I7" s="85">
        <v>43481</v>
      </c>
    </row>
    <row r="8" spans="1:10" s="69" customFormat="1" ht="63" customHeight="1" x14ac:dyDescent="0.2">
      <c r="A8" s="70" t="s">
        <v>99</v>
      </c>
      <c r="B8" s="79" t="s">
        <v>120</v>
      </c>
      <c r="C8" s="70" t="s">
        <v>125</v>
      </c>
      <c r="D8" s="86" t="s">
        <v>126</v>
      </c>
      <c r="E8" s="75">
        <v>3100</v>
      </c>
      <c r="F8" s="75">
        <f t="shared" si="0"/>
        <v>3100</v>
      </c>
      <c r="G8" s="75"/>
      <c r="H8" s="75"/>
      <c r="I8" s="85">
        <v>43481</v>
      </c>
    </row>
    <row r="9" spans="1:10" s="69" customFormat="1" ht="52.5" customHeight="1" x14ac:dyDescent="0.2">
      <c r="A9" s="70" t="s">
        <v>99</v>
      </c>
      <c r="B9" s="79" t="s">
        <v>110</v>
      </c>
      <c r="C9" s="79" t="s">
        <v>102</v>
      </c>
      <c r="D9" s="86" t="s">
        <v>126</v>
      </c>
      <c r="E9" s="75">
        <v>2400</v>
      </c>
      <c r="F9" s="75">
        <f t="shared" si="0"/>
        <v>2400</v>
      </c>
      <c r="G9" s="75"/>
      <c r="H9" s="75"/>
      <c r="I9" s="85">
        <v>43481</v>
      </c>
    </row>
    <row r="10" spans="1:10" s="69" customFormat="1" ht="55.5" customHeight="1" x14ac:dyDescent="0.2">
      <c r="A10" s="70" t="s">
        <v>99</v>
      </c>
      <c r="B10" s="79" t="s">
        <v>101</v>
      </c>
      <c r="C10" s="79" t="s">
        <v>46</v>
      </c>
      <c r="D10" s="86" t="s">
        <v>128</v>
      </c>
      <c r="E10" s="75">
        <v>7000</v>
      </c>
      <c r="F10" s="75">
        <f t="shared" si="0"/>
        <v>7000</v>
      </c>
      <c r="G10" s="75"/>
      <c r="H10" s="75"/>
      <c r="I10" s="85">
        <v>43494</v>
      </c>
    </row>
    <row r="11" spans="1:10" s="69" customFormat="1" ht="33" customHeight="1" x14ac:dyDescent="0.2">
      <c r="A11" s="70" t="s">
        <v>104</v>
      </c>
      <c r="B11" s="79" t="s">
        <v>131</v>
      </c>
      <c r="C11" s="79" t="s">
        <v>129</v>
      </c>
      <c r="D11" s="86" t="s">
        <v>130</v>
      </c>
      <c r="E11" s="75">
        <v>1100</v>
      </c>
      <c r="F11" s="75">
        <f t="shared" si="0"/>
        <v>1100</v>
      </c>
      <c r="G11" s="75"/>
      <c r="H11" s="75"/>
      <c r="I11" s="85">
        <v>43481</v>
      </c>
    </row>
    <row r="12" spans="1:10" s="69" customFormat="1" ht="33" customHeight="1" x14ac:dyDescent="0.2">
      <c r="A12" s="70" t="s">
        <v>132</v>
      </c>
      <c r="B12" s="79" t="s">
        <v>108</v>
      </c>
      <c r="C12" s="79" t="s">
        <v>42</v>
      </c>
      <c r="D12" s="86" t="s">
        <v>133</v>
      </c>
      <c r="E12" s="75">
        <v>1400</v>
      </c>
      <c r="F12" s="75">
        <f t="shared" si="0"/>
        <v>1400</v>
      </c>
      <c r="G12" s="75"/>
      <c r="H12" s="75"/>
      <c r="I12" s="85">
        <v>43481</v>
      </c>
    </row>
    <row r="13" spans="1:10" s="69" customFormat="1" ht="33" customHeight="1" x14ac:dyDescent="0.2">
      <c r="A13" s="70" t="s">
        <v>104</v>
      </c>
      <c r="B13" s="79" t="s">
        <v>131</v>
      </c>
      <c r="C13" s="79" t="s">
        <v>122</v>
      </c>
      <c r="D13" s="86" t="s">
        <v>130</v>
      </c>
      <c r="E13" s="75">
        <v>1100</v>
      </c>
      <c r="F13" s="75">
        <f t="shared" si="0"/>
        <v>1100</v>
      </c>
      <c r="G13" s="75"/>
      <c r="H13" s="75"/>
      <c r="I13" s="85">
        <v>43481</v>
      </c>
    </row>
    <row r="14" spans="1:10" s="69" customFormat="1" ht="33" customHeight="1" x14ac:dyDescent="0.2">
      <c r="A14" s="70" t="s">
        <v>105</v>
      </c>
      <c r="B14" s="70" t="s">
        <v>106</v>
      </c>
      <c r="C14" s="70" t="s">
        <v>134</v>
      </c>
      <c r="D14" s="86" t="s">
        <v>135</v>
      </c>
      <c r="E14" s="75">
        <v>2100</v>
      </c>
      <c r="F14" s="75">
        <f t="shared" si="0"/>
        <v>2100</v>
      </c>
      <c r="G14" s="75"/>
      <c r="H14" s="75"/>
      <c r="I14" s="85">
        <v>43473</v>
      </c>
    </row>
    <row r="15" spans="1:10" s="69" customFormat="1" ht="33" customHeight="1" x14ac:dyDescent="0.2">
      <c r="A15" s="70" t="s">
        <v>104</v>
      </c>
      <c r="B15" s="79" t="s">
        <v>131</v>
      </c>
      <c r="C15" s="79" t="s">
        <v>129</v>
      </c>
      <c r="D15" s="86" t="s">
        <v>136</v>
      </c>
      <c r="E15" s="75">
        <v>1100</v>
      </c>
      <c r="F15" s="75">
        <f t="shared" si="0"/>
        <v>1100</v>
      </c>
      <c r="G15" s="75"/>
      <c r="H15" s="75"/>
      <c r="I15" s="85">
        <v>43472</v>
      </c>
    </row>
    <row r="16" spans="1:10" s="69" customFormat="1" ht="33" customHeight="1" x14ac:dyDescent="0.2">
      <c r="A16" s="70" t="s">
        <v>105</v>
      </c>
      <c r="B16" s="79" t="s">
        <v>106</v>
      </c>
      <c r="C16" s="79" t="s">
        <v>134</v>
      </c>
      <c r="D16" s="86" t="s">
        <v>135</v>
      </c>
      <c r="E16" s="75">
        <v>700</v>
      </c>
      <c r="F16" s="75">
        <f t="shared" si="0"/>
        <v>700</v>
      </c>
      <c r="G16" s="75"/>
      <c r="H16" s="75"/>
      <c r="I16" s="85">
        <v>43480</v>
      </c>
    </row>
    <row r="17" spans="1:11" s="69" customFormat="1" ht="33" customHeight="1" x14ac:dyDescent="0.2">
      <c r="A17" s="70" t="s">
        <v>105</v>
      </c>
      <c r="B17" s="79" t="s">
        <v>106</v>
      </c>
      <c r="C17" s="79" t="s">
        <v>134</v>
      </c>
      <c r="D17" s="86" t="s">
        <v>135</v>
      </c>
      <c r="E17" s="75">
        <v>700</v>
      </c>
      <c r="F17" s="75">
        <f t="shared" si="0"/>
        <v>700</v>
      </c>
      <c r="G17" s="75"/>
      <c r="H17" s="75"/>
      <c r="I17" s="85">
        <v>43476</v>
      </c>
      <c r="J17" s="82">
        <v>43476</v>
      </c>
      <c r="K17" s="82">
        <v>43477</v>
      </c>
    </row>
    <row r="18" spans="1:11" s="69" customFormat="1" ht="63.75" customHeight="1" x14ac:dyDescent="0.2">
      <c r="A18" s="70" t="s">
        <v>34</v>
      </c>
      <c r="B18" s="79" t="s">
        <v>142</v>
      </c>
      <c r="C18" s="79" t="s">
        <v>103</v>
      </c>
      <c r="D18" s="86" t="s">
        <v>143</v>
      </c>
      <c r="E18" s="75">
        <v>1100</v>
      </c>
      <c r="F18" s="75">
        <f t="shared" si="0"/>
        <v>1100</v>
      </c>
      <c r="G18" s="75"/>
      <c r="H18" s="75"/>
      <c r="I18" s="85">
        <v>43488</v>
      </c>
    </row>
    <row r="19" spans="1:11" s="69" customFormat="1" ht="63" customHeight="1" x14ac:dyDescent="0.2">
      <c r="A19" s="70" t="s">
        <v>34</v>
      </c>
      <c r="B19" s="79" t="s">
        <v>114</v>
      </c>
      <c r="C19" s="79" t="s">
        <v>102</v>
      </c>
      <c r="D19" s="86" t="s">
        <v>143</v>
      </c>
      <c r="E19" s="75">
        <v>850</v>
      </c>
      <c r="F19" s="75">
        <f t="shared" si="0"/>
        <v>850</v>
      </c>
      <c r="G19" s="75"/>
      <c r="H19" s="75"/>
      <c r="I19" s="85">
        <v>43488</v>
      </c>
    </row>
    <row r="20" spans="1:11" s="69" customFormat="1" ht="43.5" customHeight="1" x14ac:dyDescent="0.2">
      <c r="A20" s="70" t="s">
        <v>107</v>
      </c>
      <c r="B20" s="79" t="s">
        <v>117</v>
      </c>
      <c r="C20" s="79" t="s">
        <v>102</v>
      </c>
      <c r="D20" s="86" t="s">
        <v>144</v>
      </c>
      <c r="E20" s="75">
        <v>850</v>
      </c>
      <c r="F20" s="75">
        <f t="shared" si="0"/>
        <v>850</v>
      </c>
      <c r="G20" s="75"/>
      <c r="H20" s="75"/>
      <c r="I20" s="85">
        <v>43488</v>
      </c>
    </row>
    <row r="21" spans="1:11" s="69" customFormat="1" ht="33" customHeight="1" x14ac:dyDescent="0.2">
      <c r="A21" s="70" t="s">
        <v>107</v>
      </c>
      <c r="B21" s="79" t="s">
        <v>111</v>
      </c>
      <c r="C21" s="79" t="s">
        <v>118</v>
      </c>
      <c r="D21" s="86" t="s">
        <v>145</v>
      </c>
      <c r="E21" s="75">
        <v>700</v>
      </c>
      <c r="F21" s="75">
        <f t="shared" si="0"/>
        <v>700</v>
      </c>
      <c r="G21" s="75"/>
      <c r="H21" s="75"/>
      <c r="I21" s="85">
        <v>43488</v>
      </c>
    </row>
    <row r="22" spans="1:11" s="69" customFormat="1" ht="54" customHeight="1" x14ac:dyDescent="0.2">
      <c r="A22" s="70" t="s">
        <v>104</v>
      </c>
      <c r="B22" s="79" t="s">
        <v>131</v>
      </c>
      <c r="C22" s="79" t="s">
        <v>129</v>
      </c>
      <c r="D22" s="86" t="s">
        <v>147</v>
      </c>
      <c r="E22" s="75">
        <v>1100</v>
      </c>
      <c r="F22" s="75">
        <f t="shared" si="0"/>
        <v>1100</v>
      </c>
      <c r="G22" s="75"/>
      <c r="H22" s="75"/>
      <c r="I22" s="85">
        <v>43486</v>
      </c>
    </row>
    <row r="23" spans="1:11" s="69" customFormat="1" ht="33" customHeight="1" x14ac:dyDescent="0.2">
      <c r="A23" s="70" t="s">
        <v>9</v>
      </c>
      <c r="B23" s="79" t="s">
        <v>115</v>
      </c>
      <c r="C23" s="79" t="s">
        <v>122</v>
      </c>
      <c r="D23" s="86" t="s">
        <v>148</v>
      </c>
      <c r="E23" s="75">
        <v>1100</v>
      </c>
      <c r="F23" s="75">
        <f t="shared" si="0"/>
        <v>1100</v>
      </c>
      <c r="G23" s="75"/>
      <c r="H23" s="75"/>
      <c r="I23" s="85">
        <v>43488</v>
      </c>
    </row>
    <row r="24" spans="1:11" s="69" customFormat="1" ht="33" customHeight="1" x14ac:dyDescent="0.2">
      <c r="A24" s="70" t="s">
        <v>10</v>
      </c>
      <c r="B24" s="79" t="s">
        <v>119</v>
      </c>
      <c r="C24" s="79" t="s">
        <v>102</v>
      </c>
      <c r="D24" s="86" t="s">
        <v>149</v>
      </c>
      <c r="E24" s="75">
        <v>1100</v>
      </c>
      <c r="F24" s="75">
        <f t="shared" si="0"/>
        <v>1100</v>
      </c>
      <c r="G24" s="75"/>
      <c r="H24" s="75"/>
      <c r="I24" s="85">
        <v>43488</v>
      </c>
    </row>
    <row r="25" spans="1:11" s="69" customFormat="1" ht="33" customHeight="1" x14ac:dyDescent="0.2">
      <c r="A25" s="70" t="s">
        <v>9</v>
      </c>
      <c r="B25" s="70" t="s">
        <v>151</v>
      </c>
      <c r="C25" s="79" t="s">
        <v>118</v>
      </c>
      <c r="D25" s="86" t="s">
        <v>148</v>
      </c>
      <c r="E25" s="75">
        <v>700</v>
      </c>
      <c r="F25" s="75">
        <f t="shared" si="0"/>
        <v>700</v>
      </c>
      <c r="G25" s="75"/>
      <c r="H25" s="75"/>
      <c r="I25" s="85">
        <v>43488</v>
      </c>
    </row>
    <row r="26" spans="1:11" s="69" customFormat="1" ht="33" customHeight="1" x14ac:dyDescent="0.2">
      <c r="A26" s="70" t="s">
        <v>105</v>
      </c>
      <c r="B26" s="79" t="s">
        <v>106</v>
      </c>
      <c r="C26" s="79" t="s">
        <v>134</v>
      </c>
      <c r="D26" s="86" t="s">
        <v>135</v>
      </c>
      <c r="E26" s="75">
        <v>1400</v>
      </c>
      <c r="F26" s="75">
        <f t="shared" si="0"/>
        <v>1400</v>
      </c>
      <c r="G26" s="75"/>
      <c r="H26" s="75"/>
      <c r="I26" s="85">
        <v>43487</v>
      </c>
    </row>
    <row r="27" spans="1:11" s="69" customFormat="1" ht="33" customHeight="1" x14ac:dyDescent="0.2">
      <c r="A27" s="70" t="s">
        <v>105</v>
      </c>
      <c r="B27" s="79" t="s">
        <v>106</v>
      </c>
      <c r="C27" s="79" t="s">
        <v>134</v>
      </c>
      <c r="D27" s="86" t="s">
        <v>135</v>
      </c>
      <c r="E27" s="75">
        <v>1400</v>
      </c>
      <c r="F27" s="75">
        <f t="shared" si="0"/>
        <v>1400</v>
      </c>
      <c r="G27" s="75"/>
      <c r="H27" s="75"/>
      <c r="I27" s="85">
        <v>43482</v>
      </c>
    </row>
    <row r="28" spans="1:11" s="69" customFormat="1" ht="33" customHeight="1" x14ac:dyDescent="0.2">
      <c r="A28" s="93"/>
      <c r="B28" s="94"/>
      <c r="C28" s="94"/>
      <c r="D28" s="95"/>
      <c r="E28" s="96"/>
      <c r="F28" s="96"/>
      <c r="G28" s="96"/>
      <c r="H28" s="96"/>
      <c r="I28" s="97"/>
    </row>
    <row r="29" spans="1:11" s="69" customFormat="1" ht="33" customHeight="1" x14ac:dyDescent="0.2">
      <c r="A29" s="93"/>
      <c r="B29" s="94"/>
      <c r="C29" s="94"/>
      <c r="D29" s="95"/>
      <c r="E29" s="96"/>
      <c r="F29" s="96"/>
      <c r="G29" s="96"/>
      <c r="H29" s="96"/>
      <c r="I29" s="97"/>
    </row>
    <row r="30" spans="1:11" s="69" customFormat="1" x14ac:dyDescent="0.2">
      <c r="A30" s="68"/>
      <c r="B30" s="77"/>
      <c r="C30" s="77"/>
      <c r="D30" s="77"/>
      <c r="E30" s="76"/>
      <c r="F30" s="77"/>
      <c r="G30" s="77"/>
      <c r="H30" s="76"/>
      <c r="I30" s="82"/>
    </row>
    <row r="31" spans="1:11" ht="121.5" customHeight="1" x14ac:dyDescent="0.2">
      <c r="B31" s="80"/>
      <c r="C31"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topLeftCell="A13" zoomScale="90" zoomScaleNormal="70" zoomScaleSheetLayoutView="90" workbookViewId="0">
      <selection activeCell="B13" sqref="B13:C13"/>
    </sheetView>
  </sheetViews>
  <sheetFormatPr baseColWidth="10" defaultRowHeight="12.75" x14ac:dyDescent="0.2"/>
  <cols>
    <col min="1" max="1" width="22.7109375" style="71" customWidth="1"/>
    <col min="2" max="2" width="34.28515625" style="81" customWidth="1"/>
    <col min="3" max="3" width="20.7109375" style="71" customWidth="1"/>
    <col min="4" max="4" width="57.42578125" style="71" customWidth="1"/>
    <col min="5" max="5" width="13.42578125" style="72" customWidth="1"/>
    <col min="6" max="8" width="15.85546875" style="71" customWidth="1"/>
    <col min="9" max="9" width="11.42578125" style="84"/>
    <col min="10" max="16384" width="11.42578125" style="1"/>
  </cols>
  <sheetData>
    <row r="1" spans="1:11" s="69" customFormat="1" ht="27.75" customHeight="1" x14ac:dyDescent="0.3">
      <c r="A1" s="87"/>
      <c r="B1" s="197" t="s">
        <v>90</v>
      </c>
      <c r="C1" s="197"/>
      <c r="D1" s="197"/>
      <c r="E1" s="197"/>
      <c r="F1" s="197"/>
      <c r="G1" s="197"/>
      <c r="H1" s="197"/>
      <c r="I1" s="88"/>
      <c r="J1" s="89"/>
    </row>
    <row r="2" spans="1:11" s="69" customFormat="1" ht="27" customHeight="1" x14ac:dyDescent="0.3">
      <c r="A2" s="87"/>
      <c r="B2" s="198" t="s">
        <v>94</v>
      </c>
      <c r="C2" s="198"/>
      <c r="D2" s="198"/>
      <c r="E2" s="198"/>
      <c r="F2" s="198"/>
      <c r="G2" s="198"/>
      <c r="H2" s="198"/>
      <c r="I2" s="88"/>
      <c r="J2" s="89"/>
    </row>
    <row r="3" spans="1:11" s="69" customFormat="1" ht="20.100000000000001" customHeight="1" x14ac:dyDescent="0.3">
      <c r="A3" s="87"/>
      <c r="B3" s="199" t="s">
        <v>123</v>
      </c>
      <c r="C3" s="199"/>
      <c r="D3" s="199"/>
      <c r="E3" s="199"/>
      <c r="F3" s="199"/>
      <c r="G3" s="199"/>
      <c r="H3" s="199"/>
      <c r="I3" s="88"/>
      <c r="J3" s="89"/>
    </row>
    <row r="4" spans="1:11" s="69" customFormat="1" ht="20.100000000000001" customHeight="1" x14ac:dyDescent="0.3">
      <c r="A4" s="87"/>
      <c r="B4" s="90" t="s">
        <v>153</v>
      </c>
      <c r="C4" s="91"/>
      <c r="D4" s="91"/>
      <c r="E4" s="92"/>
      <c r="F4" s="91"/>
      <c r="G4" s="91"/>
      <c r="H4" s="91"/>
      <c r="I4" s="88"/>
      <c r="J4" s="89"/>
    </row>
    <row r="5" spans="1:11" s="69" customFormat="1" ht="20.100000000000001" customHeight="1" x14ac:dyDescent="0.3">
      <c r="A5" s="87"/>
      <c r="B5" s="91"/>
      <c r="C5" s="91"/>
      <c r="D5" s="91"/>
      <c r="E5" s="92"/>
      <c r="F5" s="91"/>
      <c r="G5" s="91"/>
      <c r="H5" s="91"/>
      <c r="I5" s="88"/>
      <c r="J5" s="89"/>
    </row>
    <row r="6" spans="1:11" s="69" customFormat="1" ht="45.75" customHeight="1" x14ac:dyDescent="0.2">
      <c r="A6" s="73" t="s">
        <v>98</v>
      </c>
      <c r="B6" s="73" t="s">
        <v>0</v>
      </c>
      <c r="C6" s="73" t="s">
        <v>92</v>
      </c>
      <c r="D6" s="73" t="s">
        <v>93</v>
      </c>
      <c r="E6" s="74" t="s">
        <v>95</v>
      </c>
      <c r="F6" s="73" t="s">
        <v>97</v>
      </c>
      <c r="G6" s="73" t="s">
        <v>94</v>
      </c>
      <c r="H6" s="73" t="s">
        <v>96</v>
      </c>
      <c r="I6" s="83" t="s">
        <v>100</v>
      </c>
    </row>
    <row r="7" spans="1:11" s="69" customFormat="1" ht="52.5" customHeight="1" x14ac:dyDescent="0.2">
      <c r="A7" s="70" t="s">
        <v>99</v>
      </c>
      <c r="B7" s="79" t="s">
        <v>101</v>
      </c>
      <c r="C7" s="79" t="s">
        <v>46</v>
      </c>
      <c r="D7" s="86" t="s">
        <v>124</v>
      </c>
      <c r="E7" s="75">
        <v>2700</v>
      </c>
      <c r="F7" s="75">
        <f>+E7</f>
        <v>2700</v>
      </c>
      <c r="G7" s="75">
        <v>1000</v>
      </c>
      <c r="H7" s="75">
        <f>+F7+G7</f>
        <v>3700</v>
      </c>
      <c r="I7" s="85">
        <v>43474</v>
      </c>
      <c r="J7" s="82">
        <v>43481</v>
      </c>
      <c r="K7" s="82">
        <v>43483</v>
      </c>
    </row>
    <row r="8" spans="1:11" s="69" customFormat="1" ht="75.75" customHeight="1" x14ac:dyDescent="0.2">
      <c r="A8" s="70" t="s">
        <v>99</v>
      </c>
      <c r="B8" s="79" t="s">
        <v>120</v>
      </c>
      <c r="C8" s="70" t="s">
        <v>125</v>
      </c>
      <c r="D8" s="86" t="s">
        <v>126</v>
      </c>
      <c r="E8" s="75">
        <v>3100</v>
      </c>
      <c r="F8" s="75">
        <f>+E8</f>
        <v>3100</v>
      </c>
      <c r="G8" s="75">
        <v>400</v>
      </c>
      <c r="H8" s="75">
        <f>+F8+G8</f>
        <v>3500</v>
      </c>
      <c r="I8" s="85">
        <v>43481</v>
      </c>
      <c r="J8" s="82">
        <v>43481</v>
      </c>
      <c r="K8" s="82">
        <v>43483</v>
      </c>
    </row>
    <row r="9" spans="1:11" s="69" customFormat="1" ht="33" customHeight="1" x14ac:dyDescent="0.2">
      <c r="A9" s="70" t="s">
        <v>99</v>
      </c>
      <c r="B9" s="79" t="s">
        <v>110</v>
      </c>
      <c r="C9" s="79" t="s">
        <v>102</v>
      </c>
      <c r="D9" s="86" t="s">
        <v>127</v>
      </c>
      <c r="E9" s="75">
        <v>0</v>
      </c>
      <c r="F9" s="75">
        <v>0</v>
      </c>
      <c r="G9" s="75">
        <v>400</v>
      </c>
      <c r="H9" s="75">
        <f>+G9</f>
        <v>400</v>
      </c>
      <c r="I9" s="85">
        <v>43474</v>
      </c>
      <c r="J9" s="82">
        <v>43474</v>
      </c>
      <c r="K9" s="82">
        <v>43474</v>
      </c>
    </row>
    <row r="10" spans="1:11" s="69" customFormat="1" ht="58.5" customHeight="1" x14ac:dyDescent="0.2">
      <c r="A10" s="70" t="s">
        <v>99</v>
      </c>
      <c r="B10" s="79" t="s">
        <v>110</v>
      </c>
      <c r="C10" s="79" t="s">
        <v>102</v>
      </c>
      <c r="D10" s="86" t="s">
        <v>126</v>
      </c>
      <c r="E10" s="75">
        <v>2400</v>
      </c>
      <c r="F10" s="75">
        <f t="shared" ref="F10:F29" si="0">+E10</f>
        <v>2400</v>
      </c>
      <c r="G10" s="75">
        <v>400</v>
      </c>
      <c r="H10" s="75">
        <f t="shared" ref="H10:H33" si="1">+F10+G10</f>
        <v>2800</v>
      </c>
      <c r="I10" s="85">
        <v>43481</v>
      </c>
      <c r="J10" s="82">
        <v>43481</v>
      </c>
      <c r="K10" s="82">
        <v>43483</v>
      </c>
    </row>
    <row r="11" spans="1:11" s="69" customFormat="1" ht="54" customHeight="1" x14ac:dyDescent="0.2">
      <c r="A11" s="70" t="s">
        <v>99</v>
      </c>
      <c r="B11" s="79" t="s">
        <v>101</v>
      </c>
      <c r="C11" s="79" t="s">
        <v>46</v>
      </c>
      <c r="D11" s="86" t="s">
        <v>128</v>
      </c>
      <c r="E11" s="75">
        <v>7000</v>
      </c>
      <c r="F11" s="75">
        <f t="shared" si="0"/>
        <v>7000</v>
      </c>
      <c r="G11" s="75">
        <v>500</v>
      </c>
      <c r="H11" s="75">
        <f t="shared" si="1"/>
        <v>7500</v>
      </c>
      <c r="I11" s="85">
        <v>43494</v>
      </c>
      <c r="J11" s="82">
        <v>43494</v>
      </c>
      <c r="K11" s="82">
        <v>43498</v>
      </c>
    </row>
    <row r="12" spans="1:11" s="69" customFormat="1" ht="33" customHeight="1" x14ac:dyDescent="0.2">
      <c r="A12" s="70" t="s">
        <v>104</v>
      </c>
      <c r="B12" s="79" t="s">
        <v>131</v>
      </c>
      <c r="C12" s="79" t="s">
        <v>122</v>
      </c>
      <c r="D12" s="86" t="s">
        <v>130</v>
      </c>
      <c r="E12" s="75">
        <v>1100</v>
      </c>
      <c r="F12" s="75">
        <f t="shared" si="0"/>
        <v>1100</v>
      </c>
      <c r="G12" s="75">
        <v>400</v>
      </c>
      <c r="H12" s="75">
        <f t="shared" si="1"/>
        <v>1500</v>
      </c>
      <c r="I12" s="85">
        <v>43481</v>
      </c>
      <c r="J12" s="85">
        <v>43481</v>
      </c>
      <c r="K12" s="82">
        <v>43482</v>
      </c>
    </row>
    <row r="13" spans="1:11" s="69" customFormat="1" ht="33" customHeight="1" x14ac:dyDescent="0.2">
      <c r="A13" s="70" t="s">
        <v>132</v>
      </c>
      <c r="B13" s="79" t="s">
        <v>108</v>
      </c>
      <c r="C13" s="79" t="s">
        <v>42</v>
      </c>
      <c r="D13" s="86" t="s">
        <v>133</v>
      </c>
      <c r="E13" s="75">
        <v>1400</v>
      </c>
      <c r="F13" s="75">
        <f t="shared" si="0"/>
        <v>1400</v>
      </c>
      <c r="G13" s="75">
        <v>600</v>
      </c>
      <c r="H13" s="75">
        <f t="shared" si="1"/>
        <v>2000</v>
      </c>
      <c r="I13" s="85">
        <v>43481</v>
      </c>
      <c r="J13" s="82">
        <v>43481</v>
      </c>
      <c r="K13" s="82">
        <v>43483</v>
      </c>
    </row>
    <row r="14" spans="1:11" s="69" customFormat="1" ht="33" customHeight="1" x14ac:dyDescent="0.2">
      <c r="A14" s="70" t="s">
        <v>104</v>
      </c>
      <c r="B14" s="79" t="s">
        <v>131</v>
      </c>
      <c r="C14" s="79" t="s">
        <v>122</v>
      </c>
      <c r="D14" s="86" t="s">
        <v>130</v>
      </c>
      <c r="E14" s="75">
        <v>1100</v>
      </c>
      <c r="F14" s="75">
        <f t="shared" si="0"/>
        <v>1100</v>
      </c>
      <c r="G14" s="75">
        <v>400</v>
      </c>
      <c r="H14" s="75">
        <f t="shared" si="1"/>
        <v>1500</v>
      </c>
      <c r="I14" s="85">
        <v>43475</v>
      </c>
      <c r="J14" s="82">
        <v>43481</v>
      </c>
      <c r="K14" s="82">
        <v>43476</v>
      </c>
    </row>
    <row r="15" spans="1:11" s="69" customFormat="1" ht="33" customHeight="1" x14ac:dyDescent="0.2">
      <c r="A15" s="70" t="s">
        <v>105</v>
      </c>
      <c r="B15" s="70" t="s">
        <v>106</v>
      </c>
      <c r="C15" s="70" t="s">
        <v>134</v>
      </c>
      <c r="D15" s="86" t="s">
        <v>135</v>
      </c>
      <c r="E15" s="75">
        <v>2100</v>
      </c>
      <c r="F15" s="75">
        <f t="shared" si="0"/>
        <v>2100</v>
      </c>
      <c r="G15" s="75">
        <v>300</v>
      </c>
      <c r="H15" s="75">
        <f t="shared" si="1"/>
        <v>2400</v>
      </c>
      <c r="I15" s="85">
        <v>43473</v>
      </c>
      <c r="J15" s="82">
        <v>43473</v>
      </c>
      <c r="K15" s="82">
        <v>43476</v>
      </c>
    </row>
    <row r="16" spans="1:11" s="69" customFormat="1" ht="33" customHeight="1" x14ac:dyDescent="0.2">
      <c r="A16" s="70" t="s">
        <v>104</v>
      </c>
      <c r="B16" s="79" t="s">
        <v>131</v>
      </c>
      <c r="C16" s="79" t="s">
        <v>129</v>
      </c>
      <c r="D16" s="86" t="s">
        <v>136</v>
      </c>
      <c r="E16" s="75">
        <v>1100</v>
      </c>
      <c r="F16" s="75">
        <f t="shared" si="0"/>
        <v>1100</v>
      </c>
      <c r="G16" s="75">
        <v>400</v>
      </c>
      <c r="H16" s="75">
        <f t="shared" si="1"/>
        <v>1500</v>
      </c>
      <c r="I16" s="85">
        <v>43472</v>
      </c>
      <c r="J16" s="85">
        <v>43472</v>
      </c>
      <c r="K16" s="82">
        <v>43473</v>
      </c>
    </row>
    <row r="17" spans="1:12" s="69" customFormat="1" ht="33" customHeight="1" x14ac:dyDescent="0.2">
      <c r="A17" s="70" t="s">
        <v>105</v>
      </c>
      <c r="B17" s="79" t="s">
        <v>106</v>
      </c>
      <c r="C17" s="79" t="s">
        <v>134</v>
      </c>
      <c r="D17" s="86" t="s">
        <v>135</v>
      </c>
      <c r="E17" s="75">
        <v>700</v>
      </c>
      <c r="F17" s="75">
        <f t="shared" si="0"/>
        <v>700</v>
      </c>
      <c r="G17" s="75">
        <v>300</v>
      </c>
      <c r="H17" s="75">
        <f t="shared" si="1"/>
        <v>1000</v>
      </c>
      <c r="I17" s="85">
        <v>43480</v>
      </c>
      <c r="J17" s="82">
        <v>43480</v>
      </c>
      <c r="K17" s="82">
        <v>43481</v>
      </c>
    </row>
    <row r="18" spans="1:12" s="69" customFormat="1" ht="33" customHeight="1" x14ac:dyDescent="0.2">
      <c r="A18" s="70" t="s">
        <v>104</v>
      </c>
      <c r="B18" s="79" t="s">
        <v>137</v>
      </c>
      <c r="C18" s="79" t="s">
        <v>102</v>
      </c>
      <c r="D18" s="86" t="s">
        <v>138</v>
      </c>
      <c r="E18" s="75">
        <v>0</v>
      </c>
      <c r="F18" s="75">
        <f t="shared" si="0"/>
        <v>0</v>
      </c>
      <c r="G18" s="75">
        <v>400</v>
      </c>
      <c r="H18" s="75">
        <f t="shared" si="1"/>
        <v>400</v>
      </c>
      <c r="I18" s="85">
        <v>43473</v>
      </c>
      <c r="J18" s="82">
        <v>43473</v>
      </c>
      <c r="K18" s="82">
        <v>43473</v>
      </c>
    </row>
    <row r="19" spans="1:12" s="69" customFormat="1" ht="33" customHeight="1" x14ac:dyDescent="0.2">
      <c r="A19" s="70" t="s">
        <v>11</v>
      </c>
      <c r="B19" s="79" t="s">
        <v>113</v>
      </c>
      <c r="C19" s="79" t="s">
        <v>121</v>
      </c>
      <c r="D19" s="86" t="s">
        <v>139</v>
      </c>
      <c r="E19" s="75">
        <v>0</v>
      </c>
      <c r="F19" s="75">
        <f t="shared" si="0"/>
        <v>0</v>
      </c>
      <c r="G19" s="75">
        <v>400</v>
      </c>
      <c r="H19" s="75">
        <f t="shared" si="1"/>
        <v>400</v>
      </c>
      <c r="I19" s="85">
        <v>43489</v>
      </c>
      <c r="J19" s="82">
        <v>43489</v>
      </c>
      <c r="K19" s="82">
        <v>43489</v>
      </c>
    </row>
    <row r="20" spans="1:12" s="69" customFormat="1" ht="33" customHeight="1" x14ac:dyDescent="0.2">
      <c r="A20" s="70" t="s">
        <v>11</v>
      </c>
      <c r="B20" s="79" t="s">
        <v>140</v>
      </c>
      <c r="C20" s="79" t="s">
        <v>141</v>
      </c>
      <c r="D20" s="86" t="s">
        <v>139</v>
      </c>
      <c r="E20" s="75">
        <v>0</v>
      </c>
      <c r="F20" s="75">
        <f t="shared" si="0"/>
        <v>0</v>
      </c>
      <c r="G20" s="75">
        <v>300</v>
      </c>
      <c r="H20" s="75">
        <f t="shared" si="1"/>
        <v>300</v>
      </c>
      <c r="I20" s="85">
        <v>43489</v>
      </c>
      <c r="J20" s="82">
        <v>43489</v>
      </c>
      <c r="K20" s="82">
        <v>43489</v>
      </c>
    </row>
    <row r="21" spans="1:12" s="69" customFormat="1" ht="48.75" customHeight="1" x14ac:dyDescent="0.2">
      <c r="A21" s="70" t="s">
        <v>34</v>
      </c>
      <c r="B21" s="79" t="s">
        <v>142</v>
      </c>
      <c r="C21" s="79" t="s">
        <v>103</v>
      </c>
      <c r="D21" s="86" t="s">
        <v>143</v>
      </c>
      <c r="E21" s="75">
        <v>1100</v>
      </c>
      <c r="F21" s="75">
        <f t="shared" si="0"/>
        <v>1100</v>
      </c>
      <c r="G21" s="75">
        <v>400</v>
      </c>
      <c r="H21" s="75">
        <f t="shared" si="1"/>
        <v>1500</v>
      </c>
      <c r="I21" s="85">
        <v>43488</v>
      </c>
      <c r="J21" s="82">
        <f>+I21</f>
        <v>43488</v>
      </c>
      <c r="K21" s="82">
        <v>43489</v>
      </c>
    </row>
    <row r="22" spans="1:12" s="69" customFormat="1" ht="54" customHeight="1" x14ac:dyDescent="0.2">
      <c r="A22" s="70" t="s">
        <v>34</v>
      </c>
      <c r="B22" s="79" t="s">
        <v>114</v>
      </c>
      <c r="C22" s="79" t="s">
        <v>102</v>
      </c>
      <c r="D22" s="86" t="s">
        <v>143</v>
      </c>
      <c r="E22" s="75">
        <v>850</v>
      </c>
      <c r="F22" s="75">
        <f t="shared" si="0"/>
        <v>850</v>
      </c>
      <c r="G22" s="75">
        <v>400</v>
      </c>
      <c r="H22" s="75">
        <f t="shared" si="1"/>
        <v>1250</v>
      </c>
      <c r="I22" s="85">
        <v>43488</v>
      </c>
      <c r="J22" s="82">
        <f>+I22</f>
        <v>43488</v>
      </c>
      <c r="K22" s="82">
        <v>43489</v>
      </c>
      <c r="L22" s="82"/>
    </row>
    <row r="23" spans="1:12" s="69" customFormat="1" ht="33" customHeight="1" x14ac:dyDescent="0.2">
      <c r="A23" s="70" t="s">
        <v>107</v>
      </c>
      <c r="B23" s="79" t="s">
        <v>117</v>
      </c>
      <c r="C23" s="79" t="s">
        <v>102</v>
      </c>
      <c r="D23" s="86" t="s">
        <v>145</v>
      </c>
      <c r="E23" s="75">
        <v>850</v>
      </c>
      <c r="F23" s="75">
        <f t="shared" si="0"/>
        <v>850</v>
      </c>
      <c r="G23" s="75">
        <v>400</v>
      </c>
      <c r="H23" s="75">
        <f t="shared" si="1"/>
        <v>1250</v>
      </c>
      <c r="I23" s="85">
        <v>43488</v>
      </c>
      <c r="J23" s="82">
        <f t="shared" ref="J23:J31" si="2">+I23</f>
        <v>43488</v>
      </c>
      <c r="K23" s="82">
        <v>43489</v>
      </c>
    </row>
    <row r="24" spans="1:12" s="69" customFormat="1" ht="45" customHeight="1" x14ac:dyDescent="0.2">
      <c r="A24" s="70" t="s">
        <v>107</v>
      </c>
      <c r="B24" s="79" t="s">
        <v>111</v>
      </c>
      <c r="C24" s="79" t="s">
        <v>118</v>
      </c>
      <c r="D24" s="86" t="s">
        <v>145</v>
      </c>
      <c r="E24" s="75">
        <v>700</v>
      </c>
      <c r="F24" s="75">
        <f t="shared" si="0"/>
        <v>700</v>
      </c>
      <c r="G24" s="75">
        <v>300</v>
      </c>
      <c r="H24" s="75">
        <f t="shared" si="1"/>
        <v>1000</v>
      </c>
      <c r="I24" s="85">
        <v>43488</v>
      </c>
      <c r="J24" s="82">
        <f t="shared" si="2"/>
        <v>43488</v>
      </c>
      <c r="K24" s="82">
        <v>43489</v>
      </c>
    </row>
    <row r="25" spans="1:12" s="69" customFormat="1" ht="62.25" customHeight="1" x14ac:dyDescent="0.2">
      <c r="A25" s="70" t="s">
        <v>27</v>
      </c>
      <c r="B25" s="79" t="s">
        <v>112</v>
      </c>
      <c r="C25" s="79" t="s">
        <v>103</v>
      </c>
      <c r="D25" s="86" t="s">
        <v>152</v>
      </c>
      <c r="E25" s="75">
        <v>0</v>
      </c>
      <c r="F25" s="75">
        <f t="shared" si="0"/>
        <v>0</v>
      </c>
      <c r="G25" s="75">
        <v>400</v>
      </c>
      <c r="H25" s="75">
        <f t="shared" si="1"/>
        <v>400</v>
      </c>
      <c r="I25" s="85">
        <v>43489</v>
      </c>
      <c r="J25" s="82">
        <f t="shared" si="2"/>
        <v>43489</v>
      </c>
      <c r="K25" s="82">
        <v>43489</v>
      </c>
    </row>
    <row r="26" spans="1:12" s="69" customFormat="1" ht="57" customHeight="1" x14ac:dyDescent="0.2">
      <c r="A26" s="70" t="s">
        <v>27</v>
      </c>
      <c r="B26" s="79" t="s">
        <v>116</v>
      </c>
      <c r="C26" s="79" t="s">
        <v>146</v>
      </c>
      <c r="D26" s="86" t="s">
        <v>152</v>
      </c>
      <c r="E26" s="75">
        <v>0</v>
      </c>
      <c r="F26" s="75">
        <f t="shared" si="0"/>
        <v>0</v>
      </c>
      <c r="G26" s="75">
        <v>400</v>
      </c>
      <c r="H26" s="75">
        <f t="shared" si="1"/>
        <v>400</v>
      </c>
      <c r="I26" s="85">
        <v>43489</v>
      </c>
      <c r="J26" s="82">
        <f t="shared" si="2"/>
        <v>43489</v>
      </c>
      <c r="K26" s="82">
        <v>43489</v>
      </c>
    </row>
    <row r="27" spans="1:12" s="69" customFormat="1" ht="33" customHeight="1" x14ac:dyDescent="0.2">
      <c r="A27" s="70" t="s">
        <v>104</v>
      </c>
      <c r="B27" s="79" t="s">
        <v>131</v>
      </c>
      <c r="C27" s="79" t="s">
        <v>129</v>
      </c>
      <c r="D27" s="86" t="s">
        <v>147</v>
      </c>
      <c r="E27" s="75">
        <v>1100</v>
      </c>
      <c r="F27" s="75">
        <f t="shared" si="0"/>
        <v>1100</v>
      </c>
      <c r="G27" s="75">
        <v>400</v>
      </c>
      <c r="H27" s="75">
        <f t="shared" si="1"/>
        <v>1500</v>
      </c>
      <c r="I27" s="85">
        <v>43486</v>
      </c>
      <c r="J27" s="82">
        <f t="shared" si="2"/>
        <v>43486</v>
      </c>
      <c r="K27" s="82">
        <v>43487</v>
      </c>
    </row>
    <row r="28" spans="1:12" s="69" customFormat="1" ht="33" customHeight="1" x14ac:dyDescent="0.2">
      <c r="A28" s="70" t="s">
        <v>9</v>
      </c>
      <c r="B28" s="79" t="s">
        <v>115</v>
      </c>
      <c r="C28" s="79" t="s">
        <v>122</v>
      </c>
      <c r="D28" s="86" t="s">
        <v>148</v>
      </c>
      <c r="E28" s="75">
        <v>1100</v>
      </c>
      <c r="F28" s="75">
        <f t="shared" si="0"/>
        <v>1100</v>
      </c>
      <c r="G28" s="75">
        <v>400</v>
      </c>
      <c r="H28" s="75">
        <f t="shared" si="1"/>
        <v>1500</v>
      </c>
      <c r="I28" s="85">
        <v>43488</v>
      </c>
      <c r="J28" s="82">
        <f t="shared" si="2"/>
        <v>43488</v>
      </c>
      <c r="K28" s="82">
        <v>43489</v>
      </c>
    </row>
    <row r="29" spans="1:12" s="69" customFormat="1" ht="33" customHeight="1" x14ac:dyDescent="0.2">
      <c r="A29" s="70" t="s">
        <v>10</v>
      </c>
      <c r="B29" s="79" t="s">
        <v>119</v>
      </c>
      <c r="C29" s="79" t="s">
        <v>102</v>
      </c>
      <c r="D29" s="86" t="s">
        <v>149</v>
      </c>
      <c r="E29" s="75">
        <v>1100</v>
      </c>
      <c r="F29" s="75">
        <f t="shared" si="0"/>
        <v>1100</v>
      </c>
      <c r="G29" s="75">
        <v>400</v>
      </c>
      <c r="H29" s="75">
        <f t="shared" si="1"/>
        <v>1500</v>
      </c>
      <c r="I29" s="85">
        <v>43488</v>
      </c>
      <c r="J29" s="82">
        <f t="shared" si="2"/>
        <v>43488</v>
      </c>
      <c r="K29" s="82">
        <v>43489</v>
      </c>
    </row>
    <row r="30" spans="1:12" s="69" customFormat="1" ht="33" customHeight="1" x14ac:dyDescent="0.2">
      <c r="A30" s="70" t="s">
        <v>10</v>
      </c>
      <c r="B30" s="79" t="s">
        <v>150</v>
      </c>
      <c r="C30" s="79" t="s">
        <v>102</v>
      </c>
      <c r="D30" s="86" t="s">
        <v>149</v>
      </c>
      <c r="E30" s="75">
        <v>0</v>
      </c>
      <c r="F30" s="75">
        <v>0</v>
      </c>
      <c r="G30" s="75">
        <v>400</v>
      </c>
      <c r="H30" s="75">
        <f t="shared" si="1"/>
        <v>400</v>
      </c>
      <c r="I30" s="85">
        <v>43489</v>
      </c>
      <c r="J30" s="85">
        <v>43489</v>
      </c>
      <c r="K30" s="85">
        <v>43489</v>
      </c>
    </row>
    <row r="31" spans="1:12" s="69" customFormat="1" ht="33" customHeight="1" x14ac:dyDescent="0.2">
      <c r="A31" s="70" t="s">
        <v>9</v>
      </c>
      <c r="B31" s="70" t="s">
        <v>151</v>
      </c>
      <c r="C31" s="79" t="s">
        <v>118</v>
      </c>
      <c r="D31" s="86" t="s">
        <v>148</v>
      </c>
      <c r="E31" s="75">
        <v>700</v>
      </c>
      <c r="F31" s="75">
        <f>+E31</f>
        <v>700</v>
      </c>
      <c r="G31" s="75">
        <v>300</v>
      </c>
      <c r="H31" s="75">
        <f t="shared" si="1"/>
        <v>1000</v>
      </c>
      <c r="I31" s="85">
        <v>43488</v>
      </c>
      <c r="J31" s="82">
        <f t="shared" si="2"/>
        <v>43488</v>
      </c>
      <c r="K31" s="82">
        <v>43489</v>
      </c>
    </row>
    <row r="32" spans="1:12" s="69" customFormat="1" ht="33" customHeight="1" x14ac:dyDescent="0.2">
      <c r="A32" s="70" t="s">
        <v>105</v>
      </c>
      <c r="B32" s="79" t="s">
        <v>106</v>
      </c>
      <c r="C32" s="79" t="s">
        <v>134</v>
      </c>
      <c r="D32" s="86" t="s">
        <v>135</v>
      </c>
      <c r="E32" s="75">
        <v>1400</v>
      </c>
      <c r="F32" s="75">
        <f>+E32</f>
        <v>1400</v>
      </c>
      <c r="G32" s="75">
        <v>300</v>
      </c>
      <c r="H32" s="75">
        <f t="shared" si="1"/>
        <v>1700</v>
      </c>
      <c r="I32" s="85">
        <v>43488</v>
      </c>
      <c r="J32" s="82">
        <v>43487</v>
      </c>
      <c r="K32" s="82">
        <v>43489</v>
      </c>
    </row>
    <row r="33" spans="1:11" s="69" customFormat="1" ht="33" customHeight="1" x14ac:dyDescent="0.2">
      <c r="A33" s="70" t="s">
        <v>105</v>
      </c>
      <c r="B33" s="79" t="s">
        <v>106</v>
      </c>
      <c r="C33" s="79" t="s">
        <v>134</v>
      </c>
      <c r="D33" s="86" t="s">
        <v>135</v>
      </c>
      <c r="E33" s="75">
        <v>1400</v>
      </c>
      <c r="F33" s="75">
        <f>+E33</f>
        <v>1400</v>
      </c>
      <c r="G33" s="75">
        <v>300</v>
      </c>
      <c r="H33" s="75">
        <f t="shared" si="1"/>
        <v>1700</v>
      </c>
      <c r="I33" s="85">
        <v>43482</v>
      </c>
      <c r="J33" s="82">
        <v>43482</v>
      </c>
      <c r="K33" s="82">
        <v>43484</v>
      </c>
    </row>
    <row r="34" spans="1:11" s="69" customFormat="1" ht="33" customHeight="1" x14ac:dyDescent="0.2">
      <c r="A34" s="93"/>
      <c r="B34" s="94"/>
      <c r="C34" s="94"/>
      <c r="D34" s="95"/>
      <c r="E34" s="96"/>
      <c r="F34" s="96"/>
      <c r="G34" s="96"/>
      <c r="H34" s="96"/>
      <c r="I34" s="97"/>
      <c r="J34" s="82"/>
      <c r="K34" s="82"/>
    </row>
    <row r="35" spans="1:11" s="69" customFormat="1" ht="33" customHeight="1" x14ac:dyDescent="0.2">
      <c r="A35" s="93"/>
      <c r="B35" s="94"/>
      <c r="C35" s="94"/>
      <c r="D35" s="95"/>
      <c r="E35" s="96"/>
      <c r="F35" s="96"/>
      <c r="G35" s="96"/>
      <c r="H35" s="96"/>
      <c r="I35" s="97"/>
      <c r="J35" s="82"/>
      <c r="K35" s="82"/>
    </row>
    <row r="36" spans="1:11" s="69" customFormat="1" ht="33" customHeight="1" x14ac:dyDescent="0.2">
      <c r="A36" s="93"/>
      <c r="B36" s="94"/>
      <c r="C36" s="94"/>
      <c r="D36" s="95"/>
      <c r="E36" s="96"/>
      <c r="F36" s="96"/>
      <c r="G36" s="96"/>
      <c r="H36" s="96"/>
      <c r="I36" s="97"/>
      <c r="J36" s="82"/>
      <c r="K36" s="82"/>
    </row>
    <row r="37" spans="1:11" ht="121.5" customHeight="1" x14ac:dyDescent="0.2">
      <c r="A37" s="68"/>
      <c r="B37" s="77"/>
      <c r="C37" s="77"/>
      <c r="D37" s="77"/>
      <c r="E37" s="76"/>
      <c r="F37" s="77"/>
    </row>
    <row r="38" spans="1:11" x14ac:dyDescent="0.2">
      <c r="B38" s="80"/>
      <c r="C38"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sqref="A1:H1"/>
    </sheetView>
  </sheetViews>
  <sheetFormatPr baseColWidth="10" defaultRowHeight="15" x14ac:dyDescent="0.25"/>
  <cols>
    <col min="1" max="1" width="40" customWidth="1"/>
    <col min="2" max="2" width="24.140625" customWidth="1"/>
    <col min="3" max="3" width="26.28515625" hidden="1" customWidth="1"/>
    <col min="4" max="4" width="57" style="67" customWidth="1"/>
    <col min="5" max="5" width="16.42578125" customWidth="1"/>
    <col min="6" max="6" width="14.85546875" customWidth="1"/>
    <col min="7" max="7" width="16.85546875" customWidth="1"/>
    <col min="8" max="8" width="18.42578125" customWidth="1"/>
  </cols>
  <sheetData>
    <row r="1" spans="1:8" ht="15.75" thickBot="1" x14ac:dyDescent="0.3">
      <c r="A1" s="196" t="s">
        <v>12</v>
      </c>
      <c r="B1" s="196"/>
      <c r="C1" s="196"/>
      <c r="D1" s="196"/>
      <c r="E1" s="196"/>
      <c r="F1" s="196"/>
      <c r="G1" s="196"/>
      <c r="H1" s="196"/>
    </row>
    <row r="2" spans="1:8" ht="45.75" thickBot="1" x14ac:dyDescent="0.3">
      <c r="A2" s="60" t="s">
        <v>0</v>
      </c>
      <c r="B2" s="61" t="s">
        <v>1</v>
      </c>
      <c r="C2" s="61" t="s">
        <v>2</v>
      </c>
      <c r="D2" s="12" t="s">
        <v>3</v>
      </c>
      <c r="E2" s="37" t="s">
        <v>4</v>
      </c>
      <c r="F2" s="37" t="s">
        <v>5</v>
      </c>
      <c r="G2" s="63" t="s">
        <v>6</v>
      </c>
      <c r="H2" s="64" t="s">
        <v>7</v>
      </c>
    </row>
    <row r="3" spans="1:8" ht="25.5" x14ac:dyDescent="0.25">
      <c r="A3" s="62" t="s">
        <v>45</v>
      </c>
      <c r="B3" s="62" t="s">
        <v>46</v>
      </c>
      <c r="C3" s="62" t="s">
        <v>44</v>
      </c>
      <c r="D3" s="3" t="s">
        <v>54</v>
      </c>
      <c r="E3" s="66">
        <v>1600</v>
      </c>
      <c r="F3" s="65">
        <f>E3*3</f>
        <v>4800</v>
      </c>
      <c r="G3" s="39"/>
      <c r="H3" s="65">
        <f t="shared" ref="H3:H8" si="0">F3+G3</f>
        <v>4800</v>
      </c>
    </row>
    <row r="4" spans="1:8" ht="51" x14ac:dyDescent="0.25">
      <c r="A4" s="62" t="s">
        <v>53</v>
      </c>
      <c r="B4" s="62" t="s">
        <v>55</v>
      </c>
      <c r="C4" s="62" t="s">
        <v>55</v>
      </c>
      <c r="D4" s="3" t="s">
        <v>56</v>
      </c>
      <c r="E4" s="66">
        <v>750</v>
      </c>
      <c r="F4" s="65">
        <f>E4*2</f>
        <v>1500</v>
      </c>
      <c r="G4" s="39">
        <v>1600.26</v>
      </c>
      <c r="H4" s="65">
        <f t="shared" si="0"/>
        <v>3100.26</v>
      </c>
    </row>
    <row r="5" spans="1:8" ht="51" x14ac:dyDescent="0.25">
      <c r="A5" s="62" t="s">
        <v>52</v>
      </c>
      <c r="B5" s="62" t="s">
        <v>55</v>
      </c>
      <c r="C5" s="62" t="s">
        <v>55</v>
      </c>
      <c r="D5" s="3" t="s">
        <v>56</v>
      </c>
      <c r="E5" s="66">
        <v>750</v>
      </c>
      <c r="F5" s="65">
        <f>E5*2</f>
        <v>1500</v>
      </c>
      <c r="G5" s="39">
        <v>0</v>
      </c>
      <c r="H5" s="65">
        <f t="shared" si="0"/>
        <v>1500</v>
      </c>
    </row>
    <row r="6" spans="1:8" ht="28.5" x14ac:dyDescent="0.25">
      <c r="A6" s="14" t="s">
        <v>57</v>
      </c>
      <c r="B6" s="15" t="s">
        <v>58</v>
      </c>
      <c r="C6" s="15" t="s">
        <v>44</v>
      </c>
      <c r="D6" s="3" t="s">
        <v>59</v>
      </c>
      <c r="E6" s="56">
        <v>500</v>
      </c>
      <c r="F6" s="65">
        <f>E6</f>
        <v>500</v>
      </c>
      <c r="G6" s="39"/>
      <c r="H6" s="65">
        <f t="shared" si="0"/>
        <v>500</v>
      </c>
    </row>
    <row r="7" spans="1:8" ht="42.75" x14ac:dyDescent="0.25">
      <c r="A7" s="16" t="s">
        <v>51</v>
      </c>
      <c r="B7" s="17" t="s">
        <v>60</v>
      </c>
      <c r="C7" s="17" t="s">
        <v>44</v>
      </c>
      <c r="D7" s="3" t="s">
        <v>59</v>
      </c>
      <c r="E7" s="57">
        <v>500</v>
      </c>
      <c r="F7" s="21">
        <f t="shared" ref="F7:F70" si="1">E7</f>
        <v>500</v>
      </c>
      <c r="G7" s="39">
        <v>1306.6300000000001</v>
      </c>
      <c r="H7" s="21">
        <f t="shared" si="0"/>
        <v>1806.63</v>
      </c>
    </row>
    <row r="8" spans="1:8" ht="38.25" x14ac:dyDescent="0.25">
      <c r="A8" s="16" t="s">
        <v>61</v>
      </c>
      <c r="B8" s="17" t="s">
        <v>62</v>
      </c>
      <c r="C8" s="17" t="s">
        <v>48</v>
      </c>
      <c r="D8" s="3" t="s">
        <v>63</v>
      </c>
      <c r="E8" s="57">
        <v>1000</v>
      </c>
      <c r="F8" s="21">
        <f>E8*2</f>
        <v>2000</v>
      </c>
      <c r="G8" s="39">
        <v>600</v>
      </c>
      <c r="H8" s="21">
        <f t="shared" si="0"/>
        <v>2600</v>
      </c>
    </row>
    <row r="9" spans="1:8" ht="38.25" x14ac:dyDescent="0.25">
      <c r="A9" s="16" t="s">
        <v>45</v>
      </c>
      <c r="B9" s="17" t="s">
        <v>46</v>
      </c>
      <c r="C9" s="17" t="s">
        <v>44</v>
      </c>
      <c r="D9" s="3" t="s">
        <v>64</v>
      </c>
      <c r="E9" s="57">
        <v>1200</v>
      </c>
      <c r="F9" s="21">
        <f t="shared" si="1"/>
        <v>1200</v>
      </c>
      <c r="G9" s="39">
        <v>0</v>
      </c>
      <c r="H9" s="21">
        <f t="shared" ref="H9:H72" si="2">F9+G9</f>
        <v>1200</v>
      </c>
    </row>
    <row r="10" spans="1:8" ht="38.25" x14ac:dyDescent="0.25">
      <c r="A10" s="16" t="s">
        <v>50</v>
      </c>
      <c r="B10" s="17" t="s">
        <v>65</v>
      </c>
      <c r="C10" s="17" t="s">
        <v>48</v>
      </c>
      <c r="D10" s="3" t="s">
        <v>64</v>
      </c>
      <c r="E10" s="57">
        <v>800</v>
      </c>
      <c r="F10" s="21">
        <f t="shared" si="1"/>
        <v>800</v>
      </c>
      <c r="G10" s="39">
        <v>0</v>
      </c>
      <c r="H10" s="21">
        <f t="shared" si="2"/>
        <v>800</v>
      </c>
    </row>
    <row r="11" spans="1:8" ht="28.5" x14ac:dyDescent="0.25">
      <c r="A11" s="16" t="s">
        <v>43</v>
      </c>
      <c r="B11" s="17" t="s">
        <v>42</v>
      </c>
      <c r="C11" s="17" t="s">
        <v>44</v>
      </c>
      <c r="D11" s="3" t="s">
        <v>66</v>
      </c>
      <c r="E11" s="57">
        <v>500</v>
      </c>
      <c r="F11" s="21">
        <f t="shared" si="1"/>
        <v>500</v>
      </c>
      <c r="G11" s="39">
        <v>932</v>
      </c>
      <c r="H11" s="21">
        <f t="shared" si="2"/>
        <v>1432</v>
      </c>
    </row>
    <row r="12" spans="1:8" ht="38.25" x14ac:dyDescent="0.25">
      <c r="A12" s="16" t="s">
        <v>47</v>
      </c>
      <c r="B12" s="17" t="s">
        <v>67</v>
      </c>
      <c r="C12" s="17" t="s">
        <v>48</v>
      </c>
      <c r="D12" s="3" t="s">
        <v>68</v>
      </c>
      <c r="E12" s="57">
        <v>1000</v>
      </c>
      <c r="F12" s="21">
        <f>E12*2</f>
        <v>2000</v>
      </c>
      <c r="G12" s="39">
        <v>947.97</v>
      </c>
      <c r="H12" s="21">
        <f t="shared" si="2"/>
        <v>2947.9700000000003</v>
      </c>
    </row>
    <row r="13" spans="1:8" ht="52.5" customHeight="1" x14ac:dyDescent="0.25">
      <c r="A13" s="16" t="s">
        <v>69</v>
      </c>
      <c r="B13" s="17" t="s">
        <v>60</v>
      </c>
      <c r="C13" s="17" t="s">
        <v>44</v>
      </c>
      <c r="D13" s="3" t="s">
        <v>70</v>
      </c>
      <c r="E13" s="57">
        <v>500</v>
      </c>
      <c r="F13" s="21">
        <f t="shared" si="1"/>
        <v>500</v>
      </c>
      <c r="G13" s="39">
        <v>0</v>
      </c>
      <c r="H13" s="21">
        <f t="shared" si="2"/>
        <v>500</v>
      </c>
    </row>
    <row r="14" spans="1:8" ht="28.5" x14ac:dyDescent="0.25">
      <c r="A14" s="16" t="s">
        <v>57</v>
      </c>
      <c r="B14" s="17" t="s">
        <v>58</v>
      </c>
      <c r="C14" s="17" t="s">
        <v>44</v>
      </c>
      <c r="D14" s="3" t="s">
        <v>70</v>
      </c>
      <c r="E14" s="57">
        <v>500</v>
      </c>
      <c r="F14" s="21">
        <f t="shared" si="1"/>
        <v>500</v>
      </c>
      <c r="G14" s="39">
        <v>2028</v>
      </c>
      <c r="H14" s="21">
        <f t="shared" si="2"/>
        <v>2528</v>
      </c>
    </row>
    <row r="15" spans="1:8" ht="28.5" x14ac:dyDescent="0.25">
      <c r="A15" s="16" t="s">
        <v>57</v>
      </c>
      <c r="B15" s="17" t="s">
        <v>58</v>
      </c>
      <c r="C15" s="17" t="s">
        <v>44</v>
      </c>
      <c r="D15" s="3" t="s">
        <v>71</v>
      </c>
      <c r="E15" s="57">
        <v>500</v>
      </c>
      <c r="F15" s="21">
        <f>E15*4</f>
        <v>2000</v>
      </c>
      <c r="G15" s="39"/>
      <c r="H15" s="21">
        <v>2000</v>
      </c>
    </row>
    <row r="16" spans="1:8" ht="42.75" x14ac:dyDescent="0.25">
      <c r="A16" s="16" t="s">
        <v>69</v>
      </c>
      <c r="B16" s="17" t="s">
        <v>60</v>
      </c>
      <c r="C16" s="17" t="s">
        <v>44</v>
      </c>
      <c r="D16" s="3" t="s">
        <v>72</v>
      </c>
      <c r="E16" s="57">
        <v>500</v>
      </c>
      <c r="F16" s="21">
        <f>E16*4</f>
        <v>2000</v>
      </c>
      <c r="G16" s="39"/>
      <c r="H16" s="21">
        <f t="shared" si="2"/>
        <v>2000</v>
      </c>
    </row>
    <row r="17" spans="1:8" ht="42.75" x14ac:dyDescent="0.25">
      <c r="A17" s="16" t="s">
        <v>73</v>
      </c>
      <c r="B17" s="17" t="s">
        <v>60</v>
      </c>
      <c r="C17" s="17" t="s">
        <v>44</v>
      </c>
      <c r="D17" s="3" t="s">
        <v>72</v>
      </c>
      <c r="E17" s="57">
        <v>500</v>
      </c>
      <c r="F17" s="21">
        <f>E17*4</f>
        <v>2000</v>
      </c>
      <c r="G17" s="39"/>
      <c r="H17" s="21">
        <f t="shared" si="2"/>
        <v>2000</v>
      </c>
    </row>
    <row r="18" spans="1:8" ht="28.5" x14ac:dyDescent="0.25">
      <c r="A18" s="16" t="s">
        <v>74</v>
      </c>
      <c r="B18" s="17" t="s">
        <v>75</v>
      </c>
      <c r="C18" s="17" t="s">
        <v>44</v>
      </c>
      <c r="D18" s="3" t="s">
        <v>72</v>
      </c>
      <c r="E18" s="57">
        <v>500</v>
      </c>
      <c r="F18" s="21">
        <f>E18*4</f>
        <v>2000</v>
      </c>
      <c r="G18" s="39">
        <v>608.61</v>
      </c>
      <c r="H18" s="21">
        <f t="shared" si="2"/>
        <v>2608.61</v>
      </c>
    </row>
    <row r="19" spans="1:8" x14ac:dyDescent="0.25">
      <c r="A19" s="16" t="s">
        <v>45</v>
      </c>
      <c r="B19" s="17" t="s">
        <v>46</v>
      </c>
      <c r="C19" s="17" t="s">
        <v>44</v>
      </c>
      <c r="D19" s="3" t="s">
        <v>76</v>
      </c>
      <c r="E19" s="57">
        <v>1200</v>
      </c>
      <c r="F19" s="21">
        <f t="shared" si="1"/>
        <v>1200</v>
      </c>
      <c r="G19" s="39">
        <v>0</v>
      </c>
      <c r="H19" s="21">
        <f t="shared" si="2"/>
        <v>1200</v>
      </c>
    </row>
    <row r="20" spans="1:8" ht="28.5" x14ac:dyDescent="0.25">
      <c r="A20" s="16" t="s">
        <v>43</v>
      </c>
      <c r="B20" s="17" t="s">
        <v>42</v>
      </c>
      <c r="C20" s="17" t="s">
        <v>44</v>
      </c>
      <c r="D20" s="3" t="s">
        <v>66</v>
      </c>
      <c r="E20" s="57">
        <v>500</v>
      </c>
      <c r="F20" s="21">
        <f t="shared" si="1"/>
        <v>500</v>
      </c>
      <c r="G20" s="39">
        <v>932</v>
      </c>
      <c r="H20" s="21">
        <f t="shared" si="2"/>
        <v>1432</v>
      </c>
    </row>
    <row r="21" spans="1:8" ht="42.75" x14ac:dyDescent="0.25">
      <c r="A21" s="50" t="s">
        <v>51</v>
      </c>
      <c r="B21" s="51" t="s">
        <v>60</v>
      </c>
      <c r="C21" s="51" t="s">
        <v>44</v>
      </c>
      <c r="D21" s="52" t="s">
        <v>77</v>
      </c>
      <c r="E21" s="58">
        <v>500</v>
      </c>
      <c r="F21" s="54">
        <f t="shared" si="1"/>
        <v>500</v>
      </c>
      <c r="G21" s="39">
        <v>2085.9</v>
      </c>
      <c r="H21" s="54">
        <f t="shared" si="2"/>
        <v>2585.9</v>
      </c>
    </row>
    <row r="22" spans="1:8" ht="51" x14ac:dyDescent="0.25">
      <c r="A22" s="50" t="s">
        <v>61</v>
      </c>
      <c r="B22" s="51" t="s">
        <v>62</v>
      </c>
      <c r="C22" s="51" t="s">
        <v>48</v>
      </c>
      <c r="D22" s="52" t="s">
        <v>78</v>
      </c>
      <c r="E22" s="58">
        <v>1000</v>
      </c>
      <c r="F22" s="54">
        <f t="shared" si="1"/>
        <v>1000</v>
      </c>
      <c r="G22" s="39">
        <v>600</v>
      </c>
      <c r="H22" s="54">
        <f t="shared" si="2"/>
        <v>1600</v>
      </c>
    </row>
    <row r="23" spans="1:8" ht="38.25" x14ac:dyDescent="0.25">
      <c r="A23" s="50" t="s">
        <v>61</v>
      </c>
      <c r="B23" s="51" t="s">
        <v>62</v>
      </c>
      <c r="C23" s="51" t="s">
        <v>48</v>
      </c>
      <c r="D23" s="52" t="s">
        <v>79</v>
      </c>
      <c r="E23" s="58">
        <v>1000</v>
      </c>
      <c r="F23" s="54">
        <f t="shared" si="1"/>
        <v>1000</v>
      </c>
      <c r="G23" s="39">
        <v>800</v>
      </c>
      <c r="H23" s="54">
        <f t="shared" si="2"/>
        <v>1800</v>
      </c>
    </row>
    <row r="24" spans="1:8" ht="38.25" x14ac:dyDescent="0.25">
      <c r="A24" s="50" t="s">
        <v>47</v>
      </c>
      <c r="B24" s="51" t="s">
        <v>49</v>
      </c>
      <c r="C24" s="51" t="s">
        <v>48</v>
      </c>
      <c r="D24" s="52" t="s">
        <v>80</v>
      </c>
      <c r="E24" s="58">
        <v>800</v>
      </c>
      <c r="F24" s="54">
        <f t="shared" si="1"/>
        <v>800</v>
      </c>
      <c r="G24" s="39">
        <v>480</v>
      </c>
      <c r="H24" s="54">
        <f t="shared" si="2"/>
        <v>1280</v>
      </c>
    </row>
    <row r="25" spans="1:8" ht="38.25" x14ac:dyDescent="0.25">
      <c r="A25" s="50" t="s">
        <v>81</v>
      </c>
      <c r="B25" s="51" t="s">
        <v>82</v>
      </c>
      <c r="C25" s="51" t="s">
        <v>83</v>
      </c>
      <c r="D25" s="52" t="s">
        <v>84</v>
      </c>
      <c r="E25" s="58">
        <v>800</v>
      </c>
      <c r="F25" s="54">
        <f>E25*2</f>
        <v>1600</v>
      </c>
      <c r="G25" s="39">
        <v>0</v>
      </c>
      <c r="H25" s="54">
        <f t="shared" si="2"/>
        <v>1600</v>
      </c>
    </row>
    <row r="26" spans="1:8" ht="38.25" x14ac:dyDescent="0.25">
      <c r="A26" s="50" t="s">
        <v>85</v>
      </c>
      <c r="B26" s="51" t="s">
        <v>86</v>
      </c>
      <c r="C26" s="51" t="s">
        <v>44</v>
      </c>
      <c r="D26" s="52" t="s">
        <v>84</v>
      </c>
      <c r="E26" s="58">
        <v>800</v>
      </c>
      <c r="F26" s="54">
        <f>E26*2</f>
        <v>1600</v>
      </c>
      <c r="G26" s="39">
        <v>0</v>
      </c>
      <c r="H26" s="54">
        <f t="shared" si="2"/>
        <v>1600</v>
      </c>
    </row>
    <row r="27" spans="1:8" ht="42.75" x14ac:dyDescent="0.25">
      <c r="A27" s="50" t="s">
        <v>87</v>
      </c>
      <c r="B27" s="51" t="s">
        <v>88</v>
      </c>
      <c r="C27" s="51" t="s">
        <v>44</v>
      </c>
      <c r="D27" s="52" t="s">
        <v>84</v>
      </c>
      <c r="E27" s="58">
        <v>1600</v>
      </c>
      <c r="F27" s="54">
        <f t="shared" si="1"/>
        <v>1600</v>
      </c>
      <c r="G27" s="39">
        <v>1320.48</v>
      </c>
      <c r="H27" s="54">
        <f t="shared" si="2"/>
        <v>2920.48</v>
      </c>
    </row>
    <row r="28" spans="1:8" ht="38.25" x14ac:dyDescent="0.25">
      <c r="A28" s="50" t="s">
        <v>50</v>
      </c>
      <c r="B28" s="51" t="s">
        <v>65</v>
      </c>
      <c r="C28" s="51" t="s">
        <v>48</v>
      </c>
      <c r="D28" s="52" t="s">
        <v>89</v>
      </c>
      <c r="E28" s="59">
        <v>300</v>
      </c>
      <c r="F28" s="54">
        <f t="shared" si="1"/>
        <v>300</v>
      </c>
      <c r="G28" s="39">
        <v>608</v>
      </c>
      <c r="H28" s="54">
        <f t="shared" si="2"/>
        <v>908</v>
      </c>
    </row>
    <row r="29" spans="1:8" x14ac:dyDescent="0.25">
      <c r="A29" s="50"/>
      <c r="B29" s="51"/>
      <c r="C29" s="51"/>
      <c r="D29" s="52"/>
      <c r="E29" s="59"/>
      <c r="F29" s="54">
        <f t="shared" si="1"/>
        <v>0</v>
      </c>
      <c r="G29" s="39">
        <v>0</v>
      </c>
      <c r="H29" s="54">
        <f t="shared" si="2"/>
        <v>0</v>
      </c>
    </row>
    <row r="30" spans="1:8" x14ac:dyDescent="0.25">
      <c r="A30" s="50"/>
      <c r="B30" s="51"/>
      <c r="C30" s="51"/>
      <c r="D30" s="52"/>
      <c r="E30" s="59"/>
      <c r="F30" s="54">
        <f t="shared" si="1"/>
        <v>0</v>
      </c>
      <c r="G30" s="39">
        <v>0</v>
      </c>
      <c r="H30" s="54">
        <f t="shared" si="2"/>
        <v>0</v>
      </c>
    </row>
    <row r="31" spans="1:8" x14ac:dyDescent="0.25">
      <c r="A31" s="50"/>
      <c r="B31" s="51"/>
      <c r="C31" s="51"/>
      <c r="D31" s="52"/>
      <c r="E31" s="59"/>
      <c r="F31" s="54">
        <f t="shared" si="1"/>
        <v>0</v>
      </c>
      <c r="G31" s="39">
        <v>0</v>
      </c>
      <c r="H31" s="54">
        <f t="shared" si="2"/>
        <v>0</v>
      </c>
    </row>
    <row r="32" spans="1:8" x14ac:dyDescent="0.25">
      <c r="A32" s="50"/>
      <c r="B32" s="51"/>
      <c r="C32" s="51"/>
      <c r="D32" s="52"/>
      <c r="E32" s="59"/>
      <c r="F32" s="54">
        <f t="shared" si="1"/>
        <v>0</v>
      </c>
      <c r="G32" s="39">
        <v>0</v>
      </c>
      <c r="H32" s="54">
        <f t="shared" si="2"/>
        <v>0</v>
      </c>
    </row>
    <row r="33" spans="1:8" x14ac:dyDescent="0.25">
      <c r="A33" s="50"/>
      <c r="B33" s="53"/>
      <c r="C33" s="53"/>
      <c r="D33" s="52"/>
      <c r="E33" s="59"/>
      <c r="F33" s="54">
        <f t="shared" si="1"/>
        <v>0</v>
      </c>
      <c r="G33" s="39">
        <v>0</v>
      </c>
      <c r="H33" s="54">
        <f t="shared" si="2"/>
        <v>0</v>
      </c>
    </row>
    <row r="34" spans="1:8" x14ac:dyDescent="0.25">
      <c r="A34" s="50"/>
      <c r="B34" s="53"/>
      <c r="C34" s="53"/>
      <c r="D34" s="52"/>
      <c r="E34" s="59"/>
      <c r="F34" s="54">
        <f t="shared" si="1"/>
        <v>0</v>
      </c>
      <c r="G34" s="39">
        <v>0</v>
      </c>
      <c r="H34" s="54">
        <f t="shared" si="2"/>
        <v>0</v>
      </c>
    </row>
    <row r="35" spans="1:8" x14ac:dyDescent="0.25">
      <c r="A35" s="50"/>
      <c r="B35" s="53"/>
      <c r="C35" s="53"/>
      <c r="D35" s="52"/>
      <c r="E35" s="59"/>
      <c r="F35" s="54">
        <f t="shared" si="1"/>
        <v>0</v>
      </c>
      <c r="G35" s="39">
        <v>0</v>
      </c>
      <c r="H35" s="54">
        <f t="shared" si="2"/>
        <v>0</v>
      </c>
    </row>
    <row r="36" spans="1:8" x14ac:dyDescent="0.25">
      <c r="A36" s="50"/>
      <c r="B36" s="51"/>
      <c r="C36" s="51"/>
      <c r="D36" s="52"/>
      <c r="E36" s="58"/>
      <c r="F36" s="54">
        <f t="shared" si="1"/>
        <v>0</v>
      </c>
      <c r="G36" s="39">
        <v>0</v>
      </c>
      <c r="H36" s="54">
        <f t="shared" si="2"/>
        <v>0</v>
      </c>
    </row>
    <row r="37" spans="1:8" x14ac:dyDescent="0.25">
      <c r="A37" s="50"/>
      <c r="B37" s="51"/>
      <c r="C37" s="51"/>
      <c r="D37" s="52"/>
      <c r="E37" s="58"/>
      <c r="F37" s="54">
        <f t="shared" si="1"/>
        <v>0</v>
      </c>
      <c r="G37" s="39">
        <v>0</v>
      </c>
      <c r="H37" s="54">
        <f t="shared" si="2"/>
        <v>0</v>
      </c>
    </row>
    <row r="38" spans="1:8" x14ac:dyDescent="0.25">
      <c r="A38" s="50"/>
      <c r="B38" s="51"/>
      <c r="C38" s="51"/>
      <c r="D38" s="52"/>
      <c r="E38" s="58"/>
      <c r="F38" s="54">
        <f t="shared" si="1"/>
        <v>0</v>
      </c>
      <c r="G38" s="39">
        <v>0</v>
      </c>
      <c r="H38" s="54">
        <f t="shared" si="2"/>
        <v>0</v>
      </c>
    </row>
    <row r="39" spans="1:8" x14ac:dyDescent="0.25">
      <c r="A39" s="50"/>
      <c r="B39" s="51"/>
      <c r="C39" s="51"/>
      <c r="D39" s="52"/>
      <c r="E39" s="58"/>
      <c r="F39" s="54">
        <f t="shared" si="1"/>
        <v>0</v>
      </c>
      <c r="G39" s="39">
        <v>0</v>
      </c>
      <c r="H39" s="54">
        <f t="shared" si="2"/>
        <v>0</v>
      </c>
    </row>
    <row r="40" spans="1:8" x14ac:dyDescent="0.25">
      <c r="A40" s="50"/>
      <c r="B40" s="51"/>
      <c r="C40" s="51"/>
      <c r="D40" s="52"/>
      <c r="E40" s="58"/>
      <c r="F40" s="54">
        <f t="shared" si="1"/>
        <v>0</v>
      </c>
      <c r="G40" s="39">
        <v>0</v>
      </c>
      <c r="H40" s="54">
        <f t="shared" si="2"/>
        <v>0</v>
      </c>
    </row>
    <row r="41" spans="1:8" x14ac:dyDescent="0.25">
      <c r="A41" s="50"/>
      <c r="B41" s="51"/>
      <c r="C41" s="51"/>
      <c r="D41" s="52"/>
      <c r="E41" s="58"/>
      <c r="F41" s="54">
        <f t="shared" si="1"/>
        <v>0</v>
      </c>
      <c r="G41" s="39">
        <v>0</v>
      </c>
      <c r="H41" s="54">
        <f t="shared" si="2"/>
        <v>0</v>
      </c>
    </row>
    <row r="42" spans="1:8" x14ac:dyDescent="0.25">
      <c r="A42" s="50"/>
      <c r="B42" s="51"/>
      <c r="C42" s="51"/>
      <c r="D42" s="52"/>
      <c r="E42" s="58"/>
      <c r="F42" s="54">
        <f t="shared" si="1"/>
        <v>0</v>
      </c>
      <c r="G42" s="39">
        <v>0</v>
      </c>
      <c r="H42" s="54">
        <f t="shared" si="2"/>
        <v>0</v>
      </c>
    </row>
    <row r="43" spans="1:8" x14ac:dyDescent="0.25">
      <c r="A43" s="50"/>
      <c r="B43" s="51"/>
      <c r="C43" s="51"/>
      <c r="D43" s="52"/>
      <c r="E43" s="58"/>
      <c r="F43" s="54">
        <f t="shared" si="1"/>
        <v>0</v>
      </c>
      <c r="G43" s="39">
        <v>0</v>
      </c>
      <c r="H43" s="54">
        <f t="shared" si="2"/>
        <v>0</v>
      </c>
    </row>
    <row r="44" spans="1:8" x14ac:dyDescent="0.25">
      <c r="A44" s="50"/>
      <c r="B44" s="51"/>
      <c r="C44" s="51"/>
      <c r="D44" s="52"/>
      <c r="E44" s="58"/>
      <c r="F44" s="54">
        <f t="shared" si="1"/>
        <v>0</v>
      </c>
      <c r="G44" s="39">
        <v>0</v>
      </c>
      <c r="H44" s="54">
        <f t="shared" si="2"/>
        <v>0</v>
      </c>
    </row>
    <row r="45" spans="1:8" x14ac:dyDescent="0.25">
      <c r="A45" s="50"/>
      <c r="B45" s="51"/>
      <c r="C45" s="51"/>
      <c r="D45" s="52"/>
      <c r="E45" s="58"/>
      <c r="F45" s="54">
        <f t="shared" si="1"/>
        <v>0</v>
      </c>
      <c r="G45" s="39">
        <v>0</v>
      </c>
      <c r="H45" s="54">
        <f t="shared" si="2"/>
        <v>0</v>
      </c>
    </row>
    <row r="46" spans="1:8" x14ac:dyDescent="0.25">
      <c r="A46" s="50"/>
      <c r="B46" s="51"/>
      <c r="C46" s="51"/>
      <c r="D46" s="52"/>
      <c r="E46" s="58"/>
      <c r="F46" s="54">
        <f t="shared" si="1"/>
        <v>0</v>
      </c>
      <c r="G46" s="39">
        <v>0</v>
      </c>
      <c r="H46" s="54">
        <f t="shared" si="2"/>
        <v>0</v>
      </c>
    </row>
    <row r="47" spans="1:8" x14ac:dyDescent="0.25">
      <c r="A47" s="50"/>
      <c r="B47" s="51"/>
      <c r="C47" s="51"/>
      <c r="D47" s="52"/>
      <c r="E47" s="58"/>
      <c r="F47" s="54">
        <f t="shared" si="1"/>
        <v>0</v>
      </c>
      <c r="G47" s="39">
        <v>0</v>
      </c>
      <c r="H47" s="54">
        <f t="shared" si="2"/>
        <v>0</v>
      </c>
    </row>
    <row r="48" spans="1:8" x14ac:dyDescent="0.25">
      <c r="A48" s="50"/>
      <c r="B48" s="51"/>
      <c r="C48" s="51"/>
      <c r="D48" s="52"/>
      <c r="E48" s="58"/>
      <c r="F48" s="54">
        <f t="shared" si="1"/>
        <v>0</v>
      </c>
      <c r="G48" s="39">
        <v>0</v>
      </c>
      <c r="H48" s="54">
        <f t="shared" si="2"/>
        <v>0</v>
      </c>
    </row>
    <row r="49" spans="1:8" x14ac:dyDescent="0.25">
      <c r="A49" s="50"/>
      <c r="B49" s="51"/>
      <c r="C49" s="51"/>
      <c r="D49" s="52"/>
      <c r="E49" s="58"/>
      <c r="F49" s="54">
        <f t="shared" si="1"/>
        <v>0</v>
      </c>
      <c r="G49" s="39">
        <v>0</v>
      </c>
      <c r="H49" s="54">
        <f t="shared" si="2"/>
        <v>0</v>
      </c>
    </row>
    <row r="50" spans="1:8" x14ac:dyDescent="0.25">
      <c r="A50" s="50"/>
      <c r="B50" s="51"/>
      <c r="C50" s="51"/>
      <c r="D50" s="52"/>
      <c r="E50" s="58"/>
      <c r="F50" s="54">
        <f t="shared" si="1"/>
        <v>0</v>
      </c>
      <c r="G50" s="39">
        <v>0</v>
      </c>
      <c r="H50" s="54">
        <f t="shared" si="2"/>
        <v>0</v>
      </c>
    </row>
    <row r="51" spans="1:8" x14ac:dyDescent="0.25">
      <c r="A51" s="50"/>
      <c r="B51" s="51"/>
      <c r="C51" s="51"/>
      <c r="D51" s="52"/>
      <c r="E51" s="58"/>
      <c r="F51" s="54">
        <f t="shared" si="1"/>
        <v>0</v>
      </c>
      <c r="G51" s="39">
        <v>0</v>
      </c>
      <c r="H51" s="54">
        <f t="shared" si="2"/>
        <v>0</v>
      </c>
    </row>
    <row r="52" spans="1:8" x14ac:dyDescent="0.25">
      <c r="A52" s="50"/>
      <c r="B52" s="51"/>
      <c r="C52" s="51"/>
      <c r="D52" s="52"/>
      <c r="E52" s="58"/>
      <c r="F52" s="54">
        <f t="shared" si="1"/>
        <v>0</v>
      </c>
      <c r="G52" s="39">
        <v>0</v>
      </c>
      <c r="H52" s="54">
        <f t="shared" si="2"/>
        <v>0</v>
      </c>
    </row>
    <row r="53" spans="1:8" x14ac:dyDescent="0.25">
      <c r="A53" s="50"/>
      <c r="B53" s="51"/>
      <c r="C53" s="51"/>
      <c r="D53" s="52"/>
      <c r="E53" s="58"/>
      <c r="F53" s="54">
        <f>E53</f>
        <v>0</v>
      </c>
      <c r="G53" s="39">
        <v>0</v>
      </c>
      <c r="H53" s="54">
        <f t="shared" si="2"/>
        <v>0</v>
      </c>
    </row>
    <row r="54" spans="1:8" x14ac:dyDescent="0.25">
      <c r="A54" s="50"/>
      <c r="B54" s="51"/>
      <c r="C54" s="51"/>
      <c r="D54" s="52"/>
      <c r="E54" s="58"/>
      <c r="F54" s="54">
        <f t="shared" si="1"/>
        <v>0</v>
      </c>
      <c r="G54" s="39">
        <v>0</v>
      </c>
      <c r="H54" s="54">
        <f t="shared" si="2"/>
        <v>0</v>
      </c>
    </row>
    <row r="55" spans="1:8" x14ac:dyDescent="0.25">
      <c r="A55" s="50"/>
      <c r="B55" s="51"/>
      <c r="C55" s="51"/>
      <c r="D55" s="52"/>
      <c r="E55" s="58"/>
      <c r="F55" s="54">
        <f t="shared" si="1"/>
        <v>0</v>
      </c>
      <c r="G55" s="39">
        <v>0</v>
      </c>
      <c r="H55" s="54">
        <f t="shared" si="2"/>
        <v>0</v>
      </c>
    </row>
    <row r="56" spans="1:8" x14ac:dyDescent="0.25">
      <c r="A56" s="50"/>
      <c r="B56" s="51"/>
      <c r="C56" s="51"/>
      <c r="D56" s="52"/>
      <c r="E56" s="58"/>
      <c r="F56" s="54">
        <f t="shared" si="1"/>
        <v>0</v>
      </c>
      <c r="G56" s="39">
        <v>0</v>
      </c>
      <c r="H56" s="54">
        <f t="shared" si="2"/>
        <v>0</v>
      </c>
    </row>
    <row r="57" spans="1:8" x14ac:dyDescent="0.25">
      <c r="A57" s="50"/>
      <c r="B57" s="51"/>
      <c r="C57" s="51"/>
      <c r="D57" s="52"/>
      <c r="E57" s="58"/>
      <c r="F57" s="54">
        <f t="shared" si="1"/>
        <v>0</v>
      </c>
      <c r="G57" s="39">
        <v>0</v>
      </c>
      <c r="H57" s="54">
        <f t="shared" si="2"/>
        <v>0</v>
      </c>
    </row>
    <row r="58" spans="1:8" x14ac:dyDescent="0.25">
      <c r="A58" s="50"/>
      <c r="B58" s="51"/>
      <c r="C58" s="51"/>
      <c r="D58" s="52"/>
      <c r="E58" s="58"/>
      <c r="F58" s="54">
        <f t="shared" si="1"/>
        <v>0</v>
      </c>
      <c r="G58" s="39">
        <v>0</v>
      </c>
      <c r="H58" s="54">
        <f t="shared" si="2"/>
        <v>0</v>
      </c>
    </row>
    <row r="59" spans="1:8" x14ac:dyDescent="0.25">
      <c r="A59" s="50"/>
      <c r="B59" s="51"/>
      <c r="C59" s="51"/>
      <c r="D59" s="52"/>
      <c r="E59" s="58"/>
      <c r="F59" s="54">
        <f t="shared" si="1"/>
        <v>0</v>
      </c>
      <c r="G59" s="39">
        <v>0</v>
      </c>
      <c r="H59" s="54">
        <f t="shared" si="2"/>
        <v>0</v>
      </c>
    </row>
    <row r="60" spans="1:8" x14ac:dyDescent="0.25">
      <c r="A60" s="50"/>
      <c r="B60" s="51"/>
      <c r="C60" s="51"/>
      <c r="D60" s="52"/>
      <c r="E60" s="58"/>
      <c r="F60" s="54">
        <f t="shared" si="1"/>
        <v>0</v>
      </c>
      <c r="G60" s="39">
        <v>0</v>
      </c>
      <c r="H60" s="54">
        <f t="shared" si="2"/>
        <v>0</v>
      </c>
    </row>
    <row r="61" spans="1:8" x14ac:dyDescent="0.25">
      <c r="A61" s="50"/>
      <c r="B61" s="51"/>
      <c r="C61" s="51"/>
      <c r="D61" s="52"/>
      <c r="E61" s="58"/>
      <c r="F61" s="54">
        <f t="shared" si="1"/>
        <v>0</v>
      </c>
      <c r="G61" s="39">
        <v>0</v>
      </c>
      <c r="H61" s="54">
        <f t="shared" si="2"/>
        <v>0</v>
      </c>
    </row>
    <row r="62" spans="1:8" x14ac:dyDescent="0.25">
      <c r="A62" s="50"/>
      <c r="B62" s="51"/>
      <c r="C62" s="51"/>
      <c r="D62" s="52"/>
      <c r="E62" s="58"/>
      <c r="F62" s="54">
        <f t="shared" si="1"/>
        <v>0</v>
      </c>
      <c r="G62" s="39">
        <v>0</v>
      </c>
      <c r="H62" s="54">
        <f t="shared" si="2"/>
        <v>0</v>
      </c>
    </row>
    <row r="63" spans="1:8" x14ac:dyDescent="0.25">
      <c r="A63" s="50"/>
      <c r="B63" s="51"/>
      <c r="C63" s="51"/>
      <c r="D63" s="52"/>
      <c r="E63" s="58"/>
      <c r="F63" s="54">
        <f t="shared" si="1"/>
        <v>0</v>
      </c>
      <c r="G63" s="39">
        <v>0</v>
      </c>
      <c r="H63" s="54">
        <f t="shared" si="2"/>
        <v>0</v>
      </c>
    </row>
    <row r="64" spans="1:8" x14ac:dyDescent="0.25">
      <c r="A64" s="50"/>
      <c r="B64" s="51"/>
      <c r="C64" s="51"/>
      <c r="D64" s="52"/>
      <c r="E64" s="58"/>
      <c r="F64" s="54">
        <f t="shared" si="1"/>
        <v>0</v>
      </c>
      <c r="G64" s="39">
        <v>0</v>
      </c>
      <c r="H64" s="54">
        <f t="shared" si="2"/>
        <v>0</v>
      </c>
    </row>
    <row r="65" spans="1:8" x14ac:dyDescent="0.25">
      <c r="A65" s="16"/>
      <c r="B65" s="20"/>
      <c r="C65" s="20"/>
      <c r="D65" s="3"/>
      <c r="E65" s="57"/>
      <c r="F65" s="21">
        <f t="shared" si="1"/>
        <v>0</v>
      </c>
      <c r="G65" s="39">
        <v>0</v>
      </c>
      <c r="H65" s="21">
        <f t="shared" si="2"/>
        <v>0</v>
      </c>
    </row>
    <row r="66" spans="1:8" x14ac:dyDescent="0.25">
      <c r="A66" s="16"/>
      <c r="B66" s="20"/>
      <c r="C66" s="20"/>
      <c r="D66" s="3"/>
      <c r="E66" s="57"/>
      <c r="F66" s="21">
        <f t="shared" si="1"/>
        <v>0</v>
      </c>
      <c r="G66" s="39">
        <v>0</v>
      </c>
      <c r="H66" s="21">
        <f t="shared" si="2"/>
        <v>0</v>
      </c>
    </row>
    <row r="67" spans="1:8" x14ac:dyDescent="0.25">
      <c r="A67" s="16"/>
      <c r="B67" s="20"/>
      <c r="C67" s="20"/>
      <c r="D67" s="3"/>
      <c r="E67" s="57"/>
      <c r="F67" s="21">
        <f t="shared" si="1"/>
        <v>0</v>
      </c>
      <c r="G67" s="39">
        <v>0</v>
      </c>
      <c r="H67" s="21">
        <f t="shared" si="2"/>
        <v>0</v>
      </c>
    </row>
    <row r="68" spans="1:8" x14ac:dyDescent="0.25">
      <c r="A68" s="16"/>
      <c r="B68" s="20"/>
      <c r="C68" s="20"/>
      <c r="D68" s="3"/>
      <c r="E68" s="57"/>
      <c r="F68" s="21">
        <f t="shared" si="1"/>
        <v>0</v>
      </c>
      <c r="G68" s="39">
        <v>0</v>
      </c>
      <c r="H68" s="21">
        <f t="shared" si="2"/>
        <v>0</v>
      </c>
    </row>
    <row r="69" spans="1:8" x14ac:dyDescent="0.25">
      <c r="A69" s="16"/>
      <c r="B69" s="20"/>
      <c r="C69" s="20"/>
      <c r="D69" s="3"/>
      <c r="E69" s="57"/>
      <c r="F69" s="21">
        <f t="shared" si="1"/>
        <v>0</v>
      </c>
      <c r="G69" s="39">
        <v>0</v>
      </c>
      <c r="H69" s="21">
        <f t="shared" si="2"/>
        <v>0</v>
      </c>
    </row>
    <row r="70" spans="1:8" x14ac:dyDescent="0.25">
      <c r="A70" s="16"/>
      <c r="B70" s="20"/>
      <c r="C70" s="20"/>
      <c r="D70" s="3"/>
      <c r="E70" s="57"/>
      <c r="F70" s="21">
        <f t="shared" si="1"/>
        <v>0</v>
      </c>
      <c r="G70" s="39">
        <v>0</v>
      </c>
      <c r="H70" s="21">
        <f t="shared" si="2"/>
        <v>0</v>
      </c>
    </row>
    <row r="71" spans="1:8" x14ac:dyDescent="0.25">
      <c r="A71" s="16"/>
      <c r="B71" s="20"/>
      <c r="C71" s="20"/>
      <c r="D71" s="3"/>
      <c r="E71" s="57"/>
      <c r="F71" s="21">
        <f t="shared" ref="F71:F77" si="3">E71</f>
        <v>0</v>
      </c>
      <c r="G71" s="39">
        <v>0</v>
      </c>
      <c r="H71" s="21">
        <f t="shared" si="2"/>
        <v>0</v>
      </c>
    </row>
    <row r="72" spans="1:8" x14ac:dyDescent="0.25">
      <c r="A72" s="16"/>
      <c r="B72" s="20"/>
      <c r="C72" s="20"/>
      <c r="D72" s="3"/>
      <c r="E72" s="57"/>
      <c r="F72" s="21">
        <f t="shared" si="3"/>
        <v>0</v>
      </c>
      <c r="G72" s="39">
        <v>0</v>
      </c>
      <c r="H72" s="21">
        <f t="shared" si="2"/>
        <v>0</v>
      </c>
    </row>
    <row r="73" spans="1:8" x14ac:dyDescent="0.25">
      <c r="A73" s="16"/>
      <c r="B73" s="20"/>
      <c r="C73" s="20"/>
      <c r="D73" s="3"/>
      <c r="E73" s="57"/>
      <c r="F73" s="21">
        <f t="shared" si="3"/>
        <v>0</v>
      </c>
      <c r="G73" s="39">
        <v>0</v>
      </c>
      <c r="H73" s="21">
        <f>F73+G73</f>
        <v>0</v>
      </c>
    </row>
    <row r="74" spans="1:8" x14ac:dyDescent="0.25">
      <c r="A74" s="16"/>
      <c r="B74" s="20"/>
      <c r="C74" s="20"/>
      <c r="D74" s="3"/>
      <c r="E74" s="57"/>
      <c r="F74" s="21">
        <f t="shared" si="3"/>
        <v>0</v>
      </c>
      <c r="G74" s="39">
        <v>0</v>
      </c>
      <c r="H74" s="21">
        <f>F74+G74</f>
        <v>0</v>
      </c>
    </row>
    <row r="75" spans="1:8" x14ac:dyDescent="0.25">
      <c r="A75" s="16"/>
      <c r="B75" s="20"/>
      <c r="C75" s="20"/>
      <c r="D75" s="3"/>
      <c r="E75" s="57"/>
      <c r="F75" s="21">
        <f t="shared" si="3"/>
        <v>0</v>
      </c>
      <c r="G75" s="39">
        <v>0</v>
      </c>
      <c r="H75" s="21">
        <f>F75+G75</f>
        <v>0</v>
      </c>
    </row>
    <row r="76" spans="1:8" x14ac:dyDescent="0.25">
      <c r="A76" s="16"/>
      <c r="B76" s="20"/>
      <c r="C76" s="20"/>
      <c r="D76" s="3"/>
      <c r="E76" s="57"/>
      <c r="F76" s="21">
        <f t="shared" si="3"/>
        <v>0</v>
      </c>
      <c r="G76" s="39">
        <v>0</v>
      </c>
      <c r="H76" s="21">
        <f>F76+G76</f>
        <v>0</v>
      </c>
    </row>
    <row r="77" spans="1:8" x14ac:dyDescent="0.25">
      <c r="A77" s="16"/>
      <c r="B77" s="20"/>
      <c r="C77" s="20"/>
      <c r="D77" s="3"/>
      <c r="E77" s="57"/>
      <c r="F77" s="21">
        <f t="shared" si="3"/>
        <v>0</v>
      </c>
      <c r="G77" s="39">
        <v>0</v>
      </c>
      <c r="H77" s="21">
        <f>F77+G77</f>
        <v>0</v>
      </c>
    </row>
    <row r="78" spans="1:8" x14ac:dyDescent="0.25">
      <c r="E78" s="55"/>
      <c r="F78" s="55"/>
      <c r="G78" s="55"/>
      <c r="H78" s="55"/>
    </row>
    <row r="79" spans="1:8" x14ac:dyDescent="0.25">
      <c r="E79" s="55"/>
      <c r="F79" s="55"/>
      <c r="G79" s="55"/>
      <c r="H79" s="55"/>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90" zoomScaleNormal="70" zoomScaleSheetLayoutView="90" workbookViewId="0">
      <selection activeCell="C8" sqref="C8"/>
    </sheetView>
  </sheetViews>
  <sheetFormatPr baseColWidth="10" defaultRowHeight="12.75" x14ac:dyDescent="0.2"/>
  <cols>
    <col min="1" max="1" width="26.5703125" style="71" customWidth="1"/>
    <col min="2" max="2" width="46.42578125" style="81" customWidth="1"/>
    <col min="3" max="3" width="30.140625"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97" t="s">
        <v>90</v>
      </c>
      <c r="C1" s="197"/>
      <c r="D1" s="197"/>
      <c r="E1" s="197"/>
      <c r="F1" s="197"/>
      <c r="G1" s="197"/>
      <c r="H1" s="197"/>
      <c r="I1" s="88"/>
      <c r="J1" s="89"/>
    </row>
    <row r="2" spans="1:10" s="69" customFormat="1" ht="27" customHeight="1" x14ac:dyDescent="0.3">
      <c r="A2" s="87"/>
      <c r="B2" s="198" t="s">
        <v>91</v>
      </c>
      <c r="C2" s="198"/>
      <c r="D2" s="198"/>
      <c r="E2" s="198"/>
      <c r="F2" s="198"/>
      <c r="G2" s="198"/>
      <c r="H2" s="198"/>
      <c r="I2" s="88"/>
      <c r="J2" s="89"/>
    </row>
    <row r="3" spans="1:10" s="69" customFormat="1" ht="20.100000000000001" customHeight="1" x14ac:dyDescent="0.3">
      <c r="A3" s="87"/>
      <c r="B3" s="199" t="s">
        <v>154</v>
      </c>
      <c r="C3" s="199"/>
      <c r="D3" s="199"/>
      <c r="E3" s="199"/>
      <c r="F3" s="199"/>
      <c r="G3" s="199"/>
      <c r="H3" s="199"/>
      <c r="I3" s="88"/>
      <c r="J3" s="89"/>
    </row>
    <row r="4" spans="1:10" s="69" customFormat="1" ht="20.100000000000001" customHeight="1" x14ac:dyDescent="0.3">
      <c r="A4" s="87"/>
      <c r="B4" s="90" t="s">
        <v>155</v>
      </c>
      <c r="C4" s="98"/>
      <c r="D4" s="98"/>
      <c r="E4" s="92"/>
      <c r="F4" s="98"/>
      <c r="G4" s="98"/>
      <c r="H4" s="98"/>
      <c r="I4" s="88"/>
      <c r="J4" s="89"/>
    </row>
    <row r="5" spans="1:10" s="69" customFormat="1" ht="20.100000000000001" customHeight="1" x14ac:dyDescent="0.3">
      <c r="A5" s="87"/>
      <c r="B5" s="98"/>
      <c r="C5" s="98"/>
      <c r="D5" s="98"/>
      <c r="E5" s="92"/>
      <c r="F5" s="98"/>
      <c r="G5" s="98"/>
      <c r="H5" s="98"/>
      <c r="I5" s="88"/>
      <c r="J5" s="89"/>
    </row>
    <row r="6" spans="1:10" s="69" customFormat="1" ht="45.75" customHeight="1" x14ac:dyDescent="0.2">
      <c r="A6" s="123" t="s">
        <v>98</v>
      </c>
      <c r="B6" s="123" t="s">
        <v>0</v>
      </c>
      <c r="C6" s="123" t="s">
        <v>92</v>
      </c>
      <c r="D6" s="123" t="s">
        <v>93</v>
      </c>
      <c r="E6" s="124" t="s">
        <v>95</v>
      </c>
      <c r="F6" s="123" t="s">
        <v>97</v>
      </c>
      <c r="G6" s="123" t="s">
        <v>94</v>
      </c>
      <c r="H6" s="123" t="s">
        <v>96</v>
      </c>
      <c r="I6" s="125" t="s">
        <v>100</v>
      </c>
    </row>
    <row r="7" spans="1:10" s="69" customFormat="1" ht="96" customHeight="1" x14ac:dyDescent="0.2">
      <c r="A7" s="119" t="s">
        <v>99</v>
      </c>
      <c r="B7" s="120" t="s">
        <v>52</v>
      </c>
      <c r="C7" s="120" t="s">
        <v>102</v>
      </c>
      <c r="D7" s="120" t="s">
        <v>156</v>
      </c>
      <c r="E7" s="121">
        <v>850</v>
      </c>
      <c r="F7" s="121">
        <f t="shared" ref="F7:F12" si="0">+E7</f>
        <v>850</v>
      </c>
      <c r="G7" s="121"/>
      <c r="H7" s="121"/>
      <c r="I7" s="122">
        <v>43517</v>
      </c>
      <c r="J7" s="82">
        <v>43518</v>
      </c>
    </row>
    <row r="8" spans="1:10" s="69" customFormat="1" ht="125.25" customHeight="1" x14ac:dyDescent="0.2">
      <c r="A8" s="119" t="s">
        <v>99</v>
      </c>
      <c r="B8" s="120" t="s">
        <v>52</v>
      </c>
      <c r="C8" s="120" t="s">
        <v>102</v>
      </c>
      <c r="D8" s="120" t="s">
        <v>157</v>
      </c>
      <c r="E8" s="121">
        <v>850</v>
      </c>
      <c r="F8" s="121">
        <f t="shared" si="0"/>
        <v>850</v>
      </c>
      <c r="G8" s="121"/>
      <c r="H8" s="121"/>
      <c r="I8" s="122">
        <v>43514</v>
      </c>
      <c r="J8" s="82">
        <v>43515</v>
      </c>
    </row>
    <row r="9" spans="1:10" s="69" customFormat="1" ht="150.75" customHeight="1" x14ac:dyDescent="0.2">
      <c r="A9" s="119" t="s">
        <v>99</v>
      </c>
      <c r="B9" s="120" t="s">
        <v>101</v>
      </c>
      <c r="C9" s="120" t="s">
        <v>46</v>
      </c>
      <c r="D9" s="120" t="s">
        <v>203</v>
      </c>
      <c r="E9" s="121">
        <v>2700</v>
      </c>
      <c r="F9" s="121">
        <f t="shared" si="0"/>
        <v>2700</v>
      </c>
      <c r="G9" s="121"/>
      <c r="H9" s="121"/>
      <c r="I9" s="122">
        <v>43513</v>
      </c>
      <c r="J9" s="82">
        <v>43515</v>
      </c>
    </row>
    <row r="10" spans="1:10" s="69" customFormat="1" ht="55.5" customHeight="1" x14ac:dyDescent="0.2">
      <c r="A10" s="119" t="s">
        <v>99</v>
      </c>
      <c r="B10" s="120" t="s">
        <v>202</v>
      </c>
      <c r="C10" s="120" t="s">
        <v>102</v>
      </c>
      <c r="D10" s="120" t="s">
        <v>159</v>
      </c>
      <c r="E10" s="121">
        <v>850</v>
      </c>
      <c r="F10" s="121">
        <f t="shared" si="0"/>
        <v>850</v>
      </c>
      <c r="G10" s="121"/>
      <c r="H10" s="121"/>
      <c r="I10" s="122">
        <v>43507</v>
      </c>
      <c r="J10" s="82">
        <v>43508</v>
      </c>
    </row>
    <row r="11" spans="1:10" s="69" customFormat="1" ht="110.25" customHeight="1" x14ac:dyDescent="0.2">
      <c r="A11" s="119" t="s">
        <v>99</v>
      </c>
      <c r="B11" s="120" t="s">
        <v>74</v>
      </c>
      <c r="C11" s="120" t="s">
        <v>75</v>
      </c>
      <c r="D11" s="120" t="s">
        <v>161</v>
      </c>
      <c r="E11" s="121">
        <v>700</v>
      </c>
      <c r="F11" s="121">
        <f t="shared" si="0"/>
        <v>700</v>
      </c>
      <c r="G11" s="121"/>
      <c r="H11" s="121"/>
      <c r="I11" s="122">
        <v>43497</v>
      </c>
      <c r="J11" s="82">
        <v>43498</v>
      </c>
    </row>
    <row r="12" spans="1:10" s="69" customFormat="1" ht="92.25" customHeight="1" x14ac:dyDescent="0.2">
      <c r="A12" s="119" t="s">
        <v>99</v>
      </c>
      <c r="B12" s="120" t="s">
        <v>110</v>
      </c>
      <c r="C12" s="120" t="s">
        <v>102</v>
      </c>
      <c r="D12" s="120" t="s">
        <v>161</v>
      </c>
      <c r="E12" s="121">
        <v>850</v>
      </c>
      <c r="F12" s="121">
        <f t="shared" si="0"/>
        <v>850</v>
      </c>
      <c r="G12" s="121"/>
      <c r="H12" s="121"/>
      <c r="I12" s="122">
        <v>43497</v>
      </c>
      <c r="J12" s="82">
        <v>43498</v>
      </c>
    </row>
    <row r="13" spans="1:10" s="69" customFormat="1" ht="89.25" customHeight="1" x14ac:dyDescent="0.2">
      <c r="A13" s="119" t="s">
        <v>105</v>
      </c>
      <c r="B13" s="119" t="s">
        <v>106</v>
      </c>
      <c r="C13" s="120" t="s">
        <v>166</v>
      </c>
      <c r="D13" s="120" t="s">
        <v>173</v>
      </c>
      <c r="E13" s="121">
        <v>1400</v>
      </c>
      <c r="F13" s="121">
        <v>1400</v>
      </c>
      <c r="G13" s="121"/>
      <c r="H13" s="121"/>
      <c r="I13" s="122">
        <v>43502</v>
      </c>
      <c r="J13" s="82">
        <v>43502</v>
      </c>
    </row>
    <row r="14" spans="1:10" s="69" customFormat="1" ht="72" customHeight="1" x14ac:dyDescent="0.2">
      <c r="A14" s="119" t="s">
        <v>8</v>
      </c>
      <c r="B14" s="120" t="s">
        <v>184</v>
      </c>
      <c r="C14" s="120" t="s">
        <v>166</v>
      </c>
      <c r="D14" s="120" t="s">
        <v>186</v>
      </c>
      <c r="E14" s="121">
        <v>300</v>
      </c>
      <c r="F14" s="121">
        <f>+E14</f>
        <v>300</v>
      </c>
      <c r="G14" s="121"/>
      <c r="H14" s="121"/>
      <c r="I14" s="122">
        <v>43504</v>
      </c>
      <c r="J14" s="82">
        <v>43504</v>
      </c>
    </row>
    <row r="15" spans="1:10" s="69" customFormat="1" ht="33" customHeight="1" x14ac:dyDescent="0.2">
      <c r="A15" s="93"/>
      <c r="B15" s="94"/>
      <c r="C15" s="94"/>
      <c r="D15" s="95"/>
      <c r="E15" s="96"/>
      <c r="F15" s="96"/>
      <c r="G15" s="96"/>
      <c r="H15" s="96"/>
      <c r="I15" s="97"/>
    </row>
    <row r="16" spans="1:10" s="69" customFormat="1" x14ac:dyDescent="0.2">
      <c r="A16" s="68"/>
      <c r="B16" s="77"/>
      <c r="C16" s="77"/>
      <c r="D16" s="77"/>
      <c r="E16" s="76"/>
      <c r="F16" s="77"/>
      <c r="G16" s="77"/>
      <c r="H16" s="76"/>
      <c r="I16" s="82"/>
    </row>
    <row r="17" spans="2:3" ht="121.5" customHeight="1" x14ac:dyDescent="0.2">
      <c r="B17" s="80"/>
      <c r="C17" s="78"/>
    </row>
  </sheetData>
  <mergeCells count="3">
    <mergeCell ref="B1:H1"/>
    <mergeCell ref="B2:H2"/>
    <mergeCell ref="B3:H3"/>
  </mergeCells>
  <pageMargins left="0.59055118110236227" right="0.59055118110236227" top="0.59055118110236227" bottom="0.59055118110236227" header="0.31496062992125984" footer="0.31496062992125984"/>
  <pageSetup scale="4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topLeftCell="C7" zoomScale="90" zoomScaleNormal="70" zoomScaleSheetLayoutView="90" workbookViewId="0">
      <selection activeCell="F9" sqref="F9"/>
    </sheetView>
  </sheetViews>
  <sheetFormatPr baseColWidth="10" defaultRowHeight="12.75" x14ac:dyDescent="0.2"/>
  <cols>
    <col min="1" max="1" width="23" style="71" customWidth="1"/>
    <col min="2" max="2" width="43.28515625" style="81" customWidth="1"/>
    <col min="3" max="3" width="28.85546875" style="71" customWidth="1"/>
    <col min="4" max="4" width="66.5703125" style="71" customWidth="1"/>
    <col min="5" max="5" width="13.42578125" style="72" customWidth="1"/>
    <col min="6" max="8" width="15.85546875" style="71" customWidth="1"/>
    <col min="9" max="9" width="15" style="84" bestFit="1" customWidth="1"/>
    <col min="10" max="10" width="11.85546875" style="102" bestFit="1" customWidth="1"/>
    <col min="11" max="11" width="11.42578125" style="102"/>
    <col min="12" max="16384" width="11.42578125" style="1"/>
  </cols>
  <sheetData>
    <row r="1" spans="1:11" s="69" customFormat="1" ht="27.75" customHeight="1" x14ac:dyDescent="0.3">
      <c r="A1" s="87"/>
      <c r="B1" s="197" t="s">
        <v>90</v>
      </c>
      <c r="C1" s="197"/>
      <c r="D1" s="197"/>
      <c r="E1" s="197"/>
      <c r="F1" s="197"/>
      <c r="G1" s="197"/>
      <c r="H1" s="197"/>
      <c r="I1" s="88"/>
      <c r="J1" s="99"/>
      <c r="K1" s="100"/>
    </row>
    <row r="2" spans="1:11" s="69" customFormat="1" ht="27" customHeight="1" x14ac:dyDescent="0.3">
      <c r="A2" s="87"/>
      <c r="B2" s="198" t="s">
        <v>94</v>
      </c>
      <c r="C2" s="198"/>
      <c r="D2" s="198"/>
      <c r="E2" s="198"/>
      <c r="F2" s="198"/>
      <c r="G2" s="198"/>
      <c r="H2" s="198"/>
      <c r="I2" s="88"/>
      <c r="J2" s="99"/>
      <c r="K2" s="100"/>
    </row>
    <row r="3" spans="1:11" s="69" customFormat="1" ht="20.100000000000001" customHeight="1" x14ac:dyDescent="0.3">
      <c r="A3" s="87"/>
      <c r="B3" s="199" t="s">
        <v>154</v>
      </c>
      <c r="C3" s="199"/>
      <c r="D3" s="199"/>
      <c r="E3" s="199"/>
      <c r="F3" s="199"/>
      <c r="G3" s="199"/>
      <c r="H3" s="199"/>
      <c r="I3" s="88"/>
      <c r="J3" s="99"/>
      <c r="K3" s="100"/>
    </row>
    <row r="4" spans="1:11" s="69" customFormat="1" ht="20.100000000000001" customHeight="1" x14ac:dyDescent="0.3">
      <c r="A4" s="87"/>
      <c r="B4" s="90" t="s">
        <v>198</v>
      </c>
      <c r="C4" s="98"/>
      <c r="D4" s="98"/>
      <c r="E4" s="92"/>
      <c r="F4" s="98"/>
      <c r="G4" s="98"/>
      <c r="H4" s="98"/>
      <c r="I4" s="88"/>
      <c r="J4" s="99"/>
      <c r="K4" s="100"/>
    </row>
    <row r="5" spans="1:11" s="69" customFormat="1" ht="20.100000000000001" customHeight="1" x14ac:dyDescent="0.3">
      <c r="A5" s="87"/>
      <c r="B5" s="98"/>
      <c r="C5" s="98"/>
      <c r="D5" s="98"/>
      <c r="E5" s="92"/>
      <c r="F5" s="98"/>
      <c r="G5" s="98"/>
      <c r="H5" s="98"/>
      <c r="I5" s="88"/>
      <c r="J5" s="99"/>
      <c r="K5" s="100"/>
    </row>
    <row r="6" spans="1:11" s="69" customFormat="1" ht="45.75" customHeight="1" x14ac:dyDescent="0.2">
      <c r="A6" s="126" t="s">
        <v>98</v>
      </c>
      <c r="B6" s="126" t="s">
        <v>0</v>
      </c>
      <c r="C6" s="126" t="s">
        <v>92</v>
      </c>
      <c r="D6" s="126" t="s">
        <v>93</v>
      </c>
      <c r="E6" s="127" t="s">
        <v>95</v>
      </c>
      <c r="F6" s="126" t="s">
        <v>97</v>
      </c>
      <c r="G6" s="126" t="s">
        <v>94</v>
      </c>
      <c r="H6" s="126" t="s">
        <v>96</v>
      </c>
      <c r="I6" s="128" t="s">
        <v>100</v>
      </c>
      <c r="J6" s="100"/>
      <c r="K6" s="100"/>
    </row>
    <row r="7" spans="1:11" s="69" customFormat="1" ht="79.5" customHeight="1" x14ac:dyDescent="0.2">
      <c r="A7" s="114" t="s">
        <v>99</v>
      </c>
      <c r="B7" s="115" t="s">
        <v>52</v>
      </c>
      <c r="C7" s="115" t="s">
        <v>102</v>
      </c>
      <c r="D7" s="115" t="s">
        <v>156</v>
      </c>
      <c r="E7" s="116">
        <v>850</v>
      </c>
      <c r="F7" s="116">
        <f>+E7</f>
        <v>850</v>
      </c>
      <c r="G7" s="116">
        <f>400+330.94+222</f>
        <v>952.94</v>
      </c>
      <c r="H7" s="116">
        <f t="shared" ref="H7:H24" si="0">+F7+G7</f>
        <v>1802.94</v>
      </c>
      <c r="I7" s="117">
        <v>43517</v>
      </c>
      <c r="J7" s="101"/>
      <c r="K7" s="101"/>
    </row>
    <row r="8" spans="1:11" s="69" customFormat="1" ht="84.75" customHeight="1" x14ac:dyDescent="0.2">
      <c r="A8" s="114" t="s">
        <v>99</v>
      </c>
      <c r="B8" s="115" t="s">
        <v>52</v>
      </c>
      <c r="C8" s="115" t="s">
        <v>102</v>
      </c>
      <c r="D8" s="115" t="s">
        <v>157</v>
      </c>
      <c r="E8" s="116">
        <v>850</v>
      </c>
      <c r="F8" s="116">
        <f>+E8</f>
        <v>850</v>
      </c>
      <c r="G8" s="116">
        <v>400</v>
      </c>
      <c r="H8" s="116">
        <f t="shared" si="0"/>
        <v>1250</v>
      </c>
      <c r="I8" s="117">
        <v>43514</v>
      </c>
      <c r="J8" s="101"/>
      <c r="K8" s="101"/>
    </row>
    <row r="9" spans="1:11" s="69" customFormat="1" ht="131.25" customHeight="1" x14ac:dyDescent="0.2">
      <c r="A9" s="114" t="s">
        <v>99</v>
      </c>
      <c r="B9" s="115" t="s">
        <v>101</v>
      </c>
      <c r="C9" s="115" t="s">
        <v>46</v>
      </c>
      <c r="D9" s="115" t="s">
        <v>158</v>
      </c>
      <c r="E9" s="116">
        <v>2700</v>
      </c>
      <c r="F9" s="116">
        <v>2700</v>
      </c>
      <c r="G9" s="116">
        <f>500+2914.28+390</f>
        <v>3804.28</v>
      </c>
      <c r="H9" s="116">
        <f t="shared" si="0"/>
        <v>6504.2800000000007</v>
      </c>
      <c r="I9" s="117">
        <v>43513</v>
      </c>
      <c r="J9" s="101"/>
      <c r="K9" s="101"/>
    </row>
    <row r="10" spans="1:11" s="69" customFormat="1" ht="36" customHeight="1" x14ac:dyDescent="0.2">
      <c r="A10" s="114" t="s">
        <v>99</v>
      </c>
      <c r="B10" s="115" t="s">
        <v>202</v>
      </c>
      <c r="C10" s="115" t="s">
        <v>102</v>
      </c>
      <c r="D10" s="115" t="s">
        <v>159</v>
      </c>
      <c r="E10" s="116">
        <v>850</v>
      </c>
      <c r="F10" s="116">
        <f t="shared" ref="F10:F36" si="1">+E10</f>
        <v>850</v>
      </c>
      <c r="G10" s="116">
        <f>400+1298.82+198</f>
        <v>1896.82</v>
      </c>
      <c r="H10" s="116">
        <f t="shared" si="0"/>
        <v>2746.8199999999997</v>
      </c>
      <c r="I10" s="117">
        <v>43507</v>
      </c>
      <c r="J10" s="101"/>
      <c r="K10" s="101"/>
    </row>
    <row r="11" spans="1:11" s="69" customFormat="1" ht="54" customHeight="1" x14ac:dyDescent="0.2">
      <c r="A11" s="114" t="s">
        <v>99</v>
      </c>
      <c r="B11" s="115" t="s">
        <v>101</v>
      </c>
      <c r="C11" s="115" t="s">
        <v>46</v>
      </c>
      <c r="D11" s="115" t="s">
        <v>160</v>
      </c>
      <c r="E11" s="116">
        <v>0</v>
      </c>
      <c r="F11" s="116">
        <f t="shared" si="1"/>
        <v>0</v>
      </c>
      <c r="G11" s="116">
        <f>500+532.18+406</f>
        <v>1438.1799999999998</v>
      </c>
      <c r="H11" s="116">
        <f t="shared" si="0"/>
        <v>1438.1799999999998</v>
      </c>
      <c r="I11" s="117">
        <v>43502</v>
      </c>
      <c r="J11" s="101">
        <v>43502</v>
      </c>
      <c r="K11" s="101"/>
    </row>
    <row r="12" spans="1:11" s="69" customFormat="1" ht="99" customHeight="1" x14ac:dyDescent="0.2">
      <c r="A12" s="114" t="s">
        <v>99</v>
      </c>
      <c r="B12" s="115" t="s">
        <v>74</v>
      </c>
      <c r="C12" s="115" t="s">
        <v>75</v>
      </c>
      <c r="D12" s="115" t="s">
        <v>165</v>
      </c>
      <c r="E12" s="116">
        <v>700</v>
      </c>
      <c r="F12" s="116">
        <f t="shared" si="1"/>
        <v>700</v>
      </c>
      <c r="G12" s="116">
        <v>300</v>
      </c>
      <c r="H12" s="116">
        <f t="shared" si="0"/>
        <v>1000</v>
      </c>
      <c r="I12" s="117">
        <v>43497</v>
      </c>
      <c r="J12" s="97"/>
      <c r="K12" s="101"/>
    </row>
    <row r="13" spans="1:11" s="69" customFormat="1" ht="102.75" customHeight="1" x14ac:dyDescent="0.2">
      <c r="A13" s="114" t="s">
        <v>99</v>
      </c>
      <c r="B13" s="115" t="s">
        <v>110</v>
      </c>
      <c r="C13" s="115" t="s">
        <v>102</v>
      </c>
      <c r="D13" s="115" t="s">
        <v>165</v>
      </c>
      <c r="E13" s="116">
        <v>850</v>
      </c>
      <c r="F13" s="116">
        <f t="shared" si="1"/>
        <v>850</v>
      </c>
      <c r="G13" s="116">
        <v>400</v>
      </c>
      <c r="H13" s="116">
        <f t="shared" si="0"/>
        <v>1250</v>
      </c>
      <c r="I13" s="117">
        <v>43497</v>
      </c>
      <c r="J13" s="101"/>
      <c r="K13" s="101"/>
    </row>
    <row r="14" spans="1:11" s="69" customFormat="1" ht="75.75" customHeight="1" x14ac:dyDescent="0.2">
      <c r="A14" s="114" t="s">
        <v>99</v>
      </c>
      <c r="B14" s="115" t="s">
        <v>101</v>
      </c>
      <c r="C14" s="115" t="s">
        <v>46</v>
      </c>
      <c r="D14" s="115" t="s">
        <v>162</v>
      </c>
      <c r="E14" s="116">
        <v>0</v>
      </c>
      <c r="F14" s="116">
        <f t="shared" si="1"/>
        <v>0</v>
      </c>
      <c r="G14" s="116">
        <v>570</v>
      </c>
      <c r="H14" s="116">
        <f t="shared" si="0"/>
        <v>570</v>
      </c>
      <c r="I14" s="117">
        <v>43516</v>
      </c>
      <c r="J14" s="101">
        <v>43516</v>
      </c>
      <c r="K14" s="101"/>
    </row>
    <row r="15" spans="1:11" s="69" customFormat="1" ht="33" customHeight="1" x14ac:dyDescent="0.2">
      <c r="A15" s="114" t="s">
        <v>182</v>
      </c>
      <c r="B15" s="114" t="s">
        <v>163</v>
      </c>
      <c r="C15" s="115" t="s">
        <v>42</v>
      </c>
      <c r="D15" s="115" t="s">
        <v>164</v>
      </c>
      <c r="E15" s="116">
        <v>0</v>
      </c>
      <c r="F15" s="116">
        <f t="shared" si="1"/>
        <v>0</v>
      </c>
      <c r="G15" s="116">
        <v>300</v>
      </c>
      <c r="H15" s="116">
        <f t="shared" si="0"/>
        <v>300</v>
      </c>
      <c r="I15" s="117">
        <v>43516</v>
      </c>
      <c r="J15" s="101">
        <v>43516</v>
      </c>
      <c r="K15" s="101"/>
    </row>
    <row r="16" spans="1:11" s="69" customFormat="1" ht="93.75" customHeight="1" x14ac:dyDescent="0.2">
      <c r="A16" s="114" t="s">
        <v>105</v>
      </c>
      <c r="B16" s="115" t="s">
        <v>106</v>
      </c>
      <c r="C16" s="115" t="s">
        <v>166</v>
      </c>
      <c r="D16" s="115" t="s">
        <v>167</v>
      </c>
      <c r="E16" s="116">
        <v>0</v>
      </c>
      <c r="F16" s="116">
        <f t="shared" si="1"/>
        <v>0</v>
      </c>
      <c r="G16" s="116">
        <v>500</v>
      </c>
      <c r="H16" s="116">
        <f t="shared" si="0"/>
        <v>500</v>
      </c>
      <c r="I16" s="117">
        <v>43514</v>
      </c>
      <c r="J16" s="97">
        <v>43514</v>
      </c>
      <c r="K16" s="101"/>
    </row>
    <row r="17" spans="1:12" s="69" customFormat="1" ht="111.75" customHeight="1" x14ac:dyDescent="0.2">
      <c r="A17" s="114" t="s">
        <v>9</v>
      </c>
      <c r="B17" s="115" t="s">
        <v>168</v>
      </c>
      <c r="C17" s="115" t="s">
        <v>169</v>
      </c>
      <c r="D17" s="115" t="s">
        <v>206</v>
      </c>
      <c r="E17" s="116">
        <v>0</v>
      </c>
      <c r="F17" s="116">
        <f t="shared" si="1"/>
        <v>0</v>
      </c>
      <c r="G17" s="116">
        <v>300</v>
      </c>
      <c r="H17" s="116">
        <f t="shared" si="0"/>
        <v>300</v>
      </c>
      <c r="I17" s="117">
        <v>43511</v>
      </c>
      <c r="J17" s="101">
        <v>43511</v>
      </c>
      <c r="K17" s="101"/>
    </row>
    <row r="18" spans="1:12" s="69" customFormat="1" ht="111" customHeight="1" x14ac:dyDescent="0.2">
      <c r="A18" s="114" t="s">
        <v>9</v>
      </c>
      <c r="B18" s="115" t="s">
        <v>204</v>
      </c>
      <c r="C18" s="115" t="s">
        <v>102</v>
      </c>
      <c r="D18" s="115" t="s">
        <v>206</v>
      </c>
      <c r="E18" s="116">
        <v>0</v>
      </c>
      <c r="F18" s="116">
        <f t="shared" si="1"/>
        <v>0</v>
      </c>
      <c r="G18" s="116">
        <v>400</v>
      </c>
      <c r="H18" s="116">
        <f t="shared" si="0"/>
        <v>400</v>
      </c>
      <c r="I18" s="117">
        <v>43511</v>
      </c>
      <c r="J18" s="101">
        <v>43511</v>
      </c>
      <c r="K18" s="101"/>
    </row>
    <row r="19" spans="1:12" s="69" customFormat="1" ht="97.5" customHeight="1" x14ac:dyDescent="0.2">
      <c r="A19" s="114" t="s">
        <v>9</v>
      </c>
      <c r="B19" s="115" t="s">
        <v>170</v>
      </c>
      <c r="C19" s="115" t="s">
        <v>171</v>
      </c>
      <c r="D19" s="115" t="s">
        <v>206</v>
      </c>
      <c r="E19" s="116">
        <v>0</v>
      </c>
      <c r="F19" s="116">
        <f t="shared" si="1"/>
        <v>0</v>
      </c>
      <c r="G19" s="116">
        <v>300</v>
      </c>
      <c r="H19" s="116">
        <f t="shared" si="0"/>
        <v>300</v>
      </c>
      <c r="I19" s="117">
        <v>43511</v>
      </c>
      <c r="J19" s="101">
        <v>43511</v>
      </c>
      <c r="K19" s="101"/>
    </row>
    <row r="20" spans="1:12" s="69" customFormat="1" ht="48.75" customHeight="1" x14ac:dyDescent="0.2">
      <c r="A20" s="114" t="s">
        <v>10</v>
      </c>
      <c r="B20" s="115" t="s">
        <v>172</v>
      </c>
      <c r="C20" s="115" t="s">
        <v>102</v>
      </c>
      <c r="D20" s="118" t="s">
        <v>173</v>
      </c>
      <c r="E20" s="116">
        <v>0</v>
      </c>
      <c r="F20" s="116">
        <f t="shared" si="1"/>
        <v>0</v>
      </c>
      <c r="G20" s="116">
        <v>400</v>
      </c>
      <c r="H20" s="116">
        <f t="shared" si="0"/>
        <v>400</v>
      </c>
      <c r="I20" s="117">
        <v>43501</v>
      </c>
      <c r="J20" s="101">
        <v>43501</v>
      </c>
      <c r="K20" s="101"/>
    </row>
    <row r="21" spans="1:12" s="69" customFormat="1" ht="54" customHeight="1" x14ac:dyDescent="0.2">
      <c r="A21" s="114" t="s">
        <v>10</v>
      </c>
      <c r="B21" s="115" t="s">
        <v>174</v>
      </c>
      <c r="C21" s="115" t="s">
        <v>166</v>
      </c>
      <c r="D21" s="118" t="s">
        <v>173</v>
      </c>
      <c r="E21" s="116">
        <v>0</v>
      </c>
      <c r="F21" s="116">
        <f t="shared" si="1"/>
        <v>0</v>
      </c>
      <c r="G21" s="116">
        <f>300+562+200</f>
        <v>1062</v>
      </c>
      <c r="H21" s="116">
        <f t="shared" si="0"/>
        <v>1062</v>
      </c>
      <c r="I21" s="117">
        <v>43501</v>
      </c>
      <c r="J21" s="101">
        <v>43501</v>
      </c>
      <c r="K21" s="101"/>
      <c r="L21" s="82"/>
    </row>
    <row r="22" spans="1:12" s="69" customFormat="1" ht="33" customHeight="1" x14ac:dyDescent="0.2">
      <c r="A22" s="114" t="s">
        <v>10</v>
      </c>
      <c r="B22" s="115" t="s">
        <v>172</v>
      </c>
      <c r="C22" s="115" t="s">
        <v>102</v>
      </c>
      <c r="D22" s="118" t="s">
        <v>173</v>
      </c>
      <c r="E22" s="116">
        <v>0</v>
      </c>
      <c r="F22" s="116">
        <f t="shared" si="1"/>
        <v>0</v>
      </c>
      <c r="G22" s="116">
        <v>400</v>
      </c>
      <c r="H22" s="116">
        <f t="shared" si="0"/>
        <v>400</v>
      </c>
      <c r="I22" s="117">
        <v>43504</v>
      </c>
      <c r="J22" s="101">
        <v>43504</v>
      </c>
      <c r="K22" s="101"/>
    </row>
    <row r="23" spans="1:12" s="69" customFormat="1" ht="45" customHeight="1" x14ac:dyDescent="0.2">
      <c r="A23" s="114" t="s">
        <v>10</v>
      </c>
      <c r="B23" s="115" t="s">
        <v>175</v>
      </c>
      <c r="C23" s="115" t="s">
        <v>176</v>
      </c>
      <c r="D23" s="118" t="s">
        <v>173</v>
      </c>
      <c r="E23" s="116">
        <v>0</v>
      </c>
      <c r="F23" s="116">
        <f t="shared" si="1"/>
        <v>0</v>
      </c>
      <c r="G23" s="116">
        <f>400+1266.45+192</f>
        <v>1858.45</v>
      </c>
      <c r="H23" s="116">
        <f t="shared" si="0"/>
        <v>1858.45</v>
      </c>
      <c r="I23" s="117">
        <v>43504</v>
      </c>
      <c r="J23" s="97">
        <v>43504</v>
      </c>
      <c r="K23" s="101"/>
    </row>
    <row r="24" spans="1:12" s="69" customFormat="1" ht="62.25" customHeight="1" x14ac:dyDescent="0.2">
      <c r="A24" s="114" t="s">
        <v>10</v>
      </c>
      <c r="B24" s="115" t="s">
        <v>175</v>
      </c>
      <c r="C24" s="115" t="s">
        <v>176</v>
      </c>
      <c r="D24" s="118" t="s">
        <v>173</v>
      </c>
      <c r="E24" s="116">
        <v>0</v>
      </c>
      <c r="F24" s="116">
        <f t="shared" si="1"/>
        <v>0</v>
      </c>
      <c r="G24" s="116">
        <f>400+1266.45+192</f>
        <v>1858.45</v>
      </c>
      <c r="H24" s="116">
        <f t="shared" si="0"/>
        <v>1858.45</v>
      </c>
      <c r="I24" s="117">
        <v>43501</v>
      </c>
      <c r="J24" s="101">
        <v>43501</v>
      </c>
      <c r="K24" s="101"/>
    </row>
    <row r="25" spans="1:12" s="69" customFormat="1" ht="57" customHeight="1" x14ac:dyDescent="0.2">
      <c r="A25" s="114" t="s">
        <v>40</v>
      </c>
      <c r="B25" s="115" t="s">
        <v>177</v>
      </c>
      <c r="C25" s="115" t="s">
        <v>166</v>
      </c>
      <c r="D25" s="115" t="s">
        <v>201</v>
      </c>
      <c r="E25" s="116">
        <v>0</v>
      </c>
      <c r="F25" s="116">
        <f t="shared" si="1"/>
        <v>0</v>
      </c>
      <c r="G25" s="116">
        <v>300</v>
      </c>
      <c r="H25" s="116">
        <f>+G25</f>
        <v>300</v>
      </c>
      <c r="I25" s="117">
        <v>43508</v>
      </c>
      <c r="J25" s="97">
        <v>43508</v>
      </c>
      <c r="K25" s="101"/>
    </row>
    <row r="26" spans="1:12" s="69" customFormat="1" ht="62.25" customHeight="1" x14ac:dyDescent="0.2">
      <c r="A26" s="114" t="s">
        <v>40</v>
      </c>
      <c r="B26" s="115" t="s">
        <v>178</v>
      </c>
      <c r="C26" s="115" t="s">
        <v>166</v>
      </c>
      <c r="D26" s="115" t="s">
        <v>201</v>
      </c>
      <c r="E26" s="116">
        <v>0</v>
      </c>
      <c r="F26" s="116">
        <f t="shared" si="1"/>
        <v>0</v>
      </c>
      <c r="G26" s="116">
        <v>300</v>
      </c>
      <c r="H26" s="116">
        <f>+G26</f>
        <v>300</v>
      </c>
      <c r="I26" s="117">
        <v>43508</v>
      </c>
      <c r="J26" s="97">
        <v>43508</v>
      </c>
      <c r="K26" s="101"/>
    </row>
    <row r="27" spans="1:12" s="69" customFormat="1" ht="69" customHeight="1" x14ac:dyDescent="0.2">
      <c r="A27" s="114" t="s">
        <v>40</v>
      </c>
      <c r="B27" s="115" t="s">
        <v>179</v>
      </c>
      <c r="C27" s="115" t="s">
        <v>166</v>
      </c>
      <c r="D27" s="115" t="s">
        <v>180</v>
      </c>
      <c r="E27" s="116">
        <v>0</v>
      </c>
      <c r="F27" s="116">
        <f t="shared" si="1"/>
        <v>0</v>
      </c>
      <c r="G27" s="116">
        <v>300</v>
      </c>
      <c r="H27" s="116">
        <f>+G27</f>
        <v>300</v>
      </c>
      <c r="I27" s="117">
        <v>43511</v>
      </c>
      <c r="J27" s="97">
        <v>43511</v>
      </c>
      <c r="K27" s="101"/>
    </row>
    <row r="28" spans="1:12" s="69" customFormat="1" ht="77.25" customHeight="1" x14ac:dyDescent="0.2">
      <c r="A28" s="114" t="s">
        <v>40</v>
      </c>
      <c r="B28" s="115" t="s">
        <v>181</v>
      </c>
      <c r="C28" s="115" t="s">
        <v>166</v>
      </c>
      <c r="D28" s="115" t="s">
        <v>200</v>
      </c>
      <c r="E28" s="116">
        <v>0</v>
      </c>
      <c r="F28" s="116">
        <f t="shared" si="1"/>
        <v>0</v>
      </c>
      <c r="G28" s="116">
        <v>300</v>
      </c>
      <c r="H28" s="116">
        <f>+G28</f>
        <v>300</v>
      </c>
      <c r="I28" s="117">
        <v>43509</v>
      </c>
      <c r="J28" s="97">
        <v>43509</v>
      </c>
      <c r="K28" s="101"/>
    </row>
    <row r="29" spans="1:12" s="69" customFormat="1" ht="33" customHeight="1" x14ac:dyDescent="0.2">
      <c r="A29" s="114" t="s">
        <v>10</v>
      </c>
      <c r="B29" s="115" t="s">
        <v>174</v>
      </c>
      <c r="C29" s="115" t="s">
        <v>166</v>
      </c>
      <c r="D29" s="118" t="s">
        <v>173</v>
      </c>
      <c r="E29" s="116">
        <v>0</v>
      </c>
      <c r="F29" s="116">
        <f t="shared" si="1"/>
        <v>0</v>
      </c>
      <c r="G29" s="116">
        <v>300</v>
      </c>
      <c r="H29" s="116">
        <f>+G29</f>
        <v>300</v>
      </c>
      <c r="I29" s="117">
        <v>43504</v>
      </c>
      <c r="J29" s="97">
        <v>43504</v>
      </c>
      <c r="K29" s="97"/>
    </row>
    <row r="30" spans="1:12" s="69" customFormat="1" ht="33" customHeight="1" x14ac:dyDescent="0.2">
      <c r="A30" s="114" t="s">
        <v>105</v>
      </c>
      <c r="B30" s="114" t="s">
        <v>106</v>
      </c>
      <c r="C30" s="115" t="s">
        <v>166</v>
      </c>
      <c r="D30" s="118" t="s">
        <v>173</v>
      </c>
      <c r="E30" s="116">
        <v>1400</v>
      </c>
      <c r="F30" s="116">
        <f t="shared" si="1"/>
        <v>1400</v>
      </c>
      <c r="G30" s="116">
        <f>300+400</f>
        <v>700</v>
      </c>
      <c r="H30" s="116">
        <f>+F30+G30</f>
        <v>2100</v>
      </c>
      <c r="I30" s="117">
        <v>43502</v>
      </c>
      <c r="J30" s="101">
        <v>43502</v>
      </c>
      <c r="K30" s="101"/>
    </row>
    <row r="31" spans="1:12" s="69" customFormat="1" ht="53.25" customHeight="1" x14ac:dyDescent="0.2">
      <c r="A31" s="114" t="s">
        <v>182</v>
      </c>
      <c r="B31" s="115" t="s">
        <v>163</v>
      </c>
      <c r="C31" s="115" t="s">
        <v>42</v>
      </c>
      <c r="D31" s="118" t="s">
        <v>183</v>
      </c>
      <c r="E31" s="116">
        <v>0</v>
      </c>
      <c r="F31" s="116">
        <f t="shared" si="1"/>
        <v>0</v>
      </c>
      <c r="G31" s="116">
        <v>300</v>
      </c>
      <c r="H31" s="116">
        <f t="shared" ref="H31:H36" si="2">+G31</f>
        <v>300</v>
      </c>
      <c r="I31" s="117">
        <v>43502</v>
      </c>
      <c r="J31" s="97">
        <v>43502</v>
      </c>
      <c r="K31" s="101"/>
    </row>
    <row r="32" spans="1:12" s="69" customFormat="1" ht="62.25" customHeight="1" x14ac:dyDescent="0.2">
      <c r="A32" s="114" t="s">
        <v>182</v>
      </c>
      <c r="B32" s="115" t="s">
        <v>163</v>
      </c>
      <c r="C32" s="115" t="s">
        <v>42</v>
      </c>
      <c r="D32" s="115" t="s">
        <v>164</v>
      </c>
      <c r="E32" s="116">
        <v>0</v>
      </c>
      <c r="F32" s="116">
        <f t="shared" si="1"/>
        <v>0</v>
      </c>
      <c r="G32" s="116">
        <v>300</v>
      </c>
      <c r="H32" s="116">
        <f t="shared" si="2"/>
        <v>300</v>
      </c>
      <c r="I32" s="117">
        <v>43516</v>
      </c>
      <c r="J32" s="97">
        <v>43516</v>
      </c>
      <c r="K32" s="101"/>
    </row>
    <row r="33" spans="1:11" s="105" customFormat="1" ht="54" customHeight="1" x14ac:dyDescent="0.25">
      <c r="A33" s="114" t="s">
        <v>8</v>
      </c>
      <c r="B33" s="115" t="s">
        <v>184</v>
      </c>
      <c r="C33" s="115" t="s">
        <v>166</v>
      </c>
      <c r="D33" s="115" t="s">
        <v>186</v>
      </c>
      <c r="E33" s="116">
        <v>300</v>
      </c>
      <c r="F33" s="116">
        <f t="shared" si="1"/>
        <v>300</v>
      </c>
      <c r="G33" s="116">
        <f>344+200</f>
        <v>544</v>
      </c>
      <c r="H33" s="116">
        <f>+F33+G33</f>
        <v>844</v>
      </c>
      <c r="I33" s="117">
        <v>43504</v>
      </c>
      <c r="J33" s="103"/>
      <c r="K33" s="104"/>
    </row>
    <row r="34" spans="1:11" s="105" customFormat="1" ht="54" customHeight="1" x14ac:dyDescent="0.25">
      <c r="A34" s="114" t="s">
        <v>27</v>
      </c>
      <c r="B34" s="114" t="s">
        <v>185</v>
      </c>
      <c r="C34" s="115" t="s">
        <v>166</v>
      </c>
      <c r="D34" s="115" t="s">
        <v>186</v>
      </c>
      <c r="E34" s="116">
        <v>0</v>
      </c>
      <c r="F34" s="116">
        <f t="shared" si="1"/>
        <v>0</v>
      </c>
      <c r="G34" s="116">
        <f>300+1360+158</f>
        <v>1818</v>
      </c>
      <c r="H34" s="116">
        <f t="shared" si="2"/>
        <v>1818</v>
      </c>
      <c r="I34" s="117">
        <v>43504</v>
      </c>
      <c r="J34" s="103"/>
      <c r="K34" s="104"/>
    </row>
    <row r="35" spans="1:11" s="105" customFormat="1" ht="54" customHeight="1" x14ac:dyDescent="0.25">
      <c r="A35" s="114" t="s">
        <v>187</v>
      </c>
      <c r="B35" s="115" t="s">
        <v>205</v>
      </c>
      <c r="C35" s="115" t="s">
        <v>166</v>
      </c>
      <c r="D35" s="118" t="s">
        <v>188</v>
      </c>
      <c r="E35" s="116">
        <v>0</v>
      </c>
      <c r="F35" s="116">
        <f t="shared" si="1"/>
        <v>0</v>
      </c>
      <c r="G35" s="116">
        <f>300+364+200</f>
        <v>864</v>
      </c>
      <c r="H35" s="116">
        <f t="shared" si="2"/>
        <v>864</v>
      </c>
      <c r="I35" s="117">
        <v>43504</v>
      </c>
      <c r="J35" s="103"/>
      <c r="K35" s="104"/>
    </row>
    <row r="36" spans="1:11" s="106" customFormat="1" ht="54" customHeight="1" x14ac:dyDescent="0.25">
      <c r="A36" s="114" t="s">
        <v>11</v>
      </c>
      <c r="B36" s="115" t="s">
        <v>189</v>
      </c>
      <c r="C36" s="115" t="s">
        <v>166</v>
      </c>
      <c r="D36" s="118" t="s">
        <v>188</v>
      </c>
      <c r="E36" s="116">
        <v>0</v>
      </c>
      <c r="F36" s="116">
        <f t="shared" si="1"/>
        <v>0</v>
      </c>
      <c r="G36" s="116">
        <f>300+500+200</f>
        <v>1000</v>
      </c>
      <c r="H36" s="116">
        <f t="shared" si="2"/>
        <v>1000</v>
      </c>
      <c r="I36" s="117">
        <v>43504</v>
      </c>
      <c r="J36" s="103">
        <v>43504</v>
      </c>
      <c r="K36" s="104"/>
    </row>
    <row r="37" spans="1:11" s="106" customFormat="1" ht="54" customHeight="1" x14ac:dyDescent="0.25">
      <c r="A37" s="114" t="s">
        <v>34</v>
      </c>
      <c r="B37" s="115" t="s">
        <v>190</v>
      </c>
      <c r="C37" s="115" t="s">
        <v>166</v>
      </c>
      <c r="D37" s="115" t="s">
        <v>192</v>
      </c>
      <c r="E37" s="116">
        <v>0</v>
      </c>
      <c r="F37" s="116">
        <v>0</v>
      </c>
      <c r="G37" s="116">
        <f>300+940+200</f>
        <v>1440</v>
      </c>
      <c r="H37" s="116">
        <f t="shared" ref="H37:H44" si="3">+G37</f>
        <v>1440</v>
      </c>
      <c r="I37" s="117">
        <v>43503</v>
      </c>
      <c r="J37" s="104">
        <v>43504</v>
      </c>
      <c r="K37" s="104"/>
    </row>
    <row r="38" spans="1:11" s="106" customFormat="1" ht="54" customHeight="1" x14ac:dyDescent="0.25">
      <c r="A38" s="114" t="s">
        <v>34</v>
      </c>
      <c r="B38" s="115" t="s">
        <v>191</v>
      </c>
      <c r="C38" s="115" t="s">
        <v>166</v>
      </c>
      <c r="D38" s="115" t="s">
        <v>192</v>
      </c>
      <c r="E38" s="116">
        <v>0</v>
      </c>
      <c r="F38" s="116">
        <v>0</v>
      </c>
      <c r="G38" s="116">
        <f>300+940+200</f>
        <v>1440</v>
      </c>
      <c r="H38" s="116">
        <f t="shared" si="3"/>
        <v>1440</v>
      </c>
      <c r="I38" s="117">
        <v>43503</v>
      </c>
      <c r="J38" s="104">
        <v>43504</v>
      </c>
      <c r="K38" s="104"/>
    </row>
    <row r="39" spans="1:11" s="106" customFormat="1" ht="54" customHeight="1" x14ac:dyDescent="0.25">
      <c r="A39" s="114" t="s">
        <v>34</v>
      </c>
      <c r="B39" s="115" t="s">
        <v>193</v>
      </c>
      <c r="C39" s="115" t="s">
        <v>166</v>
      </c>
      <c r="D39" s="115" t="s">
        <v>192</v>
      </c>
      <c r="E39" s="116">
        <v>0</v>
      </c>
      <c r="F39" s="116">
        <v>0</v>
      </c>
      <c r="G39" s="116">
        <f>300+940+200</f>
        <v>1440</v>
      </c>
      <c r="H39" s="116">
        <f t="shared" si="3"/>
        <v>1440</v>
      </c>
      <c r="I39" s="117">
        <v>43503</v>
      </c>
      <c r="J39" s="104">
        <v>43504</v>
      </c>
      <c r="K39" s="104"/>
    </row>
    <row r="40" spans="1:11" s="106" customFormat="1" ht="54" customHeight="1" x14ac:dyDescent="0.25">
      <c r="A40" s="114" t="s">
        <v>40</v>
      </c>
      <c r="B40" s="115" t="s">
        <v>179</v>
      </c>
      <c r="C40" s="115" t="s">
        <v>166</v>
      </c>
      <c r="D40" s="115" t="s">
        <v>192</v>
      </c>
      <c r="E40" s="116">
        <v>0</v>
      </c>
      <c r="F40" s="116">
        <v>0</v>
      </c>
      <c r="G40" s="116">
        <f>300+550+200</f>
        <v>1050</v>
      </c>
      <c r="H40" s="116">
        <f t="shared" si="3"/>
        <v>1050</v>
      </c>
      <c r="I40" s="117">
        <v>43503</v>
      </c>
      <c r="J40" s="104">
        <v>43504</v>
      </c>
      <c r="K40" s="104"/>
    </row>
    <row r="41" spans="1:11" s="106" customFormat="1" ht="54" customHeight="1" x14ac:dyDescent="0.25">
      <c r="A41" s="114" t="s">
        <v>10</v>
      </c>
      <c r="B41" s="115" t="s">
        <v>194</v>
      </c>
      <c r="C41" s="115" t="s">
        <v>166</v>
      </c>
      <c r="D41" s="118" t="s">
        <v>188</v>
      </c>
      <c r="E41" s="116">
        <v>0</v>
      </c>
      <c r="F41" s="116">
        <v>0</v>
      </c>
      <c r="G41" s="116">
        <f>300+744+200</f>
        <v>1244</v>
      </c>
      <c r="H41" s="116">
        <f t="shared" si="3"/>
        <v>1244</v>
      </c>
      <c r="I41" s="117">
        <v>43503</v>
      </c>
      <c r="J41" s="104">
        <v>43504</v>
      </c>
      <c r="K41" s="104"/>
    </row>
    <row r="42" spans="1:11" s="106" customFormat="1" ht="54" customHeight="1" x14ac:dyDescent="0.25">
      <c r="A42" s="114" t="s">
        <v>10</v>
      </c>
      <c r="B42" s="115" t="s">
        <v>195</v>
      </c>
      <c r="C42" s="115" t="s">
        <v>166</v>
      </c>
      <c r="D42" s="118" t="s">
        <v>188</v>
      </c>
      <c r="E42" s="116">
        <v>0</v>
      </c>
      <c r="F42" s="116">
        <v>0</v>
      </c>
      <c r="G42" s="116">
        <f>300+744+200</f>
        <v>1244</v>
      </c>
      <c r="H42" s="116">
        <f t="shared" si="3"/>
        <v>1244</v>
      </c>
      <c r="I42" s="117">
        <v>43503</v>
      </c>
      <c r="J42" s="104">
        <v>43504</v>
      </c>
      <c r="K42" s="104"/>
    </row>
    <row r="43" spans="1:11" s="106" customFormat="1" ht="120.75" customHeight="1" x14ac:dyDescent="0.25">
      <c r="A43" s="114" t="s">
        <v>9</v>
      </c>
      <c r="B43" s="115" t="s">
        <v>168</v>
      </c>
      <c r="C43" s="115" t="s">
        <v>169</v>
      </c>
      <c r="D43" s="115" t="s">
        <v>199</v>
      </c>
      <c r="E43" s="116">
        <v>0</v>
      </c>
      <c r="F43" s="116">
        <v>0</v>
      </c>
      <c r="G43" s="116">
        <v>300</v>
      </c>
      <c r="H43" s="116">
        <f t="shared" si="3"/>
        <v>300</v>
      </c>
      <c r="I43" s="117">
        <v>43523</v>
      </c>
      <c r="J43" s="103">
        <v>43523</v>
      </c>
      <c r="K43" s="104"/>
    </row>
    <row r="44" spans="1:11" s="106" customFormat="1" ht="96" customHeight="1" x14ac:dyDescent="0.25">
      <c r="A44" s="114" t="s">
        <v>9</v>
      </c>
      <c r="B44" s="115" t="s">
        <v>196</v>
      </c>
      <c r="C44" s="115" t="s">
        <v>197</v>
      </c>
      <c r="D44" s="115" t="s">
        <v>199</v>
      </c>
      <c r="E44" s="116">
        <v>0</v>
      </c>
      <c r="F44" s="116">
        <v>0</v>
      </c>
      <c r="G44" s="116">
        <v>400</v>
      </c>
      <c r="H44" s="116">
        <f t="shared" si="3"/>
        <v>400</v>
      </c>
      <c r="I44" s="117">
        <v>43523</v>
      </c>
      <c r="J44" s="103">
        <v>43523</v>
      </c>
      <c r="K44" s="104"/>
    </row>
    <row r="45" spans="1:11" s="110" customFormat="1" ht="54" customHeight="1" x14ac:dyDescent="0.25">
      <c r="A45" s="107"/>
      <c r="B45" s="112"/>
      <c r="C45" s="107"/>
      <c r="D45" s="107"/>
      <c r="E45" s="111"/>
      <c r="F45" s="107"/>
      <c r="G45" s="107"/>
      <c r="H45" s="107"/>
      <c r="I45" s="108"/>
      <c r="J45" s="109"/>
      <c r="K45" s="109"/>
    </row>
    <row r="46" spans="1:11" s="110" customFormat="1" ht="54" customHeight="1" x14ac:dyDescent="0.25">
      <c r="A46" s="107"/>
      <c r="B46" s="112"/>
      <c r="C46" s="107"/>
      <c r="D46" s="107"/>
      <c r="E46" s="111"/>
      <c r="F46" s="107"/>
      <c r="G46" s="107"/>
      <c r="H46" s="107"/>
      <c r="I46" s="108"/>
      <c r="J46" s="109"/>
      <c r="K46" s="109"/>
    </row>
    <row r="47" spans="1:11" s="110" customFormat="1" ht="54" customHeight="1" x14ac:dyDescent="0.25">
      <c r="A47" s="107"/>
      <c r="B47" s="112"/>
      <c r="C47" s="107"/>
      <c r="D47" s="107"/>
      <c r="E47" s="111"/>
      <c r="F47" s="107"/>
      <c r="G47" s="107"/>
      <c r="H47" s="107"/>
      <c r="I47" s="108"/>
      <c r="J47" s="109"/>
      <c r="K47" s="109"/>
    </row>
    <row r="48" spans="1:11" s="110" customFormat="1" ht="54" customHeight="1" x14ac:dyDescent="0.25">
      <c r="A48" s="107"/>
      <c r="B48" s="112"/>
      <c r="C48" s="107"/>
      <c r="D48" s="107"/>
      <c r="E48" s="111"/>
      <c r="F48" s="107"/>
      <c r="G48" s="107"/>
      <c r="H48" s="107"/>
      <c r="I48" s="108"/>
      <c r="J48" s="109"/>
      <c r="K48" s="109"/>
    </row>
    <row r="49" spans="1:11" s="110" customFormat="1" ht="54" customHeight="1" x14ac:dyDescent="0.25">
      <c r="A49" s="107"/>
      <c r="B49" s="112"/>
      <c r="C49" s="107"/>
      <c r="D49" s="107"/>
      <c r="E49" s="111"/>
      <c r="F49" s="107"/>
      <c r="G49" s="107"/>
      <c r="H49" s="107"/>
      <c r="I49" s="108"/>
      <c r="J49" s="109"/>
      <c r="K49" s="109"/>
    </row>
    <row r="50" spans="1:11" s="110" customFormat="1" ht="54" customHeight="1" x14ac:dyDescent="0.25">
      <c r="A50" s="107"/>
      <c r="B50" s="112"/>
      <c r="C50" s="107"/>
      <c r="D50" s="107"/>
      <c r="E50" s="111"/>
      <c r="F50" s="107"/>
      <c r="G50" s="107"/>
      <c r="H50" s="107"/>
      <c r="I50" s="108"/>
      <c r="J50" s="109"/>
      <c r="K50" s="109"/>
    </row>
    <row r="51" spans="1:11" s="110" customFormat="1" ht="54" customHeight="1" x14ac:dyDescent="0.25">
      <c r="A51" s="107"/>
      <c r="B51" s="112"/>
      <c r="C51" s="107"/>
      <c r="D51" s="107"/>
      <c r="E51" s="111"/>
      <c r="F51" s="107"/>
      <c r="G51" s="107"/>
      <c r="H51" s="107"/>
      <c r="I51" s="108"/>
      <c r="J51" s="109"/>
      <c r="K51" s="109"/>
    </row>
    <row r="52" spans="1:11" s="110" customFormat="1" ht="54" customHeight="1" x14ac:dyDescent="0.25">
      <c r="A52" s="107"/>
      <c r="B52" s="112"/>
      <c r="C52" s="107"/>
      <c r="D52" s="107"/>
      <c r="E52" s="111"/>
      <c r="F52" s="107"/>
      <c r="G52" s="107"/>
      <c r="H52" s="107"/>
      <c r="I52" s="108"/>
      <c r="J52" s="109"/>
      <c r="K52" s="109"/>
    </row>
    <row r="53" spans="1:11" s="110" customFormat="1" ht="54" customHeight="1" x14ac:dyDescent="0.25">
      <c r="A53" s="107"/>
      <c r="B53" s="112"/>
      <c r="C53" s="107"/>
      <c r="D53" s="107"/>
      <c r="E53" s="111"/>
      <c r="F53" s="107"/>
      <c r="G53" s="107"/>
      <c r="H53" s="107"/>
      <c r="I53" s="113"/>
      <c r="J53" s="109"/>
      <c r="K53" s="109"/>
    </row>
  </sheetData>
  <mergeCells count="3">
    <mergeCell ref="B1:H1"/>
    <mergeCell ref="B2:H2"/>
    <mergeCell ref="B3:H3"/>
  </mergeCells>
  <pageMargins left="0.39370078740157483" right="0.39370078740157483" top="0.39370078740157483" bottom="0.39370078740157483" header="0.31496062992125984" footer="0.31496062992125984"/>
  <pageSetup scale="42"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048562"/>
  <sheetViews>
    <sheetView tabSelected="1" view="pageBreakPreview" zoomScale="90" zoomScaleNormal="70" zoomScaleSheetLayoutView="90" workbookViewId="0">
      <selection activeCell="G7" sqref="G7"/>
    </sheetView>
  </sheetViews>
  <sheetFormatPr baseColWidth="10" defaultRowHeight="12.75" x14ac:dyDescent="0.2"/>
  <cols>
    <col min="1" max="1" width="11.42578125" style="1"/>
    <col min="2" max="2" width="23.28515625" style="71" customWidth="1"/>
    <col min="3" max="3" width="22.5703125" style="81" customWidth="1"/>
    <col min="4" max="4" width="16.28515625" style="81" customWidth="1"/>
    <col min="5" max="5" width="15.42578125" style="81" customWidth="1"/>
    <col min="6" max="6" width="21.28515625" style="71" customWidth="1"/>
    <col min="7" max="7" width="77.140625" style="71" customWidth="1"/>
    <col min="8" max="8" width="12.5703125" style="72" customWidth="1"/>
    <col min="9" max="9" width="12.85546875" style="71" customWidth="1"/>
    <col min="10" max="10" width="13.28515625" style="68" customWidth="1"/>
    <col min="11" max="11" width="13" style="132" customWidth="1"/>
    <col min="12" max="12" width="15" style="82" bestFit="1" customWidth="1"/>
    <col min="13" max="13" width="15" style="82" customWidth="1"/>
    <col min="14" max="14" width="15" style="133" customWidth="1"/>
    <col min="15" max="15" width="11.85546875" style="102" bestFit="1" customWidth="1"/>
    <col min="16" max="16" width="11.42578125" style="102"/>
    <col min="17" max="16384" width="11.42578125" style="1"/>
  </cols>
  <sheetData>
    <row r="1" spans="2:16" s="69" customFormat="1" ht="27.75" customHeight="1" x14ac:dyDescent="0.3">
      <c r="B1" s="142"/>
      <c r="C1" s="200" t="s">
        <v>90</v>
      </c>
      <c r="D1" s="200"/>
      <c r="E1" s="200"/>
      <c r="F1" s="200"/>
      <c r="G1" s="200"/>
      <c r="H1" s="200"/>
      <c r="I1" s="200"/>
      <c r="J1" s="200"/>
      <c r="K1" s="200"/>
      <c r="L1" s="139"/>
      <c r="M1" s="139"/>
      <c r="N1" s="133"/>
      <c r="O1" s="100"/>
      <c r="P1" s="100"/>
    </row>
    <row r="2" spans="2:16" s="69" customFormat="1" ht="27" customHeight="1" x14ac:dyDescent="0.3">
      <c r="B2" s="142"/>
      <c r="C2" s="201" t="s">
        <v>421</v>
      </c>
      <c r="D2" s="201"/>
      <c r="E2" s="201"/>
      <c r="F2" s="201"/>
      <c r="G2" s="201"/>
      <c r="H2" s="201"/>
      <c r="I2" s="201"/>
      <c r="J2" s="201"/>
      <c r="K2" s="201"/>
      <c r="L2" s="139"/>
      <c r="M2" s="139"/>
      <c r="N2" s="133"/>
      <c r="O2" s="100"/>
      <c r="P2" s="100"/>
    </row>
    <row r="3" spans="2:16" s="69" customFormat="1" ht="20.100000000000001" customHeight="1" x14ac:dyDescent="0.25">
      <c r="B3" s="142"/>
      <c r="C3" s="202" t="s">
        <v>210</v>
      </c>
      <c r="D3" s="202"/>
      <c r="E3" s="202"/>
      <c r="F3" s="202"/>
      <c r="G3" s="202"/>
      <c r="H3" s="202"/>
      <c r="I3" s="202"/>
      <c r="J3" s="202"/>
      <c r="K3" s="202"/>
      <c r="L3" s="139"/>
      <c r="M3" s="139"/>
      <c r="N3" s="133"/>
      <c r="O3" s="100"/>
      <c r="P3" s="100"/>
    </row>
    <row r="4" spans="2:16" s="69" customFormat="1" ht="20.100000000000001" customHeight="1" x14ac:dyDescent="0.3">
      <c r="B4" s="142"/>
      <c r="C4" s="195" t="s">
        <v>211</v>
      </c>
      <c r="D4" s="195"/>
      <c r="E4" s="163"/>
      <c r="F4" s="164"/>
      <c r="G4" s="164"/>
      <c r="H4" s="165"/>
      <c r="I4" s="164"/>
      <c r="J4" s="166"/>
      <c r="K4" s="167"/>
      <c r="L4" s="139"/>
      <c r="M4" s="139"/>
      <c r="N4" s="133"/>
      <c r="O4" s="100"/>
      <c r="P4" s="100"/>
    </row>
    <row r="5" spans="2:16" s="69" customFormat="1" ht="20.100000000000001" customHeight="1" x14ac:dyDescent="0.3">
      <c r="B5" s="142"/>
      <c r="C5" s="164"/>
      <c r="D5" s="164"/>
      <c r="E5" s="164"/>
      <c r="F5" s="164"/>
      <c r="G5" s="164"/>
      <c r="H5" s="165"/>
      <c r="I5" s="164"/>
      <c r="J5" s="166"/>
      <c r="K5" s="168"/>
      <c r="L5" s="139"/>
      <c r="M5" s="139"/>
      <c r="N5" s="133"/>
      <c r="O5" s="100"/>
      <c r="P5" s="100"/>
    </row>
    <row r="6" spans="2:16" s="69" customFormat="1" ht="45.75" customHeight="1" x14ac:dyDescent="0.2">
      <c r="B6" s="169" t="s">
        <v>98</v>
      </c>
      <c r="C6" s="203" t="s">
        <v>0</v>
      </c>
      <c r="D6" s="204"/>
      <c r="E6" s="205"/>
      <c r="F6" s="169" t="s">
        <v>92</v>
      </c>
      <c r="G6" s="170" t="s">
        <v>93</v>
      </c>
      <c r="H6" s="171" t="s">
        <v>207</v>
      </c>
      <c r="I6" s="170" t="s">
        <v>97</v>
      </c>
      <c r="J6" s="169" t="s">
        <v>208</v>
      </c>
      <c r="K6" s="170" t="s">
        <v>96</v>
      </c>
      <c r="L6" s="140" t="s">
        <v>100</v>
      </c>
      <c r="M6" s="149"/>
      <c r="N6" s="134"/>
      <c r="O6" s="100"/>
      <c r="P6" s="100"/>
    </row>
    <row r="7" spans="2:16" s="69" customFormat="1" ht="53.25" customHeight="1" x14ac:dyDescent="0.2">
      <c r="B7" s="172" t="s">
        <v>215</v>
      </c>
      <c r="C7" s="172" t="s">
        <v>212</v>
      </c>
      <c r="D7" s="172" t="s">
        <v>213</v>
      </c>
      <c r="E7" s="172" t="s">
        <v>214</v>
      </c>
      <c r="F7" s="173" t="s">
        <v>216</v>
      </c>
      <c r="G7" s="174" t="s">
        <v>217</v>
      </c>
      <c r="H7" s="175">
        <v>300</v>
      </c>
      <c r="I7" s="176">
        <f>H7</f>
        <v>300</v>
      </c>
      <c r="J7" s="177">
        <v>0</v>
      </c>
      <c r="K7" s="176">
        <f>I7+J7</f>
        <v>300</v>
      </c>
      <c r="L7" s="135">
        <v>43723</v>
      </c>
      <c r="M7" s="150">
        <v>43727</v>
      </c>
      <c r="N7" s="134">
        <v>1</v>
      </c>
      <c r="O7" s="100"/>
      <c r="P7" s="100"/>
    </row>
    <row r="8" spans="2:16" s="69" customFormat="1" ht="45.75" customHeight="1" x14ac:dyDescent="0.2">
      <c r="B8" s="172" t="s">
        <v>218</v>
      </c>
      <c r="C8" s="172" t="s">
        <v>219</v>
      </c>
      <c r="D8" s="172" t="s">
        <v>220</v>
      </c>
      <c r="E8" s="172" t="s">
        <v>221</v>
      </c>
      <c r="F8" s="173" t="s">
        <v>216</v>
      </c>
      <c r="G8" s="174" t="s">
        <v>222</v>
      </c>
      <c r="H8" s="175">
        <v>300</v>
      </c>
      <c r="I8" s="176">
        <f t="shared" ref="I8:I71" si="0">H8</f>
        <v>300</v>
      </c>
      <c r="J8" s="177">
        <v>0</v>
      </c>
      <c r="K8" s="176">
        <f t="shared" ref="K8:K71" si="1">I8+J8</f>
        <v>300</v>
      </c>
      <c r="L8" s="135">
        <v>43723</v>
      </c>
      <c r="M8" s="150">
        <v>43727</v>
      </c>
      <c r="N8" s="134">
        <v>3</v>
      </c>
      <c r="O8" s="100"/>
      <c r="P8" s="100"/>
    </row>
    <row r="9" spans="2:16" s="69" customFormat="1" ht="63" customHeight="1" x14ac:dyDescent="0.2">
      <c r="B9" s="172" t="s">
        <v>223</v>
      </c>
      <c r="C9" s="172" t="s">
        <v>224</v>
      </c>
      <c r="D9" s="172" t="s">
        <v>225</v>
      </c>
      <c r="E9" s="172" t="s">
        <v>226</v>
      </c>
      <c r="F9" s="173" t="s">
        <v>227</v>
      </c>
      <c r="G9" s="178" t="s">
        <v>228</v>
      </c>
      <c r="H9" s="179">
        <v>400</v>
      </c>
      <c r="I9" s="176">
        <f t="shared" si="0"/>
        <v>400</v>
      </c>
      <c r="J9" s="177">
        <v>0</v>
      </c>
      <c r="K9" s="176">
        <f t="shared" si="1"/>
        <v>400</v>
      </c>
      <c r="L9" s="135">
        <v>43745</v>
      </c>
      <c r="M9" s="150">
        <v>43745</v>
      </c>
      <c r="N9" s="134">
        <f>N8+1</f>
        <v>4</v>
      </c>
      <c r="O9" s="100"/>
      <c r="P9" s="100"/>
    </row>
    <row r="10" spans="2:16" s="69" customFormat="1" ht="65.25" customHeight="1" x14ac:dyDescent="0.2">
      <c r="B10" s="172" t="s">
        <v>223</v>
      </c>
      <c r="C10" s="172" t="s">
        <v>224</v>
      </c>
      <c r="D10" s="172" t="s">
        <v>225</v>
      </c>
      <c r="E10" s="172" t="s">
        <v>226</v>
      </c>
      <c r="F10" s="173" t="s">
        <v>227</v>
      </c>
      <c r="G10" s="178" t="s">
        <v>228</v>
      </c>
      <c r="H10" s="175">
        <v>400</v>
      </c>
      <c r="I10" s="176">
        <f t="shared" si="0"/>
        <v>400</v>
      </c>
      <c r="J10" s="177">
        <v>0</v>
      </c>
      <c r="K10" s="176">
        <f t="shared" si="1"/>
        <v>400</v>
      </c>
      <c r="L10" s="135">
        <v>43748</v>
      </c>
      <c r="M10" s="135">
        <v>43748</v>
      </c>
      <c r="N10" s="134">
        <f t="shared" ref="N10:N73" si="2">N9+1</f>
        <v>5</v>
      </c>
      <c r="O10" s="100"/>
      <c r="P10" s="100"/>
    </row>
    <row r="11" spans="2:16" s="69" customFormat="1" ht="45.75" customHeight="1" x14ac:dyDescent="0.2">
      <c r="B11" s="158" t="s">
        <v>229</v>
      </c>
      <c r="C11" s="172" t="s">
        <v>231</v>
      </c>
      <c r="D11" s="172" t="s">
        <v>230</v>
      </c>
      <c r="E11" s="172" t="s">
        <v>232</v>
      </c>
      <c r="F11" s="173" t="s">
        <v>233</v>
      </c>
      <c r="G11" s="178" t="s">
        <v>234</v>
      </c>
      <c r="H11" s="175">
        <v>400</v>
      </c>
      <c r="I11" s="176">
        <f t="shared" si="0"/>
        <v>400</v>
      </c>
      <c r="J11" s="177">
        <v>0</v>
      </c>
      <c r="K11" s="176">
        <f t="shared" si="1"/>
        <v>400</v>
      </c>
      <c r="L11" s="135">
        <v>43748</v>
      </c>
      <c r="M11" s="135">
        <v>43748</v>
      </c>
      <c r="N11" s="134">
        <f t="shared" si="2"/>
        <v>6</v>
      </c>
      <c r="O11" s="100"/>
      <c r="P11" s="100"/>
    </row>
    <row r="12" spans="2:16" s="69" customFormat="1" ht="45.75" customHeight="1" x14ac:dyDescent="0.2">
      <c r="B12" s="158" t="s">
        <v>229</v>
      </c>
      <c r="C12" s="172" t="s">
        <v>231</v>
      </c>
      <c r="D12" s="172" t="s">
        <v>230</v>
      </c>
      <c r="E12" s="172" t="s">
        <v>232</v>
      </c>
      <c r="F12" s="173" t="s">
        <v>233</v>
      </c>
      <c r="G12" s="178" t="s">
        <v>234</v>
      </c>
      <c r="H12" s="175">
        <v>400</v>
      </c>
      <c r="I12" s="176">
        <f t="shared" si="0"/>
        <v>400</v>
      </c>
      <c r="J12" s="177">
        <v>0</v>
      </c>
      <c r="K12" s="176">
        <f t="shared" si="1"/>
        <v>400</v>
      </c>
      <c r="L12" s="136">
        <v>43745</v>
      </c>
      <c r="M12" s="136">
        <v>43745</v>
      </c>
      <c r="N12" s="134">
        <f t="shared" si="2"/>
        <v>7</v>
      </c>
      <c r="O12" s="100"/>
      <c r="P12" s="100"/>
    </row>
    <row r="13" spans="2:16" s="69" customFormat="1" ht="45.75" customHeight="1" x14ac:dyDescent="0.2">
      <c r="B13" s="158" t="s">
        <v>209</v>
      </c>
      <c r="C13" s="180" t="s">
        <v>235</v>
      </c>
      <c r="D13" s="180" t="s">
        <v>236</v>
      </c>
      <c r="E13" s="180" t="s">
        <v>237</v>
      </c>
      <c r="F13" s="173" t="s">
        <v>238</v>
      </c>
      <c r="G13" s="178" t="s">
        <v>239</v>
      </c>
      <c r="H13" s="175">
        <v>400</v>
      </c>
      <c r="I13" s="176">
        <f t="shared" si="0"/>
        <v>400</v>
      </c>
      <c r="J13" s="177">
        <v>0</v>
      </c>
      <c r="K13" s="176">
        <f t="shared" si="1"/>
        <v>400</v>
      </c>
      <c r="L13" s="136">
        <v>43762</v>
      </c>
      <c r="M13" s="136">
        <v>43762</v>
      </c>
      <c r="N13" s="134">
        <f t="shared" si="2"/>
        <v>8</v>
      </c>
      <c r="O13" s="100"/>
      <c r="P13" s="100"/>
    </row>
    <row r="14" spans="2:16" s="69" customFormat="1" ht="45.75" customHeight="1" x14ac:dyDescent="0.2">
      <c r="B14" s="158" t="s">
        <v>209</v>
      </c>
      <c r="C14" s="172" t="s">
        <v>240</v>
      </c>
      <c r="D14" s="172" t="s">
        <v>241</v>
      </c>
      <c r="E14" s="172" t="s">
        <v>242</v>
      </c>
      <c r="F14" s="173" t="s">
        <v>243</v>
      </c>
      <c r="G14" s="178" t="s">
        <v>239</v>
      </c>
      <c r="H14" s="175">
        <v>400</v>
      </c>
      <c r="I14" s="176">
        <f t="shared" si="0"/>
        <v>400</v>
      </c>
      <c r="J14" s="177">
        <v>0</v>
      </c>
      <c r="K14" s="176">
        <f t="shared" si="1"/>
        <v>400</v>
      </c>
      <c r="L14" s="136">
        <v>43762</v>
      </c>
      <c r="M14" s="136">
        <v>43762</v>
      </c>
      <c r="N14" s="134">
        <f t="shared" si="2"/>
        <v>9</v>
      </c>
      <c r="O14" s="100"/>
      <c r="P14" s="100"/>
    </row>
    <row r="15" spans="2:16" s="69" customFormat="1" ht="45.75" customHeight="1" x14ac:dyDescent="0.2">
      <c r="B15" s="158" t="s">
        <v>244</v>
      </c>
      <c r="C15" s="172" t="s">
        <v>245</v>
      </c>
      <c r="D15" s="172" t="s">
        <v>246</v>
      </c>
      <c r="E15" s="172" t="s">
        <v>247</v>
      </c>
      <c r="F15" s="173" t="s">
        <v>227</v>
      </c>
      <c r="G15" s="178" t="s">
        <v>248</v>
      </c>
      <c r="H15" s="175">
        <f>2200+400</f>
        <v>2600</v>
      </c>
      <c r="I15" s="176">
        <f t="shared" si="0"/>
        <v>2600</v>
      </c>
      <c r="J15" s="177">
        <v>0</v>
      </c>
      <c r="K15" s="176">
        <f t="shared" si="1"/>
        <v>2600</v>
      </c>
      <c r="L15" s="136">
        <v>43760</v>
      </c>
      <c r="M15" s="136">
        <v>43762</v>
      </c>
      <c r="N15" s="134">
        <f t="shared" si="2"/>
        <v>10</v>
      </c>
      <c r="O15" s="100"/>
      <c r="P15" s="100"/>
    </row>
    <row r="16" spans="2:16" s="69" customFormat="1" ht="45.75" customHeight="1" x14ac:dyDescent="0.2">
      <c r="B16" s="181" t="s">
        <v>209</v>
      </c>
      <c r="C16" s="182" t="s">
        <v>240</v>
      </c>
      <c r="D16" s="182" t="s">
        <v>241</v>
      </c>
      <c r="E16" s="182" t="s">
        <v>242</v>
      </c>
      <c r="F16" s="183" t="s">
        <v>243</v>
      </c>
      <c r="G16" s="184" t="s">
        <v>249</v>
      </c>
      <c r="H16" s="185">
        <v>400</v>
      </c>
      <c r="I16" s="186">
        <f t="shared" si="0"/>
        <v>400</v>
      </c>
      <c r="J16" s="187">
        <v>0</v>
      </c>
      <c r="K16" s="186">
        <f t="shared" si="1"/>
        <v>400</v>
      </c>
      <c r="L16" s="161">
        <v>43764</v>
      </c>
      <c r="M16" s="161">
        <v>43764</v>
      </c>
      <c r="N16" s="134">
        <f t="shared" si="2"/>
        <v>11</v>
      </c>
      <c r="O16" s="100"/>
      <c r="P16" s="100"/>
    </row>
    <row r="17" spans="2:16" s="69" customFormat="1" ht="52.5" customHeight="1" x14ac:dyDescent="0.2">
      <c r="B17" s="158" t="s">
        <v>253</v>
      </c>
      <c r="C17" s="172" t="s">
        <v>250</v>
      </c>
      <c r="D17" s="172" t="s">
        <v>251</v>
      </c>
      <c r="E17" s="172" t="s">
        <v>252</v>
      </c>
      <c r="F17" s="173" t="s">
        <v>216</v>
      </c>
      <c r="G17" s="178" t="s">
        <v>254</v>
      </c>
      <c r="H17" s="175">
        <v>0</v>
      </c>
      <c r="I17" s="176">
        <f t="shared" si="0"/>
        <v>0</v>
      </c>
      <c r="J17" s="177">
        <v>0</v>
      </c>
      <c r="K17" s="176">
        <f t="shared" si="1"/>
        <v>0</v>
      </c>
      <c r="L17" s="136">
        <v>43764</v>
      </c>
      <c r="M17" s="136">
        <v>43764</v>
      </c>
      <c r="N17" s="134">
        <f t="shared" si="2"/>
        <v>12</v>
      </c>
      <c r="O17" s="100"/>
      <c r="P17" s="100"/>
    </row>
    <row r="18" spans="2:16" s="69" customFormat="1" ht="45.75" customHeight="1" x14ac:dyDescent="0.2">
      <c r="B18" s="158" t="s">
        <v>255</v>
      </c>
      <c r="C18" s="172" t="s">
        <v>256</v>
      </c>
      <c r="D18" s="172" t="s">
        <v>257</v>
      </c>
      <c r="E18" s="172" t="s">
        <v>258</v>
      </c>
      <c r="F18" s="173" t="s">
        <v>259</v>
      </c>
      <c r="G18" s="162" t="s">
        <v>369</v>
      </c>
      <c r="H18" s="175">
        <f>1100+400</f>
        <v>1500</v>
      </c>
      <c r="I18" s="176">
        <f t="shared" si="0"/>
        <v>1500</v>
      </c>
      <c r="J18" s="177">
        <v>0</v>
      </c>
      <c r="K18" s="176">
        <f t="shared" si="1"/>
        <v>1500</v>
      </c>
      <c r="L18" s="136">
        <v>43741</v>
      </c>
      <c r="M18" s="136">
        <v>43742</v>
      </c>
      <c r="N18" s="134">
        <f t="shared" si="2"/>
        <v>13</v>
      </c>
      <c r="O18" s="100"/>
      <c r="P18" s="100"/>
    </row>
    <row r="19" spans="2:16" s="69" customFormat="1" ht="56.25" customHeight="1" x14ac:dyDescent="0.2">
      <c r="B19" s="158" t="s">
        <v>209</v>
      </c>
      <c r="C19" s="172" t="s">
        <v>260</v>
      </c>
      <c r="D19" s="172" t="s">
        <v>261</v>
      </c>
      <c r="E19" s="172" t="s">
        <v>262</v>
      </c>
      <c r="F19" s="173" t="s">
        <v>238</v>
      </c>
      <c r="G19" s="188" t="s">
        <v>263</v>
      </c>
      <c r="H19" s="179">
        <f>4250+400</f>
        <v>4650</v>
      </c>
      <c r="I19" s="176">
        <f t="shared" si="0"/>
        <v>4650</v>
      </c>
      <c r="J19" s="177">
        <f>2100+500</f>
        <v>2600</v>
      </c>
      <c r="K19" s="176">
        <f t="shared" si="1"/>
        <v>7250</v>
      </c>
      <c r="L19" s="136">
        <v>43745</v>
      </c>
      <c r="M19" s="151">
        <v>43750</v>
      </c>
      <c r="N19" s="134">
        <f t="shared" si="2"/>
        <v>14</v>
      </c>
      <c r="O19" s="100"/>
      <c r="P19" s="100"/>
    </row>
    <row r="20" spans="2:16" s="69" customFormat="1" ht="54.75" customHeight="1" x14ac:dyDescent="0.2">
      <c r="B20" s="158" t="s">
        <v>253</v>
      </c>
      <c r="C20" s="172" t="s">
        <v>264</v>
      </c>
      <c r="D20" s="172" t="s">
        <v>265</v>
      </c>
      <c r="E20" s="172" t="s">
        <v>266</v>
      </c>
      <c r="F20" s="173" t="s">
        <v>238</v>
      </c>
      <c r="G20" s="188" t="s">
        <v>267</v>
      </c>
      <c r="H20" s="179">
        <f>1700+400</f>
        <v>2100</v>
      </c>
      <c r="I20" s="176">
        <f t="shared" si="0"/>
        <v>2100</v>
      </c>
      <c r="J20" s="177">
        <f>1266.45+192</f>
        <v>1458.45</v>
      </c>
      <c r="K20" s="176">
        <f t="shared" si="1"/>
        <v>3558.45</v>
      </c>
      <c r="L20" s="136">
        <v>43741</v>
      </c>
      <c r="M20" s="151">
        <v>43742</v>
      </c>
      <c r="N20" s="134">
        <f t="shared" si="2"/>
        <v>15</v>
      </c>
      <c r="O20" s="100"/>
      <c r="P20" s="100"/>
    </row>
    <row r="21" spans="2:16" s="69" customFormat="1" ht="87" customHeight="1" x14ac:dyDescent="0.2">
      <c r="B21" s="158" t="s">
        <v>302</v>
      </c>
      <c r="C21" s="172" t="s">
        <v>268</v>
      </c>
      <c r="D21" s="172" t="s">
        <v>261</v>
      </c>
      <c r="E21" s="172" t="s">
        <v>269</v>
      </c>
      <c r="F21" s="173" t="s">
        <v>238</v>
      </c>
      <c r="G21" s="178" t="s">
        <v>270</v>
      </c>
      <c r="H21" s="179">
        <f>4250+400</f>
        <v>4650</v>
      </c>
      <c r="I21" s="176">
        <f t="shared" si="0"/>
        <v>4650</v>
      </c>
      <c r="J21" s="177">
        <v>0</v>
      </c>
      <c r="K21" s="176">
        <f t="shared" si="1"/>
        <v>4650</v>
      </c>
      <c r="L21" s="137">
        <v>43745</v>
      </c>
      <c r="M21" s="152">
        <v>43750</v>
      </c>
      <c r="N21" s="134">
        <f t="shared" si="2"/>
        <v>16</v>
      </c>
      <c r="O21" s="100"/>
      <c r="P21" s="100"/>
    </row>
    <row r="22" spans="2:16" s="69" customFormat="1" ht="45.75" customHeight="1" x14ac:dyDescent="0.2">
      <c r="B22" s="158" t="s">
        <v>209</v>
      </c>
      <c r="C22" s="172" t="s">
        <v>271</v>
      </c>
      <c r="D22" s="172" t="s">
        <v>272</v>
      </c>
      <c r="E22" s="172" t="s">
        <v>273</v>
      </c>
      <c r="F22" s="178" t="s">
        <v>238</v>
      </c>
      <c r="G22" s="178" t="s">
        <v>270</v>
      </c>
      <c r="H22" s="175">
        <f>3400+400</f>
        <v>3800</v>
      </c>
      <c r="I22" s="176">
        <f t="shared" si="0"/>
        <v>3800</v>
      </c>
      <c r="J22" s="177">
        <v>660</v>
      </c>
      <c r="K22" s="176">
        <f t="shared" si="1"/>
        <v>4460</v>
      </c>
      <c r="L22" s="136">
        <v>43746</v>
      </c>
      <c r="M22" s="151">
        <v>43750</v>
      </c>
      <c r="N22" s="134">
        <f t="shared" si="2"/>
        <v>17</v>
      </c>
      <c r="O22" s="100"/>
      <c r="P22" s="100"/>
    </row>
    <row r="23" spans="2:16" s="69" customFormat="1" ht="56.25" customHeight="1" x14ac:dyDescent="0.2">
      <c r="B23" s="158" t="s">
        <v>274</v>
      </c>
      <c r="C23" s="172" t="s">
        <v>275</v>
      </c>
      <c r="D23" s="172" t="s">
        <v>276</v>
      </c>
      <c r="E23" s="172" t="s">
        <v>277</v>
      </c>
      <c r="F23" s="178" t="s">
        <v>227</v>
      </c>
      <c r="G23" s="188" t="s">
        <v>278</v>
      </c>
      <c r="H23" s="175">
        <f>850+400</f>
        <v>1250</v>
      </c>
      <c r="I23" s="176">
        <f t="shared" si="0"/>
        <v>1250</v>
      </c>
      <c r="J23" s="177">
        <v>1934</v>
      </c>
      <c r="K23" s="176">
        <f t="shared" si="1"/>
        <v>3184</v>
      </c>
      <c r="L23" s="136">
        <v>43747</v>
      </c>
      <c r="M23" s="151">
        <v>43748</v>
      </c>
      <c r="N23" s="134">
        <f t="shared" si="2"/>
        <v>18</v>
      </c>
      <c r="O23" s="100"/>
      <c r="P23" s="100"/>
    </row>
    <row r="24" spans="2:16" s="69" customFormat="1" ht="71.25" customHeight="1" x14ac:dyDescent="0.2">
      <c r="B24" s="158" t="s">
        <v>209</v>
      </c>
      <c r="C24" s="172" t="s">
        <v>240</v>
      </c>
      <c r="D24" s="172" t="s">
        <v>241</v>
      </c>
      <c r="E24" s="172" t="s">
        <v>242</v>
      </c>
      <c r="F24" s="178" t="s">
        <v>243</v>
      </c>
      <c r="G24" s="188" t="s">
        <v>279</v>
      </c>
      <c r="H24" s="175">
        <v>400</v>
      </c>
      <c r="I24" s="176">
        <f t="shared" si="0"/>
        <v>400</v>
      </c>
      <c r="J24" s="177">
        <v>0</v>
      </c>
      <c r="K24" s="176">
        <f t="shared" si="1"/>
        <v>400</v>
      </c>
      <c r="L24" s="136">
        <v>43745</v>
      </c>
      <c r="M24" s="136">
        <v>43745</v>
      </c>
      <c r="N24" s="134">
        <f t="shared" si="2"/>
        <v>19</v>
      </c>
      <c r="O24" s="100"/>
      <c r="P24" s="100"/>
    </row>
    <row r="25" spans="2:16" s="69" customFormat="1" ht="54" customHeight="1" x14ac:dyDescent="0.2">
      <c r="B25" s="158" t="s">
        <v>209</v>
      </c>
      <c r="C25" s="172" t="s">
        <v>280</v>
      </c>
      <c r="D25" s="172" t="s">
        <v>281</v>
      </c>
      <c r="E25" s="172" t="s">
        <v>282</v>
      </c>
      <c r="F25" s="178" t="s">
        <v>283</v>
      </c>
      <c r="G25" s="188" t="s">
        <v>284</v>
      </c>
      <c r="H25" s="175">
        <v>400</v>
      </c>
      <c r="I25" s="176">
        <f t="shared" si="0"/>
        <v>400</v>
      </c>
      <c r="J25" s="177">
        <v>600</v>
      </c>
      <c r="K25" s="176">
        <f t="shared" si="1"/>
        <v>1000</v>
      </c>
      <c r="L25" s="136">
        <v>43745</v>
      </c>
      <c r="M25" s="136">
        <v>43745</v>
      </c>
      <c r="N25" s="134">
        <f t="shared" si="2"/>
        <v>20</v>
      </c>
      <c r="O25" s="100"/>
      <c r="P25" s="100"/>
    </row>
    <row r="26" spans="2:16" s="69" customFormat="1" ht="45.75" customHeight="1" x14ac:dyDescent="0.2">
      <c r="B26" s="158" t="s">
        <v>285</v>
      </c>
      <c r="C26" s="172" t="s">
        <v>286</v>
      </c>
      <c r="D26" s="172" t="s">
        <v>287</v>
      </c>
      <c r="E26" s="172" t="s">
        <v>288</v>
      </c>
      <c r="F26" s="178" t="s">
        <v>238</v>
      </c>
      <c r="G26" s="188" t="s">
        <v>289</v>
      </c>
      <c r="H26" s="175">
        <v>400</v>
      </c>
      <c r="I26" s="176">
        <f t="shared" si="0"/>
        <v>400</v>
      </c>
      <c r="J26" s="177">
        <v>0</v>
      </c>
      <c r="K26" s="176">
        <f t="shared" si="1"/>
        <v>400</v>
      </c>
      <c r="L26" s="136">
        <v>43753</v>
      </c>
      <c r="M26" s="151">
        <v>43753</v>
      </c>
      <c r="N26" s="134">
        <f t="shared" si="2"/>
        <v>21</v>
      </c>
      <c r="O26" s="100"/>
      <c r="P26" s="100"/>
    </row>
    <row r="27" spans="2:16" s="69" customFormat="1" ht="45.75" customHeight="1" x14ac:dyDescent="0.2">
      <c r="B27" s="158" t="s">
        <v>285</v>
      </c>
      <c r="C27" s="172" t="s">
        <v>290</v>
      </c>
      <c r="D27" s="172" t="s">
        <v>262</v>
      </c>
      <c r="E27" s="172" t="s">
        <v>291</v>
      </c>
      <c r="F27" s="178" t="s">
        <v>292</v>
      </c>
      <c r="G27" s="188" t="s">
        <v>289</v>
      </c>
      <c r="H27" s="175">
        <v>300</v>
      </c>
      <c r="I27" s="176">
        <f t="shared" si="0"/>
        <v>300</v>
      </c>
      <c r="J27" s="177">
        <v>0</v>
      </c>
      <c r="K27" s="176">
        <f t="shared" si="1"/>
        <v>300</v>
      </c>
      <c r="L27" s="136">
        <v>43753</v>
      </c>
      <c r="M27" s="151">
        <v>43753</v>
      </c>
      <c r="N27" s="134">
        <f t="shared" si="2"/>
        <v>22</v>
      </c>
      <c r="O27" s="100"/>
      <c r="P27" s="100"/>
    </row>
    <row r="28" spans="2:16" s="69" customFormat="1" ht="57.75" customHeight="1" x14ac:dyDescent="0.2">
      <c r="B28" s="158" t="s">
        <v>285</v>
      </c>
      <c r="C28" s="172" t="s">
        <v>293</v>
      </c>
      <c r="D28" s="172" t="s">
        <v>294</v>
      </c>
      <c r="E28" s="172" t="s">
        <v>295</v>
      </c>
      <c r="F28" s="178" t="s">
        <v>233</v>
      </c>
      <c r="G28" s="188" t="s">
        <v>289</v>
      </c>
      <c r="H28" s="175">
        <v>400</v>
      </c>
      <c r="I28" s="176">
        <f t="shared" si="0"/>
        <v>400</v>
      </c>
      <c r="J28" s="177">
        <v>0</v>
      </c>
      <c r="K28" s="176">
        <f t="shared" si="1"/>
        <v>400</v>
      </c>
      <c r="L28" s="136">
        <v>43753</v>
      </c>
      <c r="M28" s="151">
        <v>43753</v>
      </c>
      <c r="N28" s="134">
        <f t="shared" si="2"/>
        <v>23</v>
      </c>
      <c r="O28" s="100"/>
      <c r="P28" s="100"/>
    </row>
    <row r="29" spans="2:16" s="69" customFormat="1" ht="45.75" customHeight="1" x14ac:dyDescent="0.2">
      <c r="B29" s="158" t="s">
        <v>285</v>
      </c>
      <c r="C29" s="172" t="s">
        <v>296</v>
      </c>
      <c r="D29" s="172" t="s">
        <v>297</v>
      </c>
      <c r="E29" s="172" t="s">
        <v>298</v>
      </c>
      <c r="F29" s="172" t="s">
        <v>238</v>
      </c>
      <c r="G29" s="188" t="s">
        <v>289</v>
      </c>
      <c r="H29" s="175">
        <v>400</v>
      </c>
      <c r="I29" s="176">
        <f t="shared" si="0"/>
        <v>400</v>
      </c>
      <c r="J29" s="177">
        <v>0</v>
      </c>
      <c r="K29" s="176">
        <f t="shared" si="1"/>
        <v>400</v>
      </c>
      <c r="L29" s="136">
        <v>43753</v>
      </c>
      <c r="M29" s="136">
        <v>43753</v>
      </c>
      <c r="N29" s="134">
        <f t="shared" si="2"/>
        <v>24</v>
      </c>
      <c r="O29" s="100"/>
      <c r="P29" s="100"/>
    </row>
    <row r="30" spans="2:16" s="69" customFormat="1" ht="57.75" customHeight="1" x14ac:dyDescent="0.2">
      <c r="B30" s="158" t="s">
        <v>209</v>
      </c>
      <c r="C30" s="158" t="s">
        <v>260</v>
      </c>
      <c r="D30" s="158" t="s">
        <v>262</v>
      </c>
      <c r="E30" s="158" t="s">
        <v>299</v>
      </c>
      <c r="F30" s="180" t="s">
        <v>238</v>
      </c>
      <c r="G30" s="178" t="s">
        <v>300</v>
      </c>
      <c r="H30" s="175">
        <f>3400+400</f>
        <v>3800</v>
      </c>
      <c r="I30" s="176">
        <f t="shared" si="0"/>
        <v>3800</v>
      </c>
      <c r="J30" s="177">
        <v>850.14</v>
      </c>
      <c r="K30" s="176">
        <f t="shared" si="1"/>
        <v>4650.1400000000003</v>
      </c>
      <c r="L30" s="136">
        <v>43752</v>
      </c>
      <c r="M30" s="151">
        <v>43756</v>
      </c>
      <c r="N30" s="134">
        <f t="shared" si="2"/>
        <v>25</v>
      </c>
      <c r="O30" s="100"/>
      <c r="P30" s="100"/>
    </row>
    <row r="31" spans="2:16" s="69" customFormat="1" ht="45.75" customHeight="1" x14ac:dyDescent="0.2">
      <c r="B31" s="158" t="s">
        <v>302</v>
      </c>
      <c r="C31" s="158" t="s">
        <v>268</v>
      </c>
      <c r="D31" s="158" t="s">
        <v>261</v>
      </c>
      <c r="E31" s="158" t="s">
        <v>269</v>
      </c>
      <c r="F31" s="180" t="s">
        <v>238</v>
      </c>
      <c r="G31" s="178" t="s">
        <v>303</v>
      </c>
      <c r="H31" s="175">
        <f>3400+400</f>
        <v>3800</v>
      </c>
      <c r="I31" s="176">
        <f t="shared" si="0"/>
        <v>3800</v>
      </c>
      <c r="J31" s="177">
        <v>0</v>
      </c>
      <c r="K31" s="176">
        <f t="shared" si="1"/>
        <v>3800</v>
      </c>
      <c r="L31" s="136">
        <v>43752</v>
      </c>
      <c r="M31" s="151">
        <v>43756</v>
      </c>
      <c r="N31" s="134">
        <f t="shared" si="2"/>
        <v>26</v>
      </c>
      <c r="O31" s="100"/>
      <c r="P31" s="100"/>
    </row>
    <row r="32" spans="2:16" s="69" customFormat="1" ht="60.75" customHeight="1" x14ac:dyDescent="0.2">
      <c r="B32" s="158" t="s">
        <v>209</v>
      </c>
      <c r="C32" s="158" t="s">
        <v>260</v>
      </c>
      <c r="D32" s="158" t="s">
        <v>262</v>
      </c>
      <c r="E32" s="158" t="s">
        <v>299</v>
      </c>
      <c r="F32" s="180" t="s">
        <v>238</v>
      </c>
      <c r="G32" s="178" t="s">
        <v>303</v>
      </c>
      <c r="H32" s="175">
        <f>3400+400</f>
        <v>3800</v>
      </c>
      <c r="I32" s="176">
        <f t="shared" si="0"/>
        <v>3800</v>
      </c>
      <c r="J32" s="177">
        <v>0</v>
      </c>
      <c r="K32" s="176">
        <f t="shared" si="1"/>
        <v>3800</v>
      </c>
      <c r="L32" s="136">
        <v>43752</v>
      </c>
      <c r="M32" s="151">
        <v>43756</v>
      </c>
      <c r="N32" s="134">
        <f t="shared" si="2"/>
        <v>27</v>
      </c>
      <c r="O32" s="101"/>
      <c r="P32" s="101"/>
    </row>
    <row r="33" spans="1:17" s="69" customFormat="1" ht="83.25" customHeight="1" x14ac:dyDescent="0.2">
      <c r="B33" s="158" t="s">
        <v>209</v>
      </c>
      <c r="C33" s="172" t="s">
        <v>304</v>
      </c>
      <c r="D33" s="172" t="s">
        <v>305</v>
      </c>
      <c r="E33" s="172" t="s">
        <v>306</v>
      </c>
      <c r="F33" s="172" t="s">
        <v>307</v>
      </c>
      <c r="G33" s="178" t="s">
        <v>308</v>
      </c>
      <c r="H33" s="175">
        <v>300</v>
      </c>
      <c r="I33" s="176">
        <f t="shared" si="0"/>
        <v>300</v>
      </c>
      <c r="J33" s="177">
        <v>528</v>
      </c>
      <c r="K33" s="176">
        <f t="shared" si="1"/>
        <v>828</v>
      </c>
      <c r="L33" s="136">
        <v>43753</v>
      </c>
      <c r="M33" s="151">
        <v>43753</v>
      </c>
      <c r="N33" s="134">
        <f t="shared" si="2"/>
        <v>28</v>
      </c>
      <c r="O33" s="101"/>
      <c r="P33" s="101"/>
    </row>
    <row r="34" spans="1:17" s="69" customFormat="1" ht="55.5" customHeight="1" x14ac:dyDescent="0.2">
      <c r="B34" s="158" t="s">
        <v>218</v>
      </c>
      <c r="C34" s="158" t="s">
        <v>309</v>
      </c>
      <c r="D34" s="158" t="s">
        <v>310</v>
      </c>
      <c r="E34" s="172" t="s">
        <v>311</v>
      </c>
      <c r="F34" s="172" t="s">
        <v>216</v>
      </c>
      <c r="G34" s="188" t="s">
        <v>312</v>
      </c>
      <c r="H34" s="175">
        <v>300</v>
      </c>
      <c r="I34" s="176">
        <f t="shared" si="0"/>
        <v>300</v>
      </c>
      <c r="J34" s="177">
        <v>0</v>
      </c>
      <c r="K34" s="176">
        <f t="shared" si="1"/>
        <v>300</v>
      </c>
      <c r="L34" s="136">
        <v>43759</v>
      </c>
      <c r="M34" s="151">
        <v>43759</v>
      </c>
      <c r="N34" s="134">
        <f t="shared" si="2"/>
        <v>29</v>
      </c>
      <c r="O34" s="101"/>
      <c r="P34" s="101"/>
    </row>
    <row r="35" spans="1:17" s="69" customFormat="1" ht="55.5" customHeight="1" x14ac:dyDescent="0.2">
      <c r="B35" s="158" t="s">
        <v>301</v>
      </c>
      <c r="C35" s="158" t="s">
        <v>313</v>
      </c>
      <c r="D35" s="158" t="s">
        <v>314</v>
      </c>
      <c r="E35" s="189" t="s">
        <v>282</v>
      </c>
      <c r="F35" s="189" t="s">
        <v>315</v>
      </c>
      <c r="G35" s="188" t="s">
        <v>316</v>
      </c>
      <c r="H35" s="190">
        <f>700+300</f>
        <v>1000</v>
      </c>
      <c r="I35" s="176">
        <f t="shared" si="0"/>
        <v>1000</v>
      </c>
      <c r="J35" s="177">
        <f>2414.28+286</f>
        <v>2700.28</v>
      </c>
      <c r="K35" s="176">
        <f t="shared" si="1"/>
        <v>3700.28</v>
      </c>
      <c r="L35" s="136">
        <v>43755</v>
      </c>
      <c r="M35" s="151">
        <v>43756</v>
      </c>
      <c r="N35" s="134">
        <f t="shared" si="2"/>
        <v>30</v>
      </c>
      <c r="O35" s="101"/>
      <c r="P35" s="101"/>
    </row>
    <row r="36" spans="1:17" s="69" customFormat="1" ht="51.75" customHeight="1" x14ac:dyDescent="0.3">
      <c r="B36" s="158" t="s">
        <v>218</v>
      </c>
      <c r="C36" s="155" t="s">
        <v>317</v>
      </c>
      <c r="D36" s="155" t="s">
        <v>318</v>
      </c>
      <c r="E36" s="156" t="s">
        <v>319</v>
      </c>
      <c r="F36" s="160" t="s">
        <v>227</v>
      </c>
      <c r="G36" s="162" t="s">
        <v>320</v>
      </c>
      <c r="H36" s="157">
        <v>400</v>
      </c>
      <c r="I36" s="176">
        <f t="shared" si="0"/>
        <v>400</v>
      </c>
      <c r="J36" s="175">
        <v>0</v>
      </c>
      <c r="K36" s="176">
        <f t="shared" si="1"/>
        <v>400</v>
      </c>
      <c r="L36" s="147">
        <v>43745</v>
      </c>
      <c r="M36" s="153">
        <v>43745</v>
      </c>
      <c r="N36" s="134">
        <f t="shared" si="2"/>
        <v>31</v>
      </c>
      <c r="O36" s="101"/>
      <c r="P36" s="101"/>
    </row>
    <row r="37" spans="1:17" s="69" customFormat="1" ht="57.75" customHeight="1" x14ac:dyDescent="0.3">
      <c r="B37" s="158" t="s">
        <v>209</v>
      </c>
      <c r="C37" s="155" t="s">
        <v>321</v>
      </c>
      <c r="D37" s="155" t="s">
        <v>322</v>
      </c>
      <c r="E37" s="156" t="s">
        <v>323</v>
      </c>
      <c r="F37" s="160" t="s">
        <v>238</v>
      </c>
      <c r="G37" s="162" t="s">
        <v>324</v>
      </c>
      <c r="H37" s="157">
        <v>400</v>
      </c>
      <c r="I37" s="176">
        <f t="shared" si="0"/>
        <v>400</v>
      </c>
      <c r="J37" s="175">
        <v>0</v>
      </c>
      <c r="K37" s="176">
        <f t="shared" si="1"/>
        <v>400</v>
      </c>
      <c r="L37" s="147">
        <v>43739</v>
      </c>
      <c r="M37" s="153">
        <v>43740</v>
      </c>
      <c r="N37" s="134">
        <f t="shared" si="2"/>
        <v>32</v>
      </c>
      <c r="O37" s="97"/>
      <c r="P37" s="101"/>
    </row>
    <row r="38" spans="1:17" s="69" customFormat="1" ht="50.25" customHeight="1" x14ac:dyDescent="0.3">
      <c r="B38" s="158" t="s">
        <v>209</v>
      </c>
      <c r="C38" s="155" t="s">
        <v>325</v>
      </c>
      <c r="D38" s="155" t="s">
        <v>326</v>
      </c>
      <c r="E38" s="156" t="s">
        <v>327</v>
      </c>
      <c r="F38" s="160" t="s">
        <v>328</v>
      </c>
      <c r="G38" s="162" t="s">
        <v>324</v>
      </c>
      <c r="H38" s="157">
        <f>6750+1700</f>
        <v>8450</v>
      </c>
      <c r="I38" s="176">
        <f t="shared" si="0"/>
        <v>8450</v>
      </c>
      <c r="J38" s="175">
        <v>0</v>
      </c>
      <c r="K38" s="176">
        <f t="shared" si="1"/>
        <v>8450</v>
      </c>
      <c r="L38" s="147">
        <v>43739</v>
      </c>
      <c r="M38" s="153">
        <v>43740</v>
      </c>
      <c r="N38" s="134">
        <f t="shared" si="2"/>
        <v>33</v>
      </c>
      <c r="O38" s="101"/>
      <c r="P38" s="101"/>
    </row>
    <row r="39" spans="1:17" s="69" customFormat="1" ht="64.5" customHeight="1" x14ac:dyDescent="0.3">
      <c r="B39" s="158" t="s">
        <v>209</v>
      </c>
      <c r="C39" s="155" t="s">
        <v>325</v>
      </c>
      <c r="D39" s="155" t="s">
        <v>326</v>
      </c>
      <c r="E39" s="156" t="s">
        <v>327</v>
      </c>
      <c r="F39" s="160" t="s">
        <v>328</v>
      </c>
      <c r="G39" s="162" t="s">
        <v>329</v>
      </c>
      <c r="H39" s="157">
        <f>3500+500</f>
        <v>4000</v>
      </c>
      <c r="I39" s="176">
        <f t="shared" si="0"/>
        <v>4000</v>
      </c>
      <c r="J39" s="175">
        <v>0</v>
      </c>
      <c r="K39" s="176">
        <f t="shared" si="1"/>
        <v>4000</v>
      </c>
      <c r="L39" s="147">
        <v>43755</v>
      </c>
      <c r="M39" s="153">
        <v>43757</v>
      </c>
      <c r="N39" s="134">
        <f t="shared" si="2"/>
        <v>34</v>
      </c>
      <c r="O39" s="101"/>
      <c r="P39" s="101"/>
    </row>
    <row r="40" spans="1:17" s="69" customFormat="1" ht="47.25" customHeight="1" x14ac:dyDescent="0.3">
      <c r="B40" s="158" t="s">
        <v>209</v>
      </c>
      <c r="C40" s="155" t="s">
        <v>304</v>
      </c>
      <c r="D40" s="155" t="s">
        <v>305</v>
      </c>
      <c r="E40" s="156" t="s">
        <v>306</v>
      </c>
      <c r="F40" s="160" t="s">
        <v>307</v>
      </c>
      <c r="G40" s="162" t="s">
        <v>330</v>
      </c>
      <c r="H40" s="157">
        <f>700+300</f>
        <v>1000</v>
      </c>
      <c r="I40" s="176">
        <f t="shared" si="0"/>
        <v>1000</v>
      </c>
      <c r="J40" s="175">
        <v>286</v>
      </c>
      <c r="K40" s="176">
        <f t="shared" si="1"/>
        <v>1286</v>
      </c>
      <c r="L40" s="147">
        <v>43755</v>
      </c>
      <c r="M40" s="153">
        <v>43756</v>
      </c>
      <c r="N40" s="134">
        <f t="shared" si="2"/>
        <v>35</v>
      </c>
      <c r="O40" s="101"/>
      <c r="P40" s="101"/>
    </row>
    <row r="41" spans="1:17" s="69" customFormat="1" ht="46.5" customHeight="1" x14ac:dyDescent="0.3">
      <c r="B41" s="158" t="s">
        <v>209</v>
      </c>
      <c r="C41" s="155" t="s">
        <v>331</v>
      </c>
      <c r="D41" s="155" t="s">
        <v>332</v>
      </c>
      <c r="E41" s="156" t="s">
        <v>333</v>
      </c>
      <c r="F41" s="160" t="s">
        <v>334</v>
      </c>
      <c r="G41" s="162" t="s">
        <v>335</v>
      </c>
      <c r="H41" s="157">
        <v>300</v>
      </c>
      <c r="I41" s="176">
        <f t="shared" si="0"/>
        <v>300</v>
      </c>
      <c r="J41" s="175">
        <v>528</v>
      </c>
      <c r="K41" s="176">
        <f t="shared" si="1"/>
        <v>828</v>
      </c>
      <c r="L41" s="147">
        <v>43757</v>
      </c>
      <c r="M41" s="153">
        <v>43757</v>
      </c>
      <c r="N41" s="134">
        <f t="shared" si="2"/>
        <v>36</v>
      </c>
      <c r="O41" s="97"/>
      <c r="P41" s="101"/>
    </row>
    <row r="42" spans="1:17" s="69" customFormat="1" ht="45" customHeight="1" x14ac:dyDescent="0.3">
      <c r="B42" s="158" t="s">
        <v>209</v>
      </c>
      <c r="C42" s="155" t="s">
        <v>331</v>
      </c>
      <c r="D42" s="155" t="s">
        <v>332</v>
      </c>
      <c r="E42" s="156" t="s">
        <v>333</v>
      </c>
      <c r="F42" s="160" t="s">
        <v>334</v>
      </c>
      <c r="G42" s="162" t="s">
        <v>420</v>
      </c>
      <c r="H42" s="157">
        <v>700</v>
      </c>
      <c r="I42" s="176">
        <f t="shared" si="0"/>
        <v>700</v>
      </c>
      <c r="J42" s="175">
        <v>0</v>
      </c>
      <c r="K42" s="176">
        <f t="shared" si="1"/>
        <v>700</v>
      </c>
      <c r="L42" s="147">
        <v>43757</v>
      </c>
      <c r="M42" s="153">
        <v>43758</v>
      </c>
      <c r="N42" s="134">
        <f t="shared" si="2"/>
        <v>37</v>
      </c>
      <c r="O42" s="101"/>
      <c r="P42" s="101"/>
    </row>
    <row r="43" spans="1:17" s="69" customFormat="1" ht="50.25" customHeight="1" x14ac:dyDescent="0.3">
      <c r="B43" s="158" t="s">
        <v>209</v>
      </c>
      <c r="C43" s="155" t="s">
        <v>271</v>
      </c>
      <c r="D43" s="155" t="s">
        <v>272</v>
      </c>
      <c r="E43" s="156" t="s">
        <v>273</v>
      </c>
      <c r="F43" s="160" t="s">
        <v>238</v>
      </c>
      <c r="G43" s="162" t="s">
        <v>336</v>
      </c>
      <c r="H43" s="157">
        <v>850</v>
      </c>
      <c r="I43" s="176">
        <f t="shared" si="0"/>
        <v>850</v>
      </c>
      <c r="J43" s="175">
        <v>56</v>
      </c>
      <c r="K43" s="176">
        <f t="shared" si="1"/>
        <v>906</v>
      </c>
      <c r="L43" s="147">
        <v>43760</v>
      </c>
      <c r="M43" s="153">
        <v>43761</v>
      </c>
      <c r="N43" s="134">
        <f t="shared" si="2"/>
        <v>38</v>
      </c>
      <c r="O43" s="101"/>
      <c r="P43" s="101"/>
    </row>
    <row r="44" spans="1:17" s="69" customFormat="1" ht="69" customHeight="1" x14ac:dyDescent="0.3">
      <c r="B44" s="158" t="s">
        <v>209</v>
      </c>
      <c r="C44" s="155" t="s">
        <v>337</v>
      </c>
      <c r="D44" s="155" t="s">
        <v>338</v>
      </c>
      <c r="E44" s="156" t="s">
        <v>236</v>
      </c>
      <c r="F44" s="160" t="s">
        <v>339</v>
      </c>
      <c r="G44" s="162" t="s">
        <v>336</v>
      </c>
      <c r="H44" s="157">
        <v>1100</v>
      </c>
      <c r="I44" s="176">
        <f t="shared" si="0"/>
        <v>1100</v>
      </c>
      <c r="J44" s="175">
        <v>0</v>
      </c>
      <c r="K44" s="176">
        <f t="shared" si="1"/>
        <v>1100</v>
      </c>
      <c r="L44" s="147">
        <v>43760</v>
      </c>
      <c r="M44" s="153">
        <v>43761</v>
      </c>
      <c r="N44" s="134">
        <f t="shared" si="2"/>
        <v>39</v>
      </c>
      <c r="O44" s="101"/>
      <c r="P44" s="101"/>
    </row>
    <row r="45" spans="1:17" s="69" customFormat="1" ht="57" customHeight="1" x14ac:dyDescent="0.3">
      <c r="B45" s="158" t="s">
        <v>209</v>
      </c>
      <c r="C45" s="155" t="s">
        <v>340</v>
      </c>
      <c r="D45" s="155" t="s">
        <v>341</v>
      </c>
      <c r="E45" s="156" t="s">
        <v>342</v>
      </c>
      <c r="F45" s="160" t="s">
        <v>343</v>
      </c>
      <c r="G45" s="162" t="s">
        <v>336</v>
      </c>
      <c r="H45" s="157">
        <v>1100</v>
      </c>
      <c r="I45" s="176">
        <f t="shared" si="0"/>
        <v>1100</v>
      </c>
      <c r="J45" s="175">
        <v>0</v>
      </c>
      <c r="K45" s="176">
        <f t="shared" si="1"/>
        <v>1100</v>
      </c>
      <c r="L45" s="147">
        <v>43760</v>
      </c>
      <c r="M45" s="153">
        <v>43761</v>
      </c>
      <c r="N45" s="134">
        <f t="shared" si="2"/>
        <v>40</v>
      </c>
      <c r="O45" s="101"/>
      <c r="P45" s="101"/>
    </row>
    <row r="46" spans="1:17" s="69" customFormat="1" ht="62.25" customHeight="1" x14ac:dyDescent="0.3">
      <c r="B46" s="158" t="s">
        <v>209</v>
      </c>
      <c r="C46" s="155" t="s">
        <v>344</v>
      </c>
      <c r="D46" s="155" t="s">
        <v>281</v>
      </c>
      <c r="E46" s="156" t="s">
        <v>282</v>
      </c>
      <c r="F46" s="160" t="s">
        <v>283</v>
      </c>
      <c r="G46" s="162" t="s">
        <v>345</v>
      </c>
      <c r="H46" s="157">
        <v>400</v>
      </c>
      <c r="I46" s="176">
        <f t="shared" si="0"/>
        <v>400</v>
      </c>
      <c r="J46" s="175">
        <v>0</v>
      </c>
      <c r="K46" s="176">
        <f t="shared" si="1"/>
        <v>400</v>
      </c>
      <c r="L46" s="147">
        <v>43762</v>
      </c>
      <c r="M46" s="153">
        <v>43762</v>
      </c>
      <c r="N46" s="134">
        <f t="shared" si="2"/>
        <v>41</v>
      </c>
      <c r="O46" s="101"/>
      <c r="P46" s="101"/>
      <c r="Q46" s="82"/>
    </row>
    <row r="47" spans="1:17" s="131" customFormat="1" ht="54.75" customHeight="1" x14ac:dyDescent="0.3">
      <c r="A47" s="69"/>
      <c r="B47" s="158" t="s">
        <v>215</v>
      </c>
      <c r="C47" s="155" t="s">
        <v>212</v>
      </c>
      <c r="D47" s="155" t="s">
        <v>213</v>
      </c>
      <c r="E47" s="156" t="s">
        <v>214</v>
      </c>
      <c r="F47" s="160" t="s">
        <v>216</v>
      </c>
      <c r="G47" s="162" t="s">
        <v>346</v>
      </c>
      <c r="H47" s="157">
        <f>700+300</f>
        <v>1000</v>
      </c>
      <c r="I47" s="176">
        <f t="shared" si="0"/>
        <v>1000</v>
      </c>
      <c r="J47" s="179">
        <v>0</v>
      </c>
      <c r="K47" s="176">
        <f t="shared" si="1"/>
        <v>1000</v>
      </c>
      <c r="L47" s="147">
        <v>43760</v>
      </c>
      <c r="M47" s="153">
        <v>43761</v>
      </c>
      <c r="N47" s="134">
        <f t="shared" si="2"/>
        <v>42</v>
      </c>
      <c r="O47" s="129"/>
      <c r="P47" s="130"/>
    </row>
    <row r="48" spans="1:17" s="69" customFormat="1" ht="66.75" customHeight="1" x14ac:dyDescent="0.3">
      <c r="B48" s="158" t="s">
        <v>253</v>
      </c>
      <c r="C48" s="155" t="s">
        <v>250</v>
      </c>
      <c r="D48" s="155" t="s">
        <v>251</v>
      </c>
      <c r="E48" s="156" t="s">
        <v>252</v>
      </c>
      <c r="F48" s="160" t="s">
        <v>216</v>
      </c>
      <c r="G48" s="162" t="s">
        <v>347</v>
      </c>
      <c r="H48" s="157">
        <v>400</v>
      </c>
      <c r="I48" s="176">
        <f t="shared" si="0"/>
        <v>400</v>
      </c>
      <c r="J48" s="175">
        <v>876.42</v>
      </c>
      <c r="K48" s="176">
        <f t="shared" si="1"/>
        <v>1276.42</v>
      </c>
      <c r="L48" s="147">
        <v>43764</v>
      </c>
      <c r="M48" s="147">
        <v>43764</v>
      </c>
      <c r="N48" s="134">
        <f t="shared" si="2"/>
        <v>43</v>
      </c>
      <c r="O48" s="97"/>
      <c r="P48" s="101"/>
    </row>
    <row r="49" spans="2:16" s="69" customFormat="1" ht="70.5" customHeight="1" x14ac:dyDescent="0.3">
      <c r="B49" s="158" t="s">
        <v>209</v>
      </c>
      <c r="C49" s="155" t="s">
        <v>348</v>
      </c>
      <c r="D49" s="155" t="s">
        <v>332</v>
      </c>
      <c r="E49" s="156" t="s">
        <v>333</v>
      </c>
      <c r="F49" s="160" t="s">
        <v>334</v>
      </c>
      <c r="G49" s="162" t="s">
        <v>349</v>
      </c>
      <c r="H49" s="157">
        <v>300</v>
      </c>
      <c r="I49" s="176">
        <f t="shared" si="0"/>
        <v>300</v>
      </c>
      <c r="J49" s="175">
        <v>0</v>
      </c>
      <c r="K49" s="176">
        <f t="shared" si="1"/>
        <v>300</v>
      </c>
      <c r="L49" s="147">
        <v>43764</v>
      </c>
      <c r="M49" s="147">
        <v>43764</v>
      </c>
      <c r="N49" s="134">
        <f t="shared" si="2"/>
        <v>44</v>
      </c>
      <c r="O49" s="101"/>
      <c r="P49" s="101"/>
    </row>
    <row r="50" spans="2:16" s="69" customFormat="1" ht="101.25" customHeight="1" x14ac:dyDescent="0.3">
      <c r="B50" s="158" t="s">
        <v>223</v>
      </c>
      <c r="C50" s="155" t="s">
        <v>350</v>
      </c>
      <c r="D50" s="155" t="s">
        <v>351</v>
      </c>
      <c r="E50" s="156" t="s">
        <v>352</v>
      </c>
      <c r="F50" s="160" t="s">
        <v>292</v>
      </c>
      <c r="G50" s="174" t="s">
        <v>353</v>
      </c>
      <c r="H50" s="157">
        <f>700+300</f>
        <v>1000</v>
      </c>
      <c r="I50" s="176">
        <f t="shared" si="0"/>
        <v>1000</v>
      </c>
      <c r="J50" s="175">
        <v>0</v>
      </c>
      <c r="K50" s="176">
        <f t="shared" si="1"/>
        <v>1000</v>
      </c>
      <c r="L50" s="147">
        <v>43741</v>
      </c>
      <c r="M50" s="153">
        <v>43742</v>
      </c>
      <c r="N50" s="134">
        <f t="shared" si="2"/>
        <v>45</v>
      </c>
      <c r="O50" s="97"/>
      <c r="P50" s="101"/>
    </row>
    <row r="51" spans="2:16" s="69" customFormat="1" ht="82.5" customHeight="1" x14ac:dyDescent="0.3">
      <c r="B51" s="158" t="s">
        <v>218</v>
      </c>
      <c r="C51" s="155" t="s">
        <v>354</v>
      </c>
      <c r="D51" s="155" t="s">
        <v>281</v>
      </c>
      <c r="E51" s="156" t="s">
        <v>355</v>
      </c>
      <c r="F51" s="160" t="s">
        <v>356</v>
      </c>
      <c r="G51" s="162" t="s">
        <v>357</v>
      </c>
      <c r="H51" s="157">
        <v>400</v>
      </c>
      <c r="I51" s="176">
        <f t="shared" si="0"/>
        <v>400</v>
      </c>
      <c r="J51" s="175">
        <v>0</v>
      </c>
      <c r="K51" s="176">
        <f t="shared" si="1"/>
        <v>400</v>
      </c>
      <c r="L51" s="147">
        <v>43742</v>
      </c>
      <c r="M51" s="153">
        <v>43742</v>
      </c>
      <c r="N51" s="134">
        <f t="shared" si="2"/>
        <v>46</v>
      </c>
      <c r="O51" s="97"/>
      <c r="P51" s="101"/>
    </row>
    <row r="52" spans="2:16" s="69" customFormat="1" ht="60.75" customHeight="1" x14ac:dyDescent="0.3">
      <c r="B52" s="158" t="s">
        <v>244</v>
      </c>
      <c r="C52" s="155" t="s">
        <v>358</v>
      </c>
      <c r="D52" s="155" t="s">
        <v>359</v>
      </c>
      <c r="E52" s="156" t="s">
        <v>352</v>
      </c>
      <c r="F52" s="160" t="s">
        <v>238</v>
      </c>
      <c r="G52" s="162" t="s">
        <v>360</v>
      </c>
      <c r="H52" s="157">
        <f>850+400</f>
        <v>1250</v>
      </c>
      <c r="I52" s="176">
        <f t="shared" si="0"/>
        <v>1250</v>
      </c>
      <c r="J52" s="175">
        <v>0</v>
      </c>
      <c r="K52" s="176">
        <f t="shared" si="1"/>
        <v>1250</v>
      </c>
      <c r="L52" s="147">
        <v>43741</v>
      </c>
      <c r="M52" s="153">
        <v>43742</v>
      </c>
      <c r="N52" s="134">
        <f t="shared" si="2"/>
        <v>47</v>
      </c>
      <c r="O52" s="97"/>
      <c r="P52" s="101"/>
    </row>
    <row r="53" spans="2:16" s="69" customFormat="1" ht="54.75" customHeight="1" x14ac:dyDescent="0.3">
      <c r="B53" s="158" t="s">
        <v>361</v>
      </c>
      <c r="C53" s="155" t="s">
        <v>362</v>
      </c>
      <c r="D53" s="155" t="s">
        <v>363</v>
      </c>
      <c r="E53" s="156" t="s">
        <v>364</v>
      </c>
      <c r="F53" s="160" t="s">
        <v>238</v>
      </c>
      <c r="G53" s="162" t="s">
        <v>365</v>
      </c>
      <c r="H53" s="157">
        <v>400</v>
      </c>
      <c r="I53" s="176">
        <f t="shared" si="0"/>
        <v>400</v>
      </c>
      <c r="J53" s="175">
        <v>0</v>
      </c>
      <c r="K53" s="176">
        <f t="shared" si="1"/>
        <v>400</v>
      </c>
      <c r="L53" s="147">
        <v>43742</v>
      </c>
      <c r="M53" s="147">
        <v>43742</v>
      </c>
      <c r="N53" s="134">
        <f t="shared" si="2"/>
        <v>48</v>
      </c>
      <c r="O53" s="97"/>
      <c r="P53" s="101"/>
    </row>
    <row r="54" spans="2:16" ht="34.5" x14ac:dyDescent="0.3">
      <c r="B54" s="158" t="s">
        <v>215</v>
      </c>
      <c r="C54" s="155" t="s">
        <v>366</v>
      </c>
      <c r="D54" s="155" t="s">
        <v>367</v>
      </c>
      <c r="E54" s="156" t="s">
        <v>262</v>
      </c>
      <c r="F54" s="160" t="s">
        <v>292</v>
      </c>
      <c r="G54" s="162" t="s">
        <v>368</v>
      </c>
      <c r="H54" s="157">
        <v>300</v>
      </c>
      <c r="I54" s="176">
        <f t="shared" si="0"/>
        <v>300</v>
      </c>
      <c r="J54" s="191">
        <v>0</v>
      </c>
      <c r="K54" s="176">
        <f t="shared" si="1"/>
        <v>300</v>
      </c>
      <c r="L54" s="147">
        <v>43742</v>
      </c>
      <c r="M54" s="153">
        <v>43742</v>
      </c>
      <c r="N54" s="134">
        <f t="shared" si="2"/>
        <v>49</v>
      </c>
    </row>
    <row r="55" spans="2:16" ht="63.75" customHeight="1" x14ac:dyDescent="0.3">
      <c r="B55" s="158" t="s">
        <v>229</v>
      </c>
      <c r="C55" s="155" t="s">
        <v>231</v>
      </c>
      <c r="D55" s="155" t="s">
        <v>230</v>
      </c>
      <c r="E55" s="156" t="s">
        <v>232</v>
      </c>
      <c r="F55" s="160" t="s">
        <v>233</v>
      </c>
      <c r="G55" s="162" t="s">
        <v>369</v>
      </c>
      <c r="H55" s="157">
        <f>1100+400</f>
        <v>1500</v>
      </c>
      <c r="I55" s="176">
        <f t="shared" si="0"/>
        <v>1500</v>
      </c>
      <c r="J55" s="191">
        <v>0</v>
      </c>
      <c r="K55" s="176">
        <f t="shared" si="1"/>
        <v>1500</v>
      </c>
      <c r="L55" s="147">
        <v>43741</v>
      </c>
      <c r="M55" s="153">
        <v>43742</v>
      </c>
      <c r="N55" s="134">
        <f t="shared" si="2"/>
        <v>50</v>
      </c>
    </row>
    <row r="56" spans="2:16" ht="51" customHeight="1" x14ac:dyDescent="0.3">
      <c r="B56" s="158" t="s">
        <v>253</v>
      </c>
      <c r="C56" s="155" t="s">
        <v>370</v>
      </c>
      <c r="D56" s="155" t="s">
        <v>371</v>
      </c>
      <c r="E56" s="156" t="s">
        <v>372</v>
      </c>
      <c r="F56" s="160" t="s">
        <v>238</v>
      </c>
      <c r="G56" s="162" t="s">
        <v>267</v>
      </c>
      <c r="H56" s="157">
        <f>1700+400</f>
        <v>2100</v>
      </c>
      <c r="I56" s="176">
        <f t="shared" si="0"/>
        <v>2100</v>
      </c>
      <c r="J56" s="191">
        <v>0</v>
      </c>
      <c r="K56" s="176">
        <f t="shared" si="1"/>
        <v>2100</v>
      </c>
      <c r="L56" s="147">
        <v>43741</v>
      </c>
      <c r="M56" s="153">
        <v>43742</v>
      </c>
      <c r="N56" s="134">
        <f t="shared" si="2"/>
        <v>51</v>
      </c>
    </row>
    <row r="57" spans="2:16" ht="61.5" customHeight="1" x14ac:dyDescent="0.3">
      <c r="B57" s="158" t="s">
        <v>255</v>
      </c>
      <c r="C57" s="155" t="s">
        <v>373</v>
      </c>
      <c r="D57" s="155" t="s">
        <v>374</v>
      </c>
      <c r="E57" s="156" t="s">
        <v>375</v>
      </c>
      <c r="F57" s="160" t="s">
        <v>238</v>
      </c>
      <c r="G57" s="162" t="s">
        <v>376</v>
      </c>
      <c r="H57" s="157">
        <f>850+400</f>
        <v>1250</v>
      </c>
      <c r="I57" s="176">
        <f t="shared" si="0"/>
        <v>1250</v>
      </c>
      <c r="J57" s="191">
        <v>0</v>
      </c>
      <c r="K57" s="176">
        <f t="shared" si="1"/>
        <v>1250</v>
      </c>
      <c r="L57" s="147">
        <v>43742</v>
      </c>
      <c r="M57" s="153">
        <v>43742</v>
      </c>
      <c r="N57" s="134">
        <f t="shared" si="2"/>
        <v>52</v>
      </c>
    </row>
    <row r="58" spans="2:16" ht="51" customHeight="1" x14ac:dyDescent="0.3">
      <c r="B58" s="158" t="s">
        <v>285</v>
      </c>
      <c r="C58" s="155" t="s">
        <v>377</v>
      </c>
      <c r="D58" s="155" t="s">
        <v>374</v>
      </c>
      <c r="E58" s="156" t="s">
        <v>378</v>
      </c>
      <c r="F58" s="160" t="s">
        <v>243</v>
      </c>
      <c r="G58" s="162" t="s">
        <v>379</v>
      </c>
      <c r="H58" s="157">
        <f>1000+400</f>
        <v>1400</v>
      </c>
      <c r="I58" s="176">
        <f t="shared" si="0"/>
        <v>1400</v>
      </c>
      <c r="J58" s="191">
        <v>0</v>
      </c>
      <c r="K58" s="176">
        <f t="shared" si="1"/>
        <v>1400</v>
      </c>
      <c r="L58" s="147">
        <v>43741</v>
      </c>
      <c r="M58" s="153">
        <v>43742</v>
      </c>
      <c r="N58" s="134">
        <f t="shared" si="2"/>
        <v>53</v>
      </c>
    </row>
    <row r="59" spans="2:16" ht="51" customHeight="1" x14ac:dyDescent="0.3">
      <c r="B59" s="172" t="s">
        <v>274</v>
      </c>
      <c r="C59" s="155" t="s">
        <v>380</v>
      </c>
      <c r="D59" s="155" t="s">
        <v>232</v>
      </c>
      <c r="E59" s="156" t="s">
        <v>269</v>
      </c>
      <c r="F59" s="160" t="s">
        <v>238</v>
      </c>
      <c r="G59" s="162" t="s">
        <v>381</v>
      </c>
      <c r="H59" s="157">
        <f>700+300</f>
        <v>1000</v>
      </c>
      <c r="I59" s="176">
        <f t="shared" si="0"/>
        <v>1000</v>
      </c>
      <c r="J59" s="191">
        <v>1934</v>
      </c>
      <c r="K59" s="176">
        <f t="shared" si="1"/>
        <v>2934</v>
      </c>
      <c r="L59" s="147">
        <v>43741</v>
      </c>
      <c r="M59" s="153">
        <v>43742</v>
      </c>
      <c r="N59" s="134">
        <f t="shared" si="2"/>
        <v>54</v>
      </c>
    </row>
    <row r="60" spans="2:16" ht="51" customHeight="1" x14ac:dyDescent="0.3">
      <c r="B60" s="172" t="s">
        <v>384</v>
      </c>
      <c r="C60" s="155" t="s">
        <v>382</v>
      </c>
      <c r="D60" s="155" t="s">
        <v>265</v>
      </c>
      <c r="E60" s="156" t="s">
        <v>383</v>
      </c>
      <c r="F60" s="160" t="s">
        <v>216</v>
      </c>
      <c r="G60" s="162" t="s">
        <v>385</v>
      </c>
      <c r="H60" s="157">
        <v>300</v>
      </c>
      <c r="I60" s="176">
        <f t="shared" si="0"/>
        <v>300</v>
      </c>
      <c r="J60" s="191">
        <v>0</v>
      </c>
      <c r="K60" s="176">
        <f t="shared" si="1"/>
        <v>300</v>
      </c>
      <c r="L60" s="147">
        <v>43742</v>
      </c>
      <c r="M60" s="147">
        <v>43742</v>
      </c>
      <c r="N60" s="134">
        <f t="shared" si="2"/>
        <v>55</v>
      </c>
    </row>
    <row r="61" spans="2:16" ht="51" customHeight="1" x14ac:dyDescent="0.3">
      <c r="B61" s="172" t="s">
        <v>253</v>
      </c>
      <c r="C61" s="155" t="s">
        <v>386</v>
      </c>
      <c r="D61" s="155" t="s">
        <v>311</v>
      </c>
      <c r="E61" s="156" t="s">
        <v>387</v>
      </c>
      <c r="F61" s="160" t="s">
        <v>238</v>
      </c>
      <c r="G61" s="162" t="s">
        <v>388</v>
      </c>
      <c r="H61" s="157">
        <f>1700+400</f>
        <v>2100</v>
      </c>
      <c r="I61" s="176">
        <f t="shared" si="0"/>
        <v>2100</v>
      </c>
      <c r="J61" s="191">
        <v>0</v>
      </c>
      <c r="K61" s="176">
        <f t="shared" si="1"/>
        <v>2100</v>
      </c>
      <c r="L61" s="147">
        <v>43741</v>
      </c>
      <c r="M61" s="153">
        <v>43742</v>
      </c>
      <c r="N61" s="134">
        <f t="shared" si="2"/>
        <v>56</v>
      </c>
    </row>
    <row r="62" spans="2:16" ht="51" customHeight="1" x14ac:dyDescent="0.3">
      <c r="B62" s="172" t="s">
        <v>285</v>
      </c>
      <c r="C62" s="155" t="s">
        <v>286</v>
      </c>
      <c r="D62" s="155" t="s">
        <v>287</v>
      </c>
      <c r="E62" s="156" t="s">
        <v>288</v>
      </c>
      <c r="F62" s="160" t="s">
        <v>238</v>
      </c>
      <c r="G62" s="162" t="s">
        <v>389</v>
      </c>
      <c r="H62" s="157">
        <v>400</v>
      </c>
      <c r="I62" s="176">
        <f t="shared" si="0"/>
        <v>400</v>
      </c>
      <c r="J62" s="191">
        <v>0</v>
      </c>
      <c r="K62" s="176">
        <f t="shared" si="1"/>
        <v>400</v>
      </c>
      <c r="L62" s="147">
        <v>43739</v>
      </c>
      <c r="M62" s="153">
        <v>43740</v>
      </c>
      <c r="N62" s="134">
        <f t="shared" si="2"/>
        <v>57</v>
      </c>
    </row>
    <row r="63" spans="2:16" ht="78" customHeight="1" x14ac:dyDescent="0.3">
      <c r="B63" s="172" t="s">
        <v>253</v>
      </c>
      <c r="C63" s="155" t="s">
        <v>377</v>
      </c>
      <c r="D63" s="155" t="s">
        <v>390</v>
      </c>
      <c r="E63" s="156" t="s">
        <v>262</v>
      </c>
      <c r="F63" s="160" t="s">
        <v>238</v>
      </c>
      <c r="G63" s="162" t="s">
        <v>391</v>
      </c>
      <c r="H63" s="157">
        <v>400</v>
      </c>
      <c r="I63" s="176">
        <f t="shared" si="0"/>
        <v>400</v>
      </c>
      <c r="J63" s="191">
        <v>0</v>
      </c>
      <c r="K63" s="176">
        <f t="shared" si="1"/>
        <v>400</v>
      </c>
      <c r="L63" s="147">
        <v>43739</v>
      </c>
      <c r="M63" s="153">
        <v>43740</v>
      </c>
      <c r="N63" s="134">
        <f t="shared" si="2"/>
        <v>58</v>
      </c>
    </row>
    <row r="64" spans="2:16" ht="51" customHeight="1" x14ac:dyDescent="0.3">
      <c r="B64" s="172" t="s">
        <v>384</v>
      </c>
      <c r="C64" s="155" t="s">
        <v>392</v>
      </c>
      <c r="D64" s="155" t="s">
        <v>247</v>
      </c>
      <c r="E64" s="192" t="s">
        <v>393</v>
      </c>
      <c r="F64" s="160" t="s">
        <v>238</v>
      </c>
      <c r="G64" s="162" t="s">
        <v>394</v>
      </c>
      <c r="H64" s="157">
        <v>400</v>
      </c>
      <c r="I64" s="176">
        <f t="shared" si="0"/>
        <v>400</v>
      </c>
      <c r="J64" s="191">
        <v>0</v>
      </c>
      <c r="K64" s="176">
        <f t="shared" si="1"/>
        <v>400</v>
      </c>
      <c r="L64" s="147">
        <v>43739</v>
      </c>
      <c r="M64" s="153">
        <v>43740</v>
      </c>
      <c r="N64" s="134">
        <f t="shared" si="2"/>
        <v>59</v>
      </c>
    </row>
    <row r="65" spans="2:14" ht="51" customHeight="1" x14ac:dyDescent="0.3">
      <c r="B65" s="172" t="s">
        <v>398</v>
      </c>
      <c r="C65" s="155" t="s">
        <v>395</v>
      </c>
      <c r="D65" s="155" t="s">
        <v>396</v>
      </c>
      <c r="E65" s="156" t="s">
        <v>397</v>
      </c>
      <c r="F65" s="160" t="s">
        <v>399</v>
      </c>
      <c r="G65" s="162" t="s">
        <v>400</v>
      </c>
      <c r="H65" s="157">
        <v>300</v>
      </c>
      <c r="I65" s="176">
        <f t="shared" si="0"/>
        <v>300</v>
      </c>
      <c r="J65" s="191">
        <v>0</v>
      </c>
      <c r="K65" s="176">
        <f t="shared" si="1"/>
        <v>300</v>
      </c>
      <c r="L65" s="147">
        <v>43739</v>
      </c>
      <c r="M65" s="153">
        <v>43740</v>
      </c>
      <c r="N65" s="134">
        <f t="shared" si="2"/>
        <v>60</v>
      </c>
    </row>
    <row r="66" spans="2:14" ht="51" customHeight="1" x14ac:dyDescent="0.3">
      <c r="B66" s="172" t="s">
        <v>229</v>
      </c>
      <c r="C66" s="155" t="s">
        <v>401</v>
      </c>
      <c r="D66" s="155" t="s">
        <v>402</v>
      </c>
      <c r="E66" s="156" t="s">
        <v>403</v>
      </c>
      <c r="F66" s="160" t="s">
        <v>238</v>
      </c>
      <c r="G66" s="162" t="s">
        <v>404</v>
      </c>
      <c r="H66" s="157">
        <v>400</v>
      </c>
      <c r="I66" s="176">
        <f t="shared" si="0"/>
        <v>400</v>
      </c>
      <c r="J66" s="191">
        <v>0</v>
      </c>
      <c r="K66" s="176">
        <f t="shared" si="1"/>
        <v>400</v>
      </c>
      <c r="L66" s="147">
        <v>43740</v>
      </c>
      <c r="M66" s="147">
        <v>43740</v>
      </c>
      <c r="N66" s="134">
        <f t="shared" si="2"/>
        <v>61</v>
      </c>
    </row>
    <row r="67" spans="2:14" ht="51" customHeight="1" x14ac:dyDescent="0.3">
      <c r="B67" s="172" t="s">
        <v>218</v>
      </c>
      <c r="C67" s="155" t="s">
        <v>405</v>
      </c>
      <c r="D67" s="155" t="s">
        <v>288</v>
      </c>
      <c r="E67" s="156" t="s">
        <v>406</v>
      </c>
      <c r="F67" s="180" t="s">
        <v>238</v>
      </c>
      <c r="G67" s="162" t="s">
        <v>407</v>
      </c>
      <c r="H67" s="157">
        <v>400</v>
      </c>
      <c r="I67" s="176">
        <f t="shared" si="0"/>
        <v>400</v>
      </c>
      <c r="J67" s="191">
        <v>0</v>
      </c>
      <c r="K67" s="176">
        <f t="shared" si="1"/>
        <v>400</v>
      </c>
      <c r="L67" s="147">
        <v>43740</v>
      </c>
      <c r="M67" s="147">
        <v>43740</v>
      </c>
      <c r="N67" s="134">
        <f t="shared" si="2"/>
        <v>62</v>
      </c>
    </row>
    <row r="68" spans="2:14" ht="51" customHeight="1" x14ac:dyDescent="0.3">
      <c r="B68" s="172" t="s">
        <v>398</v>
      </c>
      <c r="C68" s="155" t="s">
        <v>245</v>
      </c>
      <c r="D68" s="155" t="s">
        <v>246</v>
      </c>
      <c r="E68" s="156" t="s">
        <v>247</v>
      </c>
      <c r="F68" s="160" t="s">
        <v>227</v>
      </c>
      <c r="G68" s="162" t="s">
        <v>408</v>
      </c>
      <c r="H68" s="157">
        <f>1100+400</f>
        <v>1500</v>
      </c>
      <c r="I68" s="176">
        <f t="shared" si="0"/>
        <v>1500</v>
      </c>
      <c r="J68" s="191">
        <v>0</v>
      </c>
      <c r="K68" s="176">
        <f t="shared" si="1"/>
        <v>1500</v>
      </c>
      <c r="L68" s="147">
        <v>43763</v>
      </c>
      <c r="M68" s="153">
        <v>43764</v>
      </c>
      <c r="N68" s="134">
        <f t="shared" si="2"/>
        <v>63</v>
      </c>
    </row>
    <row r="69" spans="2:14" ht="51" customHeight="1" x14ac:dyDescent="0.3">
      <c r="B69" s="172" t="s">
        <v>361</v>
      </c>
      <c r="C69" s="155" t="s">
        <v>409</v>
      </c>
      <c r="D69" s="155" t="s">
        <v>410</v>
      </c>
      <c r="E69" s="156" t="s">
        <v>411</v>
      </c>
      <c r="F69" s="172" t="s">
        <v>238</v>
      </c>
      <c r="G69" s="162" t="s">
        <v>408</v>
      </c>
      <c r="H69" s="157">
        <v>400</v>
      </c>
      <c r="I69" s="176">
        <f t="shared" si="0"/>
        <v>400</v>
      </c>
      <c r="J69" s="191">
        <v>0</v>
      </c>
      <c r="K69" s="176">
        <f t="shared" si="1"/>
        <v>400</v>
      </c>
      <c r="L69" s="147">
        <v>43764</v>
      </c>
      <c r="M69" s="147">
        <v>43764</v>
      </c>
      <c r="N69" s="134">
        <f t="shared" si="2"/>
        <v>64</v>
      </c>
    </row>
    <row r="70" spans="2:14" ht="51" customHeight="1" x14ac:dyDescent="0.3">
      <c r="B70" s="172" t="s">
        <v>274</v>
      </c>
      <c r="C70" s="155" t="s">
        <v>275</v>
      </c>
      <c r="D70" s="155" t="s">
        <v>276</v>
      </c>
      <c r="E70" s="156" t="s">
        <v>277</v>
      </c>
      <c r="F70" s="160" t="s">
        <v>227</v>
      </c>
      <c r="G70" s="162" t="s">
        <v>419</v>
      </c>
      <c r="H70" s="157">
        <v>850</v>
      </c>
      <c r="I70" s="176">
        <f t="shared" si="0"/>
        <v>850</v>
      </c>
      <c r="J70" s="191">
        <v>928</v>
      </c>
      <c r="K70" s="176">
        <f t="shared" si="1"/>
        <v>1778</v>
      </c>
      <c r="L70" s="147">
        <v>43764</v>
      </c>
      <c r="M70" s="153">
        <v>43764</v>
      </c>
      <c r="N70" s="134">
        <f t="shared" si="2"/>
        <v>65</v>
      </c>
    </row>
    <row r="71" spans="2:14" ht="34.5" x14ac:dyDescent="0.3">
      <c r="B71" s="172" t="s">
        <v>255</v>
      </c>
      <c r="C71" s="193" t="s">
        <v>412</v>
      </c>
      <c r="D71" s="193" t="s">
        <v>374</v>
      </c>
      <c r="E71" s="192" t="s">
        <v>413</v>
      </c>
      <c r="F71" s="180" t="s">
        <v>238</v>
      </c>
      <c r="G71" s="174" t="s">
        <v>414</v>
      </c>
      <c r="H71" s="194">
        <v>400</v>
      </c>
      <c r="I71" s="176">
        <f t="shared" si="0"/>
        <v>400</v>
      </c>
      <c r="J71" s="191">
        <v>0</v>
      </c>
      <c r="K71" s="176">
        <f t="shared" si="1"/>
        <v>400</v>
      </c>
      <c r="L71" s="148">
        <v>43764</v>
      </c>
      <c r="M71" s="153">
        <v>43764</v>
      </c>
      <c r="N71" s="134">
        <f t="shared" si="2"/>
        <v>66</v>
      </c>
    </row>
    <row r="72" spans="2:14" ht="34.5" x14ac:dyDescent="0.3">
      <c r="B72" s="172" t="s">
        <v>253</v>
      </c>
      <c r="C72" s="193" t="s">
        <v>415</v>
      </c>
      <c r="D72" s="193" t="s">
        <v>416</v>
      </c>
      <c r="E72" s="192" t="s">
        <v>214</v>
      </c>
      <c r="F72" s="172" t="s">
        <v>238</v>
      </c>
      <c r="G72" s="162" t="s">
        <v>417</v>
      </c>
      <c r="H72" s="157">
        <v>400</v>
      </c>
      <c r="I72" s="176">
        <f t="shared" ref="I72:I74" si="3">H72</f>
        <v>400</v>
      </c>
      <c r="J72" s="191">
        <v>876.42</v>
      </c>
      <c r="K72" s="176">
        <f t="shared" ref="K72:K74" si="4">I72+J72</f>
        <v>1276.42</v>
      </c>
      <c r="L72" s="148">
        <v>43764</v>
      </c>
      <c r="M72" s="154">
        <v>43764</v>
      </c>
      <c r="N72" s="134">
        <f t="shared" si="2"/>
        <v>67</v>
      </c>
    </row>
    <row r="73" spans="2:14" ht="34.5" x14ac:dyDescent="0.3">
      <c r="B73" s="155" t="s">
        <v>361</v>
      </c>
      <c r="C73" s="156" t="s">
        <v>409</v>
      </c>
      <c r="D73" s="156" t="s">
        <v>410</v>
      </c>
      <c r="E73" s="156" t="s">
        <v>411</v>
      </c>
      <c r="F73" s="160" t="s">
        <v>238</v>
      </c>
      <c r="G73" s="162" t="s">
        <v>408</v>
      </c>
      <c r="H73" s="157">
        <v>400</v>
      </c>
      <c r="I73" s="176">
        <f t="shared" si="3"/>
        <v>400</v>
      </c>
      <c r="J73" s="158">
        <v>0</v>
      </c>
      <c r="K73" s="176">
        <f t="shared" si="4"/>
        <v>400</v>
      </c>
      <c r="L73" s="148">
        <v>43764</v>
      </c>
      <c r="M73" s="154">
        <v>43764</v>
      </c>
      <c r="N73" s="134">
        <f t="shared" si="2"/>
        <v>68</v>
      </c>
    </row>
    <row r="74" spans="2:14" ht="39" customHeight="1" x14ac:dyDescent="0.3">
      <c r="B74" s="155" t="s">
        <v>285</v>
      </c>
      <c r="C74" s="156" t="s">
        <v>286</v>
      </c>
      <c r="D74" s="156" t="s">
        <v>287</v>
      </c>
      <c r="E74" s="156" t="s">
        <v>288</v>
      </c>
      <c r="F74" s="160" t="s">
        <v>238</v>
      </c>
      <c r="G74" s="162" t="s">
        <v>418</v>
      </c>
      <c r="H74" s="157">
        <v>2000</v>
      </c>
      <c r="I74" s="176">
        <f t="shared" si="3"/>
        <v>2000</v>
      </c>
      <c r="J74" s="158">
        <v>0</v>
      </c>
      <c r="K74" s="176">
        <f t="shared" si="4"/>
        <v>2000</v>
      </c>
      <c r="L74" s="159">
        <v>43763</v>
      </c>
      <c r="M74" s="139">
        <v>43765</v>
      </c>
      <c r="N74" s="134">
        <f t="shared" ref="N74" si="5">N73+1</f>
        <v>69</v>
      </c>
    </row>
    <row r="75" spans="2:14" ht="17.25" x14ac:dyDescent="0.3">
      <c r="B75" s="143"/>
      <c r="C75" s="144"/>
      <c r="D75" s="144"/>
      <c r="E75" s="144"/>
      <c r="F75" s="143"/>
      <c r="G75" s="143"/>
      <c r="H75" s="145"/>
      <c r="I75" s="143"/>
      <c r="J75" s="142"/>
      <c r="K75" s="146"/>
      <c r="L75" s="139"/>
      <c r="M75" s="139"/>
    </row>
    <row r="76" spans="2:14" ht="17.25" x14ac:dyDescent="0.3">
      <c r="B76" s="143"/>
      <c r="C76" s="144"/>
      <c r="D76" s="144"/>
      <c r="E76" s="144"/>
      <c r="F76" s="143"/>
      <c r="G76" s="143"/>
      <c r="H76" s="145"/>
      <c r="I76" s="143"/>
      <c r="J76" s="142"/>
      <c r="K76" s="146"/>
      <c r="L76" s="139"/>
      <c r="M76" s="139"/>
    </row>
    <row r="77" spans="2:14" ht="17.25" x14ac:dyDescent="0.3">
      <c r="B77" s="143"/>
      <c r="C77" s="144"/>
      <c r="D77" s="144"/>
      <c r="E77" s="144"/>
      <c r="F77" s="143"/>
      <c r="G77" s="143"/>
      <c r="H77" s="145"/>
      <c r="I77" s="143"/>
      <c r="J77" s="142"/>
      <c r="K77" s="146"/>
      <c r="L77" s="139"/>
      <c r="M77" s="139"/>
    </row>
    <row r="78" spans="2:14" ht="17.25" x14ac:dyDescent="0.3">
      <c r="B78" s="143"/>
      <c r="C78" s="144"/>
      <c r="D78" s="144"/>
      <c r="E78" s="144"/>
      <c r="F78" s="143"/>
      <c r="G78" s="143"/>
      <c r="H78" s="145"/>
      <c r="I78" s="143"/>
      <c r="J78" s="142"/>
      <c r="K78" s="146"/>
      <c r="L78" s="139"/>
      <c r="M78" s="139"/>
    </row>
    <row r="79" spans="2:14" ht="17.25" x14ac:dyDescent="0.3">
      <c r="B79" s="143"/>
      <c r="C79" s="144"/>
      <c r="D79" s="144"/>
      <c r="E79" s="144"/>
      <c r="F79" s="143"/>
      <c r="G79" s="143"/>
      <c r="H79" s="145"/>
      <c r="I79" s="143"/>
      <c r="J79" s="142"/>
      <c r="K79" s="146"/>
      <c r="L79" s="139"/>
      <c r="M79" s="139"/>
    </row>
    <row r="80" spans="2:14" ht="17.25" x14ac:dyDescent="0.3">
      <c r="B80" s="143"/>
      <c r="C80" s="144"/>
      <c r="D80" s="144"/>
      <c r="E80" s="144"/>
      <c r="F80" s="143"/>
      <c r="G80" s="143"/>
      <c r="H80" s="145"/>
      <c r="I80" s="143"/>
      <c r="J80" s="142"/>
      <c r="K80" s="146"/>
      <c r="L80" s="139"/>
      <c r="M80" s="139"/>
    </row>
    <row r="81" spans="2:13" ht="17.25" x14ac:dyDescent="0.3">
      <c r="B81" s="143"/>
      <c r="C81" s="144"/>
      <c r="D81" s="144"/>
      <c r="E81" s="144"/>
      <c r="F81" s="143"/>
      <c r="G81" s="143"/>
      <c r="H81" s="145"/>
      <c r="I81" s="143"/>
      <c r="J81" s="142"/>
      <c r="K81" s="146"/>
      <c r="L81" s="139"/>
      <c r="M81" s="139"/>
    </row>
    <row r="82" spans="2:13" ht="17.25" x14ac:dyDescent="0.3">
      <c r="B82" s="143"/>
      <c r="C82" s="144"/>
      <c r="D82" s="144"/>
      <c r="E82" s="144"/>
      <c r="F82" s="143"/>
      <c r="G82" s="143"/>
      <c r="H82" s="145"/>
      <c r="I82" s="143"/>
      <c r="J82" s="142"/>
      <c r="K82" s="146"/>
      <c r="L82" s="139"/>
      <c r="M82" s="139"/>
    </row>
    <row r="83" spans="2:13" ht="15.75" x14ac:dyDescent="0.25">
      <c r="B83" s="107"/>
      <c r="C83" s="112"/>
      <c r="D83" s="112"/>
      <c r="E83" s="112"/>
      <c r="F83" s="107"/>
      <c r="G83" s="107"/>
      <c r="H83" s="111"/>
      <c r="I83" s="107"/>
      <c r="J83" s="138"/>
      <c r="K83" s="141"/>
      <c r="L83" s="139"/>
      <c r="M83" s="139"/>
    </row>
    <row r="1048562" spans="14:14" x14ac:dyDescent="0.2">
      <c r="N1048562" s="134"/>
    </row>
  </sheetData>
  <autoFilter ref="C1:C74"/>
  <mergeCells count="4">
    <mergeCell ref="C1:K1"/>
    <mergeCell ref="C2:K2"/>
    <mergeCell ref="C3:K3"/>
    <mergeCell ref="C6:E6"/>
  </mergeCells>
  <pageMargins left="0.98425196850393704" right="0.19685039370078741" top="0.39370078740157483" bottom="0.39370078740157483" header="0.31496062992125984" footer="0.31496062992125984"/>
  <pageSetup scale="45" orientation="landscape" r:id="rId1"/>
  <rowBreaks count="3" manualBreakCount="3">
    <brk id="24" min="1" max="11" man="1"/>
    <brk id="42" min="1" max="11" man="1"/>
    <brk id="59"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PLANTELES JULIO</vt:lpstr>
      <vt:lpstr>VIATICOS ENERO 2019</vt:lpstr>
      <vt:lpstr>GASTOS DE CAMINO ENERO 2019</vt:lpstr>
      <vt:lpstr>DIRECCIÓN GENERAL</vt:lpstr>
      <vt:lpstr>VIATICOS FEBRERO 2019</vt:lpstr>
      <vt:lpstr>GASTOS DE CAMINO FEBRERO 2019</vt:lpstr>
      <vt:lpstr>GASTOS DE CAMINO OCT 2019 -1</vt:lpstr>
      <vt:lpstr>'GASTOS DE CAMINO ENERO 2019'!Área_de_impresión</vt:lpstr>
      <vt:lpstr>'GASTOS DE CAMINO FEBRERO 2019'!Área_de_impresión</vt:lpstr>
      <vt:lpstr>'GASTOS DE CAMINO OCT 2019 -1'!Área_de_impresión</vt:lpstr>
      <vt:lpstr>'VIATICOS ENERO 2019'!Área_de_impresión</vt:lpstr>
      <vt:lpstr>'VIATICOS FEBRERO 2019'!Área_de_impresión</vt:lpstr>
      <vt:lpstr>'GASTOS DE CAMINO ENERO 2019'!Títulos_a_imprimir</vt:lpstr>
      <vt:lpstr>'GASTOS DE CAMINO FEBRERO 2019'!Títulos_a_imprimir</vt:lpstr>
      <vt:lpstr>'GASTOS DE CAMINO OCT 2019 -1'!Títulos_a_imprimir</vt:lpstr>
      <vt:lpstr>'VIATICOS ENERO 2019'!Títulos_a_imprimir</vt:lpstr>
      <vt:lpstr>'VIATICOS FEBRERO 2019'!Títulos_a_imprimir</vt:lpstr>
    </vt:vector>
  </TitlesOfParts>
  <Company>Conalep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 Davila Villa</dc:creator>
  <cp:lastModifiedBy>Yadira del Carmen Tapia Flores</cp:lastModifiedBy>
  <cp:lastPrinted>2019-11-20T18:17:14Z</cp:lastPrinted>
  <dcterms:created xsi:type="dcterms:W3CDTF">2012-08-15T19:06:55Z</dcterms:created>
  <dcterms:modified xsi:type="dcterms:W3CDTF">2019-11-20T22:22:27Z</dcterms:modified>
</cp:coreProperties>
</file>