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125" windowHeight="6390" tabRatio="808" firstSheet="6" activeTab="6"/>
  </bookViews>
  <sheets>
    <sheet name="PLANTELES JULIO" sheetId="1" state="hidden" r:id="rId1"/>
    <sheet name="VIATICOS ENERO 2019" sheetId="11" r:id="rId2"/>
    <sheet name="GASTOS DE CAMINO ENERO 2019" sheetId="12" r:id="rId3"/>
    <sheet name="DIRECCIÓN GENERAL" sheetId="3" state="hidden" r:id="rId4"/>
    <sheet name="VIATICOS FEBRERO 2019" sheetId="38" r:id="rId5"/>
    <sheet name="GASTOS DE CAMINO FEBRERO 2019" sheetId="39" r:id="rId6"/>
    <sheet name="GASTOS DE CAMINO ENERO 2020 -1" sheetId="43" r:id="rId7"/>
  </sheets>
  <definedNames>
    <definedName name="_xlnm._FilterDatabase" localSheetId="6" hidden="1">'GASTOS DE CAMINO ENERO 2020 -1'!$C$1:$C$37</definedName>
    <definedName name="_xlnm.Print_Area" localSheetId="2">'GASTOS DE CAMINO ENERO 2019'!$A$1:$I$43</definedName>
    <definedName name="_xlnm.Print_Area" localSheetId="6">'GASTOS DE CAMINO ENERO 2020 -1'!$A$1:$L$55</definedName>
    <definedName name="_xlnm.Print_Area" localSheetId="5">'GASTOS DE CAMINO FEBRERO 2019'!$A$1:$I$56</definedName>
    <definedName name="_xlnm.Print_Area" localSheetId="1">'VIATICOS ENERO 2019'!$A$1:$I$38</definedName>
    <definedName name="_xlnm.Print_Area" localSheetId="4">'VIATICOS FEBRERO 2019'!$A$1:$I$48</definedName>
    <definedName name="_xlnm.Print_Titles" localSheetId="2">'GASTOS DE CAMINO ENERO 2019'!$1:$6</definedName>
    <definedName name="_xlnm.Print_Titles" localSheetId="6">'GASTOS DE CAMINO ENERO 2020 -1'!$1:$6</definedName>
    <definedName name="_xlnm.Print_Titles" localSheetId="5">'GASTOS DE CAMINO FEBRERO 2019'!$1:$6</definedName>
    <definedName name="_xlnm.Print_Titles" localSheetId="1">'VIATICOS ENERO 2019'!$1:$6</definedName>
    <definedName name="_xlnm.Print_Titles" localSheetId="4">'VIATICOS FEBRERO 2019'!$1:$6</definedName>
  </definedNames>
  <calcPr calcId="152511" concurrentCalc="0"/>
</workbook>
</file>

<file path=xl/calcChain.xml><?xml version="1.0" encoding="utf-8"?>
<calcChain xmlns="http://schemas.openxmlformats.org/spreadsheetml/2006/main">
  <c r="A8" i="43" l="1"/>
  <c r="N9" i="43"/>
  <c r="N10" i="43"/>
  <c r="N11" i="43"/>
  <c r="N12" i="43"/>
  <c r="N13" i="43"/>
  <c r="N14" i="43"/>
  <c r="N15" i="43"/>
  <c r="N16" i="43"/>
  <c r="N17" i="43"/>
  <c r="N18" i="43"/>
  <c r="N19" i="43"/>
  <c r="N20" i="43"/>
  <c r="N21" i="43"/>
  <c r="N22" i="43"/>
  <c r="N23" i="43"/>
  <c r="N24" i="43"/>
  <c r="N25" i="43"/>
  <c r="N26" i="43"/>
  <c r="N27" i="43"/>
  <c r="N28" i="43"/>
  <c r="N29" i="43"/>
  <c r="N30" i="43"/>
  <c r="N31" i="43"/>
  <c r="N32" i="43"/>
  <c r="N33" i="43"/>
  <c r="N34" i="43"/>
  <c r="N35" i="43"/>
  <c r="N36" i="43"/>
  <c r="N37" i="43"/>
  <c r="N38" i="43"/>
  <c r="K18" i="43"/>
  <c r="I18" i="43"/>
  <c r="K38" i="43"/>
  <c r="I38" i="43"/>
  <c r="K17" i="43"/>
  <c r="I17" i="43"/>
  <c r="K16" i="43"/>
  <c r="I16" i="43"/>
  <c r="K37" i="43"/>
  <c r="I9" i="43"/>
  <c r="I14" i="43"/>
  <c r="I15" i="43"/>
  <c r="I20" i="43"/>
  <c r="I21" i="43"/>
  <c r="I25" i="43"/>
  <c r="I26" i="43"/>
  <c r="I27" i="43"/>
  <c r="I29" i="43"/>
  <c r="I31" i="43"/>
  <c r="I32" i="43"/>
  <c r="I33" i="43"/>
  <c r="I34" i="43"/>
  <c r="I35" i="43"/>
  <c r="I36" i="43"/>
  <c r="H37" i="43"/>
  <c r="I37" i="43"/>
  <c r="K8" i="43"/>
  <c r="K9" i="43"/>
  <c r="K10" i="43"/>
  <c r="K11" i="43"/>
  <c r="K12" i="43"/>
  <c r="K14" i="43"/>
  <c r="K15" i="43"/>
  <c r="K19" i="43"/>
  <c r="K20" i="43"/>
  <c r="K21" i="43"/>
  <c r="K22" i="43"/>
  <c r="K23" i="43"/>
  <c r="K24" i="43"/>
  <c r="K25" i="43"/>
  <c r="K26" i="43"/>
  <c r="K27" i="43"/>
  <c r="K28" i="43"/>
  <c r="K29" i="43"/>
  <c r="K30" i="43"/>
  <c r="K31" i="43"/>
  <c r="K32" i="43"/>
  <c r="K34" i="43"/>
  <c r="K35" i="43"/>
  <c r="K36" i="43"/>
  <c r="J33" i="43"/>
  <c r="K33" i="43"/>
  <c r="H30" i="43"/>
  <c r="I30" i="43"/>
  <c r="H28" i="43"/>
  <c r="I28" i="43"/>
  <c r="H24" i="43"/>
  <c r="I24" i="43"/>
  <c r="H23" i="43"/>
  <c r="I23" i="43"/>
  <c r="H22" i="43"/>
  <c r="I22" i="43"/>
  <c r="H19" i="43"/>
  <c r="I19" i="43"/>
  <c r="A9" i="43"/>
  <c r="A10" i="43"/>
  <c r="A11" i="43"/>
  <c r="A12" i="43"/>
  <c r="A13" i="43"/>
  <c r="A14" i="43"/>
  <c r="A15" i="43"/>
  <c r="A16" i="43"/>
  <c r="A17" i="43"/>
  <c r="A18" i="43"/>
  <c r="A19" i="43"/>
  <c r="A20" i="43"/>
  <c r="A21" i="43"/>
  <c r="A22" i="43"/>
  <c r="A23" i="43"/>
  <c r="A24" i="43"/>
  <c r="A25" i="43"/>
  <c r="A26" i="43"/>
  <c r="A27" i="43"/>
  <c r="A28" i="43"/>
  <c r="A29" i="43"/>
  <c r="A30" i="43"/>
  <c r="A31" i="43"/>
  <c r="A32" i="43"/>
  <c r="A33" i="43"/>
  <c r="A34" i="43"/>
  <c r="A35" i="43"/>
  <c r="A36" i="43"/>
  <c r="A37" i="43"/>
  <c r="A38" i="43"/>
  <c r="J13" i="43"/>
  <c r="K13" i="43"/>
  <c r="H13" i="43"/>
  <c r="I13" i="43"/>
  <c r="H12" i="43"/>
  <c r="I12" i="43"/>
  <c r="H11" i="43"/>
  <c r="I11" i="43"/>
  <c r="H10" i="43"/>
  <c r="I10" i="43"/>
  <c r="H8" i="43"/>
  <c r="I8" i="43"/>
  <c r="K7" i="43"/>
  <c r="H7" i="43"/>
  <c r="I7" i="43"/>
  <c r="N8" i="43"/>
  <c r="G33" i="39"/>
  <c r="F14" i="38"/>
  <c r="G21" i="39"/>
  <c r="G7" i="39"/>
  <c r="G35" i="39"/>
  <c r="H35" i="39"/>
  <c r="F35" i="39"/>
  <c r="G34" i="39"/>
  <c r="H34" i="39"/>
  <c r="F34" i="39"/>
  <c r="F33" i="39"/>
  <c r="H33" i="39"/>
  <c r="H44" i="39"/>
  <c r="H43" i="39"/>
  <c r="G42" i="39"/>
  <c r="H42" i="39"/>
  <c r="G41" i="39"/>
  <c r="H41" i="39"/>
  <c r="G40" i="39"/>
  <c r="H40" i="39"/>
  <c r="G39" i="39"/>
  <c r="H39" i="39"/>
  <c r="G38" i="39"/>
  <c r="H38" i="39"/>
  <c r="G37" i="39"/>
  <c r="H37" i="39"/>
  <c r="G36" i="39"/>
  <c r="H36" i="39"/>
  <c r="F36" i="39"/>
  <c r="H32" i="39"/>
  <c r="F32" i="39"/>
  <c r="H31" i="39"/>
  <c r="F31" i="39"/>
  <c r="G30" i="39"/>
  <c r="F30" i="39"/>
  <c r="H29" i="39"/>
  <c r="F29" i="39"/>
  <c r="H28" i="39"/>
  <c r="F28" i="39"/>
  <c r="H27" i="39"/>
  <c r="F27" i="39"/>
  <c r="H26" i="39"/>
  <c r="F26" i="39"/>
  <c r="H25" i="39"/>
  <c r="F25" i="39"/>
  <c r="G24" i="39"/>
  <c r="F24" i="39"/>
  <c r="G23" i="39"/>
  <c r="F23" i="39"/>
  <c r="F22" i="39"/>
  <c r="H22" i="39"/>
  <c r="F21" i="39"/>
  <c r="H21" i="39"/>
  <c r="F20" i="39"/>
  <c r="H20" i="39"/>
  <c r="F19" i="39"/>
  <c r="H19" i="39"/>
  <c r="F18" i="39"/>
  <c r="H18" i="39"/>
  <c r="F17" i="39"/>
  <c r="H17" i="39"/>
  <c r="F16" i="39"/>
  <c r="H16" i="39"/>
  <c r="F15" i="39"/>
  <c r="H15" i="39"/>
  <c r="F14" i="39"/>
  <c r="H14" i="39"/>
  <c r="F13" i="39"/>
  <c r="H13" i="39"/>
  <c r="F12" i="38"/>
  <c r="F12" i="39"/>
  <c r="H12" i="39"/>
  <c r="F11" i="38"/>
  <c r="G11" i="39"/>
  <c r="F11" i="39"/>
  <c r="G10" i="39"/>
  <c r="F10" i="39"/>
  <c r="F10" i="38"/>
  <c r="G9" i="39"/>
  <c r="H9" i="39"/>
  <c r="F9" i="38"/>
  <c r="F8" i="39"/>
  <c r="H8" i="39"/>
  <c r="F8" i="38"/>
  <c r="F7" i="39"/>
  <c r="H7" i="39"/>
  <c r="F7" i="38"/>
  <c r="H24" i="39"/>
  <c r="H30" i="39"/>
  <c r="H10" i="39"/>
  <c r="H11" i="39"/>
  <c r="H23" i="39"/>
  <c r="F27" i="11"/>
  <c r="F33" i="12"/>
  <c r="H33" i="12"/>
  <c r="H32" i="12"/>
  <c r="F32" i="12"/>
  <c r="F26" i="11"/>
  <c r="J31" i="12"/>
  <c r="F31" i="12"/>
  <c r="H31" i="12"/>
  <c r="F25" i="11"/>
  <c r="H30" i="12"/>
  <c r="J29" i="12"/>
  <c r="F29" i="12"/>
  <c r="H29" i="12"/>
  <c r="F24" i="11"/>
  <c r="J28" i="12"/>
  <c r="F28" i="12"/>
  <c r="H28" i="12"/>
  <c r="F23" i="11"/>
  <c r="J27" i="12"/>
  <c r="F27" i="12"/>
  <c r="H27" i="12"/>
  <c r="F22" i="11"/>
  <c r="J26" i="12"/>
  <c r="F26" i="12"/>
  <c r="H26" i="12"/>
  <c r="J25" i="12"/>
  <c r="F25" i="12"/>
  <c r="H25" i="12"/>
  <c r="F21" i="11"/>
  <c r="J24" i="12"/>
  <c r="J23" i="12"/>
  <c r="F24" i="12"/>
  <c r="H24" i="12"/>
  <c r="F23" i="12"/>
  <c r="H23" i="12"/>
  <c r="F20" i="11"/>
  <c r="F19" i="11"/>
  <c r="J22" i="12"/>
  <c r="F22" i="12"/>
  <c r="H22" i="12"/>
  <c r="J21" i="12"/>
  <c r="F21" i="12"/>
  <c r="H21" i="12"/>
  <c r="F18" i="11"/>
  <c r="F20" i="12"/>
  <c r="H20" i="12"/>
  <c r="F19" i="12"/>
  <c r="H19" i="12"/>
  <c r="F18" i="12"/>
  <c r="H18" i="12"/>
  <c r="F17" i="11"/>
  <c r="F17" i="12"/>
  <c r="H17" i="12"/>
  <c r="F16" i="11"/>
  <c r="F16" i="12"/>
  <c r="H16" i="12"/>
  <c r="F15" i="11"/>
  <c r="F15" i="12"/>
  <c r="H15" i="12"/>
  <c r="F14" i="11"/>
  <c r="F13" i="11"/>
  <c r="F14" i="12"/>
  <c r="H14" i="12"/>
  <c r="F13" i="12"/>
  <c r="H13" i="12"/>
  <c r="F12" i="11"/>
  <c r="F12" i="12"/>
  <c r="H12" i="12"/>
  <c r="F11" i="11"/>
  <c r="F11" i="12"/>
  <c r="H11" i="12"/>
  <c r="F10" i="11"/>
  <c r="F9" i="11"/>
  <c r="F10" i="12"/>
  <c r="H10" i="12"/>
  <c r="H9" i="12"/>
  <c r="F8" i="11"/>
  <c r="F7" i="11"/>
  <c r="F8" i="12"/>
  <c r="H8" i="12"/>
  <c r="F7" i="12"/>
  <c r="H7" i="12"/>
  <c r="F26" i="3"/>
  <c r="F25" i="3"/>
  <c r="F16" i="3"/>
  <c r="H16" i="3"/>
  <c r="F17" i="3"/>
  <c r="H17" i="3"/>
  <c r="F18" i="3"/>
  <c r="H18" i="3"/>
  <c r="F15" i="3"/>
  <c r="F12" i="3"/>
  <c r="H12" i="3"/>
  <c r="F8" i="3"/>
  <c r="F5" i="3"/>
  <c r="F4" i="3"/>
  <c r="H4" i="3"/>
  <c r="F3" i="3"/>
  <c r="H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F14" i="3"/>
  <c r="H14" i="3"/>
  <c r="F13" i="3"/>
  <c r="H13" i="3"/>
  <c r="F11" i="3"/>
  <c r="H11" i="3"/>
  <c r="F10" i="3"/>
  <c r="H10" i="3"/>
  <c r="F9" i="3"/>
  <c r="H9" i="3"/>
  <c r="H8" i="3"/>
  <c r="F7" i="3"/>
  <c r="H7" i="3"/>
  <c r="F6" i="3"/>
  <c r="H6" i="3"/>
  <c r="H5" i="3"/>
  <c r="F8" i="1"/>
  <c r="H8" i="1"/>
  <c r="F9" i="1"/>
  <c r="H9" i="1"/>
  <c r="F10" i="1"/>
  <c r="F11" i="1"/>
  <c r="H11" i="1"/>
  <c r="F12" i="1"/>
  <c r="H12" i="1"/>
  <c r="F13" i="1"/>
  <c r="H13" i="1"/>
  <c r="F14" i="1"/>
  <c r="H14" i="1"/>
  <c r="F15" i="1"/>
  <c r="H15" i="1"/>
  <c r="F16" i="1"/>
  <c r="H16" i="1"/>
  <c r="F17" i="1"/>
  <c r="F18" i="1"/>
  <c r="H18" i="1"/>
  <c r="F19" i="1"/>
  <c r="H19" i="1"/>
  <c r="F20" i="1"/>
  <c r="H20" i="1"/>
  <c r="F21" i="1"/>
  <c r="H21" i="1"/>
  <c r="F22" i="1"/>
  <c r="F23" i="1"/>
  <c r="H23" i="1"/>
  <c r="F24" i="1"/>
  <c r="H24" i="1"/>
  <c r="F25" i="1"/>
  <c r="H25" i="1"/>
  <c r="F26" i="1"/>
  <c r="F27" i="1"/>
  <c r="H27" i="1"/>
  <c r="F28" i="1"/>
  <c r="H28" i="1"/>
  <c r="F29" i="1"/>
  <c r="H29" i="1"/>
  <c r="F30" i="1"/>
  <c r="H30" i="1"/>
  <c r="F31" i="1"/>
  <c r="H31" i="1"/>
  <c r="F32" i="1"/>
  <c r="H32" i="1"/>
  <c r="F33" i="1"/>
  <c r="F34" i="1"/>
  <c r="H34" i="1"/>
  <c r="F35" i="1"/>
  <c r="H35" i="1"/>
  <c r="F36" i="1"/>
  <c r="H36" i="1"/>
  <c r="F37" i="1"/>
  <c r="H37" i="1"/>
  <c r="F38" i="1"/>
  <c r="F39" i="1"/>
  <c r="H39" i="1"/>
  <c r="F40" i="1"/>
  <c r="H40" i="1"/>
  <c r="F41" i="1"/>
  <c r="H41" i="1"/>
  <c r="F42" i="1"/>
  <c r="F43" i="1"/>
  <c r="H43" i="1"/>
  <c r="F44" i="1"/>
  <c r="H44" i="1"/>
  <c r="F45" i="1"/>
  <c r="H45" i="1"/>
  <c r="F46" i="1"/>
  <c r="H46" i="1"/>
  <c r="F47" i="1"/>
  <c r="H47" i="1"/>
  <c r="F48" i="1"/>
  <c r="H48" i="1"/>
  <c r="F49" i="1"/>
  <c r="F50" i="1"/>
  <c r="H50" i="1"/>
  <c r="F51" i="1"/>
  <c r="H51" i="1"/>
  <c r="F52" i="1"/>
  <c r="H52" i="1"/>
  <c r="F53" i="1"/>
  <c r="H53" i="1"/>
  <c r="F54" i="1"/>
  <c r="F55" i="1"/>
  <c r="H55" i="1"/>
  <c r="F56" i="1"/>
  <c r="H56" i="1"/>
  <c r="F57" i="1"/>
  <c r="H57" i="1"/>
  <c r="F58" i="1"/>
  <c r="F59" i="1"/>
  <c r="H59" i="1"/>
  <c r="F60" i="1"/>
  <c r="H60" i="1"/>
  <c r="F61" i="1"/>
  <c r="H61" i="1"/>
  <c r="F62" i="1"/>
  <c r="H62" i="1"/>
  <c r="F63" i="1"/>
  <c r="H63" i="1"/>
  <c r="F64" i="1"/>
  <c r="H64" i="1"/>
  <c r="F65" i="1"/>
  <c r="F66" i="1"/>
  <c r="H66" i="1"/>
  <c r="F67" i="1"/>
  <c r="H67" i="1"/>
  <c r="F68" i="1"/>
  <c r="H68" i="1"/>
  <c r="F69" i="1"/>
  <c r="H69" i="1"/>
  <c r="F70" i="1"/>
  <c r="F71" i="1"/>
  <c r="H71" i="1"/>
  <c r="F72" i="1"/>
  <c r="H72" i="1"/>
  <c r="F73" i="1"/>
  <c r="H73" i="1"/>
  <c r="F74" i="1"/>
  <c r="F4" i="1"/>
  <c r="H4" i="1"/>
  <c r="F5" i="1"/>
  <c r="H5" i="1"/>
  <c r="F6" i="1"/>
  <c r="H6" i="1"/>
  <c r="F7" i="1"/>
  <c r="H7" i="1"/>
  <c r="H10" i="1"/>
  <c r="H17" i="1"/>
  <c r="H22" i="1"/>
  <c r="H26" i="1"/>
  <c r="H33" i="1"/>
  <c r="H38" i="1"/>
  <c r="H42" i="1"/>
  <c r="H49" i="1"/>
  <c r="H54" i="1"/>
  <c r="H58" i="1"/>
  <c r="H65" i="1"/>
  <c r="H70" i="1"/>
  <c r="H74" i="1"/>
  <c r="F3" i="1"/>
  <c r="H3" i="1"/>
</calcChain>
</file>

<file path=xl/sharedStrings.xml><?xml version="1.0" encoding="utf-8"?>
<sst xmlns="http://schemas.openxmlformats.org/spreadsheetml/2006/main" count="807" uniqueCount="335">
  <si>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</si>
  <si>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</si>
  <si>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</si>
  <si>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</si>
  <si>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</si>
  <si>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</si>
  <si>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</si>
  <si>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</si>
  <si>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</si>
  <si>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</si>
  <si>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</si>
  <si>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</si>
  <si>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</si>
  <si>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</si>
  <si>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</si>
  <si>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</si>
  <si>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</si>
  <si>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</si>
  <si>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</si>
  <si>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</si>
  <si>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</si>
  <si>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</si>
  <si>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</si>
  <si>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</si>
  <si>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</si>
  <si>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</si>
  <si>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</si>
  <si>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</si>
  <si>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</si>
  <si>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</si>
  <si>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</si>
  <si>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</si>
  <si>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</si>
  <si>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</si>
  <si>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</si>
  <si>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</si>
  <si>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</si>
  <si>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</si>
  <si>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</si>
  <si>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</si>
  <si>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</si>
  <si>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</si>
  <si>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</si>
  <si>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</si>
  <si>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</si>
  <si>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</si>
  <si>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</si>
  <si>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</si>
  <si>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</si>
  <si>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</si>
  <si>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</si>
  <si>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</si>
  <si>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</si>
  <si>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</si>
  <si>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</si>
  <si>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</si>
  <si>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</si>
  <si>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</si>
  <si>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</si>
  <si>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</si>
  <si>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</si>
  <si>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</si>
  <si>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</si>
  <si>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</si>
  <si>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</si>
  <si>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</si>
  <si>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</si>
  <si>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</si>
  <si>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</si>
  <si>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</si>
  <si>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</si>
  <si>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</si>
  <si>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</si>
  <si>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</si>
  <si>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</si>
  <si>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</si>
  <si>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</si>
  <si>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</si>
  <si>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</si>
  <si>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</si>
  <si>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</si>
  <si>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</si>
  <si>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</si>
  <si>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</si>
  <si>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</si>
  <si>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</si>
  <si>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</si>
  <si>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</si>
  <si>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</si>
  <si>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</si>
  <si>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</si>
  <si>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</si>
  <si>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</si>
  <si>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</si>
  <si>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</si>
  <si>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</si>
  <si>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</si>
  <si>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</si>
  <si>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</si>
  <si>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</si>
  <si>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</si>
  <si>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</si>
  <si>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</si>
  <si>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</si>
  <si>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</si>
  <si>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NAVOJOA</t>
  </si>
  <si>
    <t>JUAN ARIEL ENRIQUEZ ENRIQUEZ</t>
  </si>
  <si>
    <t>SAN LUIS RIO COLORADO</t>
  </si>
  <si>
    <t>LUIS MAGALLON RAMIREZ</t>
  </si>
  <si>
    <t>Fecha de Actualización:  ENERO 2018</t>
  </si>
  <si>
    <t>DANIEL OMAR ANGULO AVALOS</t>
  </si>
  <si>
    <t>TRINIDAD LOPEZ ROSS</t>
  </si>
  <si>
    <t>PEDRO ORTIZ ALVAREZ</t>
  </si>
  <si>
    <t>RICARDO ARNULDO YEOMANS OROZCO</t>
  </si>
  <si>
    <t>CANDIDO MOLINA VAZQUEZ</t>
  </si>
  <si>
    <t>ARTURO IVAN ARREDONDO VILLEGAS</t>
  </si>
  <si>
    <t>MARTIN RAFAEL CAZAREZ QUEVEDO</t>
  </si>
  <si>
    <t>ANDRES ALFREDO BAÑEZ CHOLLET</t>
  </si>
  <si>
    <t>SUB-JEFE TECNICO ESPECIALISTA</t>
  </si>
  <si>
    <t>ALFREDO LARRETA CASTAÑEDA</t>
  </si>
  <si>
    <t>CARLOS ALBERTO XIBILLE BUSTAMANTE</t>
  </si>
  <si>
    <t>ENCARGADO DE DIRECCION</t>
  </si>
  <si>
    <t>ENCARGADA DE PLANTEL</t>
  </si>
  <si>
    <t>Periodo comprendido: ENERO 2019</t>
  </si>
  <si>
    <t>ASISTIR A LOS MUNICIPIOS DE CABORCA Y SAN LUIS RIO COLORADO, PARA SUPERVISAR LAS ACTIVIDADES DEL INICIO DEL CICLO ESCOLAR</t>
  </si>
  <si>
    <t>DIRECTOR ADMINISTRATIVO</t>
  </si>
  <si>
    <t>VISITA POR INVITACION DEL LIC.PEDRO MOLINERO PARA CONCOER ESQUEMA DE DONACIONES DE RECURSOS PARA MEJORA DE PLANTELES DE EMPRESA "CORPORATIVO INTEGRAL ORIZON", EN LA CIUDAD DE CULIACAN SINALOA.</t>
  </si>
  <si>
    <t>ENTREGA DE PINTURA AL PLANTEL CONALEP EMPALME</t>
  </si>
  <si>
    <t>ASISTIR A LA TRIGESIMA REUNION NACIONAL DE DIRECTORES DE COLEGIOS ESTATALES DE CONALEP, EN LA CIUDAD DE CAMPAECHE Y VISITA A LAS OFICINAS DEL ISSSTE MEXICO</t>
  </si>
  <si>
    <t>ENCARGADA DE DIRECCION</t>
  </si>
  <si>
    <t>JUNTA EN DIRECCION GENERAL POR DICTAMINADORA DE CONVOCATORIA</t>
  </si>
  <si>
    <t>MARTHA TERESA PÉREZ CASAREZ</t>
  </si>
  <si>
    <t xml:space="preserve">HERMOSILLO II </t>
  </si>
  <si>
    <t>TRASLADAR AL DIRECTOR GENERAL A LOS MUNICIPIOS DE CABORCA Y SAN LUIS RIO COLORADO</t>
  </si>
  <si>
    <t>DOCENTE DEL PLANTEL</t>
  </si>
  <si>
    <t>REUNION COMISION GENERAL DICTAMINADORA</t>
  </si>
  <si>
    <t>JUNTA EN DIRECCION GENERAL POR DICTAMINADORA DE CONVOCATORIA ABIERTA</t>
  </si>
  <si>
    <t>VICTOR MANUEL OLACHEA LOPEZ</t>
  </si>
  <si>
    <t>ASISTIR A  DIRECCION GENERAL DE CONALEP SONORA</t>
  </si>
  <si>
    <t>ASISTIR A CURSO DE CAPACTIACION PARA PROCESO DE INGRESO A LA EDUCACION SUPERIOR 2018-2019 "PREPA SONROA"</t>
  </si>
  <si>
    <t>CLAUDIA ANGELICA MARTINEZ DIAZ</t>
  </si>
  <si>
    <t>ENCARGADA DE SERVICIOS ESCOLARES</t>
  </si>
  <si>
    <t xml:space="preserve">ROBERTO AVILA ESPEJO </t>
  </si>
  <si>
    <t xml:space="preserve">COMISION A LA CIUDAD DE HERMOSILLO, SONORA LOS DIAS 24 DE ENERO DEL 2019, PARA RECIBIR CAPACITACION SOBRE EL CONSURSO DE INGRESO A LAM EDIA SUPERIOR </t>
  </si>
  <si>
    <t>AUCDIR A LA CIUDAD DE HERMOSILLO, SONORA EL DIA 24 DE ENERO DEL 2019, JUNTA EN DIRECCION GENERAL</t>
  </si>
  <si>
    <t>ACUDIR A LA CIUDAD DE HERMOSILLO, SONORA EL DIA 24 DE ENERO DEL 2019, JUNTA EN DIRECCION GENERAL</t>
  </si>
  <si>
    <t>JEFE PROYECTO DE PROMOCION Y VINCULACION</t>
  </si>
  <si>
    <t>JUNTA DE DIRECCION GENERAL POR DICTAMINADORA DE CONVOCATORIA</t>
  </si>
  <si>
    <t>ESTRATEGIA DE ACERCAMIENTO, PROMOCION Y CAPACTIACION DEL CONCURSO DE ASIGNACION EN EDUCAION BASICA</t>
  </si>
  <si>
    <t>CURSO DE PREPA SONORA</t>
  </si>
  <si>
    <t>FERNANDA VILLALOBOS ROBELS</t>
  </si>
  <si>
    <t>DIANEY GUADALUEP RUIZ CORRAL</t>
  </si>
  <si>
    <t>COMISIONADO A UNA CAPACITACION Y PROMOCION DE ASIGNACION DE EDUCACION BASICA QUE SE REALIZARA EN LA SALA DE CAPACTIACION DE LA SEC, EL DIA 24 DE ENERO DEL 2019</t>
  </si>
  <si>
    <t>Fecha de Actualización:  ENERO 2019</t>
  </si>
  <si>
    <t>Periodo comprendido: FEBRERO 2019</t>
  </si>
  <si>
    <t>Fecha de Actualización:   FEBRERO 2019</t>
  </si>
  <si>
    <t>ASISTIR A LOS PLANTELES CONALEP UBICADOS EN NOGALES Y MAGDALENA PARA REALIZAR SEGUIMIENTO DE OBSERVACIONES Y ATENDER EL BUZON DE QUEJAS Y SUGERENCIAS EN NOGALES</t>
  </si>
  <si>
    <t>ASISTIR A LOS PLANTELES CONALEP UBICADOS EN GUAYMAS Y EMPALME PARA REALIZAR SEGUIMIENTO DE OBSERVACIONES Y ATENDER EL BUZON DE QUEJAS Y SUGERENCIAS EN NOGALES</t>
  </si>
  <si>
    <t>ASISTIR A CABORCA PARA PARTICIPAR EN LUNES CÍVICO Y EN EVENTO DE PRESETNACIÓN DEL PROYECTO DE ROBÓTICA, ASÍ MISMO ASISTIR AL MUINICIPIO DE SAN LUIS RIO COLORADO, PARA LLEVAR A CABO REUNIÓN CON AUTORIDADES DEL PLANTEL, EN SEGUIMIENTO A TEMAS ACADÉMICOS Y ADMINISTRATIVOS.</t>
  </si>
  <si>
    <t>ASISTIR A LOS PLANTELES CONALEP UBICADOS NACOZARI Y AGUA PRIETA</t>
  </si>
  <si>
    <t>ASISTIR AL MUNICIPIO DE NAVOJOA, PARA LLEVAR A CABO REUNIÓN DE TRABAJO CON DOCENTES Y AUTORIDADES DEL PLANTEL</t>
  </si>
  <si>
    <t>ACUDIR A PLANTEL GUAYMAS A REALIZAR EL LEVANTAMINETO SOBRE EL PROGRAMA DE NECESIDADES Y REALIZAR EL MANTENIMIENTO DE SANITARIOS EN PLANTEL EMPALME</t>
  </si>
  <si>
    <t>ASISTIR AL MUNICIPIO DE EMPALME PARA LLEVAR A CABO REUNIÓN CON DOCENTES DEL MISMO PLANTEL, ASISITIR AL MUNICIPIO DE CABORCA A CEREMONIAS DE NOMBRAMIENTO DEL DIRECTOR DEL PLANTEL</t>
  </si>
  <si>
    <t>LUIS MAGALLÓN RAMÍREZ</t>
  </si>
  <si>
    <t>TRASLADAR AL DIRECTOR GENERAL A LOS MUNICIPIOS DE GUAYMAS Y EMPALME</t>
  </si>
  <si>
    <t>ACUDIR A PLANTEL GUAYMAS A REALIZAR EL LEVANTAMIENTO SOBRE EL PROGRAMA DE NECESIDADES Y REALIZAR EL MANTENIMIENTO DE SANITARIOS EN PLANTEL EMPALME</t>
  </si>
  <si>
    <t>DOCENTE</t>
  </si>
  <si>
    <t>REUNION PARA ATENDER ASUNTOS REALCIONADOS CON LA RESOLUCION DE RECURSOS DE REVISION DE LA CONVOCATORIA PARA EL CONCURSO CERRADO DE EVALUACIÓN DE MÉRTIOS</t>
  </si>
  <si>
    <t>EMIGDIO JUSACAMEA LEYVA</t>
  </si>
  <si>
    <t>TUTOR ESCOLAR  (ENCARGADO DE ORIENTACIÓN EDUCATIVA)</t>
  </si>
  <si>
    <t>DIANEY GUADALUPE RUIZ CORRAL</t>
  </si>
  <si>
    <t>SUBJEFE TÉCNICO ESPECIALISTA</t>
  </si>
  <si>
    <t>ERIKA MARÍA MURRIETA MOLINA</t>
  </si>
  <si>
    <t>REUNIÓN CON LA COMISIÓN DICTAMINADORA</t>
  </si>
  <si>
    <t>MANUEL VIDAÑA REYES</t>
  </si>
  <si>
    <t>ALFREDO RABEL LARRETA CASTAÑEDA</t>
  </si>
  <si>
    <t>DIRECTOR DE PLANTEL</t>
  </si>
  <si>
    <t>SANDRA MARISOL MADRIGAL RAMIREZ</t>
  </si>
  <si>
    <t>ABELARDO MONTAÑO FELIX</t>
  </si>
  <si>
    <t>REYES DAVID VAZQUEZ CHAVEZ</t>
  </si>
  <si>
    <t>ASISTIR A PROMOCIÓN A ESCUELA SECUNDARIA  EN OJO DE AGUA, LOS HOYOS Y TEONADEPE, SONORA EL DIA VIERNES 15-FEBRERO-2019</t>
  </si>
  <si>
    <t>J.LORETO RANGEL</t>
  </si>
  <si>
    <t>HERMOSILLO II</t>
  </si>
  <si>
    <t>TRASLADAR AL DIRECTOR GENERAL AL MUNICIPIO DE NAVOJOA</t>
  </si>
  <si>
    <t>SALVADOR SANCHEZ MELENDRES</t>
  </si>
  <si>
    <t>ROSA ISELA ANDRADE ROBELS</t>
  </si>
  <si>
    <t>PARTICIPAR EN EL EVENTO DE RECONOCIMIENTO A LOS DOCENTES QUE UTILIZAN PLATAFORMA SOFIA XT</t>
  </si>
  <si>
    <t>GUAYMAS</t>
  </si>
  <si>
    <t>CAPACITACION DOCENTE SOFIA XT EN HERMOSILLO SONORA</t>
  </si>
  <si>
    <t>KARLA MARIA CORREA OSORIO</t>
  </si>
  <si>
    <t>ARMANDO ISAAC CHAVEZ NORIEGA</t>
  </si>
  <si>
    <t>JORGE GUERRERO MENDEZ</t>
  </si>
  <si>
    <t>ASISTIR AL EVENTO PARA RECIBIR RECONOCIMIENTO POR EL COMPROMISO Y DESEMPEÑO EN EL USO DE LA PLATAFORMA SOFIA XT</t>
  </si>
  <si>
    <t>MARIO HUMBERTO DIAZ GOMEZ</t>
  </si>
  <si>
    <t>MAYRA ARELI LOPEZ ANAYA</t>
  </si>
  <si>
    <t>IVONNE VILLA ROBLES</t>
  </si>
  <si>
    <t>ARTURO IVÁN ARREDONDO VILLEGAS</t>
  </si>
  <si>
    <t xml:space="preserve">ENCARGADO DEL PLANTEL </t>
  </si>
  <si>
    <t>Fecha de Actualización:  FEBRERO 2019</t>
  </si>
  <si>
    <t>ASISTIR A TALLER ORIENTADORRS 2019 POR LA UNIVERSIDAD XOCHICALCO TEMA "LA ESTRATEGIA DEL OCÉANO AZUL, UN RETO PARA LA EDUCACIÓN  EL DIA MIÉRCOLES 27 DE FEBRERO EN EL HOTEL NAVOJOA PLAZA, EN LA CIDAD DE NAVOJOA, SONORA.</t>
  </si>
  <si>
    <t>ASISTIR A PROMOCIÓN A ESCUELA SECUNDARIA CENTRO EDUCACIONAL LA CARIDAD EN ESQUEDA, SONORA EL DIA MIERCOLES 13-FEBRERO-2019</t>
  </si>
  <si>
    <t>ASISTIR A PROMOCIÓN A ESCUELA SECUNDARIA CENTRO EDUCACIONAL LA CARIDAD EN ESQUEDA, SONORA EL DIA MARTES 12-FEBRERO-2019</t>
  </si>
  <si>
    <t>LUIS FRANCISCO LÓPEZ CONTRERAS</t>
  </si>
  <si>
    <t>ASISTIR A CABORCA PARA PARTICIPAR EN LUNES CÍVICO Y EN EVENTO DE PRESENTACIÓN DEL PROYECTO DE ROBÓTICA, ASÍ MISMO ASISTIR AL MUINICIPIO DE SAN LUIS RIO COLORADO, PARA LLEVAR A CABO REUNIÓN CON AUTORIDADES DEL PLANTEL, EN SEGUIMIENTO A TEMAS ACADÉMICOS Y ADMINISTRATIVOS.</t>
  </si>
  <si>
    <t xml:space="preserve">FRANCISCO JAVIER IBARRA MENDIVIL </t>
  </si>
  <si>
    <t>MARIA ELENA BARAJAS BAEZA</t>
  </si>
  <si>
    <t>ASISTIR A CAPACITACIÓN DEL DEPARTAMENTO DE SERVICIOS ESCOALRES, VARIOS TEMAS A TRATAR LOS CUALES SON: ALTA DE NUMERO DE SEGURIDAD SOCIAL EN PLATAFORMA DE LOS ALUMNOS DE NUEVO INGRESO, SAE Y COMITÉ DE CONTRALORÍA SOCIAL</t>
  </si>
  <si>
    <t xml:space="preserve">VIATICOS  </t>
  </si>
  <si>
    <t xml:space="preserve">GASTOS DE CAMINO </t>
  </si>
  <si>
    <t>Bustamante</t>
  </si>
  <si>
    <t>Jefe de Proyecto</t>
  </si>
  <si>
    <t>Silva</t>
  </si>
  <si>
    <t>Toledo</t>
  </si>
  <si>
    <t>Director General</t>
  </si>
  <si>
    <t>Ramírez</t>
  </si>
  <si>
    <t xml:space="preserve">Xibillé </t>
  </si>
  <si>
    <t>Supervisor de Mantenimiento</t>
  </si>
  <si>
    <t>Jesús Enrique</t>
  </si>
  <si>
    <t>Gallego</t>
  </si>
  <si>
    <t>Avechuco</t>
  </si>
  <si>
    <t>Subcoordinador Administrativo</t>
  </si>
  <si>
    <t>Pacheco</t>
  </si>
  <si>
    <t>Ruiz</t>
  </si>
  <si>
    <t>Docente</t>
  </si>
  <si>
    <t>Hermosillo II</t>
  </si>
  <si>
    <t>Obregón</t>
  </si>
  <si>
    <t>Martha Teresa</t>
  </si>
  <si>
    <t>Cazares</t>
  </si>
  <si>
    <t>San Luis Rio Colorado</t>
  </si>
  <si>
    <t>Navojoa</t>
  </si>
  <si>
    <t>Auxiliar Administrativo</t>
  </si>
  <si>
    <t xml:space="preserve">Carlos Alberto </t>
  </si>
  <si>
    <t>Dirección General</t>
  </si>
  <si>
    <t>Perez</t>
  </si>
  <si>
    <t>Director de Plantel</t>
  </si>
  <si>
    <t>Encargada de Plantel</t>
  </si>
  <si>
    <t>Periodo comprendido: ENERO 2020</t>
  </si>
  <si>
    <t>Fecha de Actualización:  ENERO 2020</t>
  </si>
  <si>
    <t>Heleodoro</t>
  </si>
  <si>
    <t>Vasquez</t>
  </si>
  <si>
    <t>Director de Area</t>
  </si>
  <si>
    <t>Acudirá a planteles: Obregón, Navojoa y Huatabampo a presentar a los encargados de los mismos.</t>
  </si>
  <si>
    <t xml:space="preserve">Plaza </t>
  </si>
  <si>
    <t>Trasladar al Pr. Heleodoro Pacheco Vasquez a planteles: Obregón, Navojoa y Huatabampo.</t>
  </si>
  <si>
    <t>Reunión con Director de Plantel Conalep Empalme, para ver tema sobre necesidades</t>
  </si>
  <si>
    <t>Acudir al plantel Conalep Nacozari a reuniones y supervisón del edificio. (Impermeabilización, Inventarios, entre otros)</t>
  </si>
  <si>
    <t xml:space="preserve">Daniel Omar </t>
  </si>
  <si>
    <t>Angulo</t>
  </si>
  <si>
    <t>Avalos</t>
  </si>
  <si>
    <t>Acudir al plantel Conalep Guaymas a reuniones y supervisón del edificio. (Impermeabilización, Inventarios, entre otros)</t>
  </si>
  <si>
    <t>Francisco Carlos</t>
  </si>
  <si>
    <t>Asistir al Municipio de San Luis Rio Colorado, a fin de llevar a cabo reunión con padres de familia de estudiantes del sexto semestre de ese plantel, así como reunión con jefes de grupo de segundo, cuarto y sexto semestre.</t>
  </si>
  <si>
    <t xml:space="preserve">Leopoldo </t>
  </si>
  <si>
    <t>Trasladar al Lic. Florencio Castillo Gurrola a la Cd de Cananea, Sonora.</t>
  </si>
  <si>
    <t>Florencio</t>
  </si>
  <si>
    <t xml:space="preserve">Castillo </t>
  </si>
  <si>
    <t>Gurrola</t>
  </si>
  <si>
    <t>Titular de Unidad de Asuntos Juridicos</t>
  </si>
  <si>
    <t>Acudir a la Cd de Cananea, Sonora con el Presidente Municipal en seguimiento a construcción de Plantel.</t>
  </si>
  <si>
    <t xml:space="preserve">Juan Ariel </t>
  </si>
  <si>
    <t>Enriquez</t>
  </si>
  <si>
    <t>Primera Sesión de la Comisión General Dictaminadora que se realizará en oficinas de Dirección General en Hermosillo, Sonora.</t>
  </si>
  <si>
    <t>Andres Alfredo</t>
  </si>
  <si>
    <t>Bañez</t>
  </si>
  <si>
    <t>Chollet</t>
  </si>
  <si>
    <t>Acudir a la Cd de Mexicali, B.C. a la Universidad de Xochicalco a platica relacionada con convenio de colaboración suscrito con Conalep Sonora</t>
  </si>
  <si>
    <t>Vidal Valente</t>
  </si>
  <si>
    <t>Cid</t>
  </si>
  <si>
    <t>Manriquez</t>
  </si>
  <si>
    <t>Luis</t>
  </si>
  <si>
    <t>Magallon</t>
  </si>
  <si>
    <t>Apoyar en el traslado al Director General al Municipio de San Luis Rio Colorado.</t>
  </si>
  <si>
    <t>Junta de trabajo con el Director General para tratar asuntos relacionados al inicio del ciclo escolar del plantel</t>
  </si>
  <si>
    <t>Segunda Sesión de la Comisión General Dictaminadora que se realizará en oficinas de Dirección General en Hermosillo, Sonora.</t>
  </si>
  <si>
    <t>Empalme</t>
  </si>
  <si>
    <t>Irma Cecilia</t>
  </si>
  <si>
    <t>Valenzuela</t>
  </si>
  <si>
    <t>Félix</t>
  </si>
  <si>
    <t>Trámite de la firma electronica en las oficinas del SAT, en Cd Obregón para  trámites de certificación y titulación</t>
  </si>
  <si>
    <t>Denver Arturo</t>
  </si>
  <si>
    <t>Terminel</t>
  </si>
  <si>
    <t>Flores</t>
  </si>
  <si>
    <t>Reunión con el área juridica en Dirección General y los integrantes de la comisión dictaminadora del plantel.</t>
  </si>
  <si>
    <t xml:space="preserve">Miriam Patricia </t>
  </si>
  <si>
    <t xml:space="preserve">Acosta </t>
  </si>
  <si>
    <t>García</t>
  </si>
  <si>
    <t>Guaymas</t>
  </si>
  <si>
    <t>Asistir a reunión que se llevará a cabo en Dirección General, en la Cd de Hermosillo, Sonora.</t>
  </si>
  <si>
    <t>Félix Rafael</t>
  </si>
  <si>
    <t>Borbón</t>
  </si>
  <si>
    <t>Valencia</t>
  </si>
  <si>
    <t>Huatabampo</t>
  </si>
  <si>
    <t>Encargado de Plantel</t>
  </si>
  <si>
    <t>Asistir a reunión en las oficinas de Dirección General de Conalep, a fin de atender temas académicos y administrativos del Plantel Huatabampo.</t>
  </si>
  <si>
    <t>Tercera sesión de la Comisión General Dictaminadora a celebrarse en la Cd. de Hermosillo, Sonora en oficinas de Dirección General.</t>
  </si>
  <si>
    <t xml:space="preserve">María de Jesús </t>
  </si>
  <si>
    <t>Ochoa</t>
  </si>
  <si>
    <t>Cortez</t>
  </si>
  <si>
    <t>Asistir a reunión que se llevará a cabo en la Subsecretaría de Educación y Cultura, en la Cd de Hermosillo, Sonora.</t>
  </si>
  <si>
    <t>Francisca Alicia</t>
  </si>
  <si>
    <t>Guarista</t>
  </si>
  <si>
    <t>Magdalena</t>
  </si>
  <si>
    <t>Comisionada a la Cd de Hermosillo, Sonora a platica con el área jurídica el día 27 de enero de 2020</t>
  </si>
  <si>
    <t>Pedro</t>
  </si>
  <si>
    <t>Ortiz</t>
  </si>
  <si>
    <t>Alvarez</t>
  </si>
  <si>
    <t>Floricel María</t>
  </si>
  <si>
    <t>Lovio</t>
  </si>
  <si>
    <t>José Rolando</t>
  </si>
  <si>
    <t>Hernández</t>
  </si>
  <si>
    <t>Figueroa</t>
  </si>
  <si>
    <t>Ricardo Arnulfo</t>
  </si>
  <si>
    <t>Yeomans</t>
  </si>
  <si>
    <t>Orozco</t>
  </si>
  <si>
    <t>Caborca</t>
  </si>
  <si>
    <t>Promoción de Oferta Educativa en Poblado. "Plutarco Elias Calles" la Y Griega.</t>
  </si>
  <si>
    <t xml:space="preserve">Oscar Genaro </t>
  </si>
  <si>
    <t>López</t>
  </si>
  <si>
    <t>Subjefe Técnico Especialista</t>
  </si>
  <si>
    <t>Acudir a la Cd de Hermosillo, Sonora el día 30 de enero a oficinas de Dirección General a reunión relacionada con tema de Orientación Educativa.</t>
  </si>
  <si>
    <t>Esther Venerini</t>
  </si>
  <si>
    <t>Ortega</t>
  </si>
  <si>
    <t>Visita de supervisión al Plantel Magdalena, reunión con personal docente para ver tema sobre estructuras académicas.</t>
  </si>
  <si>
    <t xml:space="preserve">Maribel </t>
  </si>
  <si>
    <t>Burrola</t>
  </si>
  <si>
    <t>Vásquez</t>
  </si>
  <si>
    <t>Asistente Escolar y Social</t>
  </si>
  <si>
    <t>José Luis</t>
  </si>
  <si>
    <t xml:space="preserve">Islas </t>
  </si>
  <si>
    <t>A reunión con Director General, el Lic. Francisco Carlos Silva Toledo</t>
  </si>
  <si>
    <t>René</t>
  </si>
  <si>
    <t>Santacruz</t>
  </si>
  <si>
    <t>Luna</t>
  </si>
  <si>
    <t>Auxiliar de Servicios Generales</t>
  </si>
  <si>
    <t>Trasladar a personal del área académica al plantel Conalep Magdalena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</si>
</sst>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7"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0"/>
      <name val="Calibri"/>
      <family val="2"/>
      <scheme val="minor"/>
    </font>
    <font>
      <sz val="15"/>
      <color theme="1"/>
      <name val="Calibri"/>
      <family val="2"/>
      <scheme val="minor"/>
    </font>
    <font>
      <b/>
      <sz val="15"/>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b/>
      <sz val="10"/>
      <name val="Calibri"/>
      <family val="2"/>
      <scheme val="minor"/>
    </font>
    <font>
      <b/>
      <sz val="10"/>
      <color theme="2" tint="-0.89999084444715716"/>
      <name val="Calibri"/>
      <family val="2"/>
      <scheme val="minor"/>
    </font>
    <font>
      <b/>
      <sz val="10"/>
      <color theme="1"/>
      <name val="Calibri"/>
      <family val="2"/>
      <scheme val="minor"/>
    </font>
    <font>
      <sz val="13"/>
      <color theme="1"/>
      <name val="Calibri"/>
      <family val="2"/>
      <scheme val="minor"/>
    </font>
    <font>
      <sz val="13.5"/>
      <color theme="1"/>
      <name val="Calibri"/>
      <family val="2"/>
      <scheme val="minor"/>
    </font>
    <font>
      <b/>
      <sz val="14.5"/>
      <name val="Calibri"/>
      <family val="2"/>
      <scheme val="minor"/>
    </font>
    <font>
      <b/>
      <sz val="13.5"/>
      <color theme="1"/>
      <name val="Calibri"/>
      <family val="2"/>
      <scheme val="minor"/>
    </font>
    <font>
      <sz val="16"/>
      <color theme="1"/>
      <name val="Calibri"/>
      <family val="2"/>
      <scheme val="minor"/>
    </font>
    <font>
      <sz val="16"/>
      <name val="Calibri"/>
      <family val="2"/>
      <scheme val="minor"/>
    </font>
    <font>
      <b/>
      <sz val="16"/>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90">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applyAlignment="1">
      <alignment horizontal="center" vertical="center"/>
    </xf>
    <xf numFmtId="0" fontId="3" fillId="8" borderId="0" xfId="0" applyFont="1" applyFill="1"/>
    <xf numFmtId="0" fontId="3" fillId="8" borderId="2" xfId="0" applyFont="1" applyFill="1" applyBorder="1"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4" fontId="3" fillId="8" borderId="2" xfId="0" applyNumberFormat="1" applyFont="1" applyFill="1" applyBorder="1" applyAlignment="1">
      <alignment horizontal="center" vertical="distributed" wrapText="1"/>
    </xf>
    <xf numFmtId="4" fontId="11" fillId="8" borderId="0" xfId="0" applyNumberFormat="1" applyFont="1" applyFill="1" applyBorder="1" applyAlignment="1">
      <alignment horizontal="center" vertical="center" wrapText="1"/>
    </xf>
    <xf numFmtId="0" fontId="11" fillId="8" borderId="0" xfId="0" applyFont="1" applyFill="1" applyBorder="1" applyAlignment="1">
      <alignment horizontal="center" vertical="center" wrapText="1"/>
    </xf>
    <xf numFmtId="44" fontId="3" fillId="0" borderId="0" xfId="0" applyNumberFormat="1" applyFont="1" applyBorder="1" applyAlignment="1">
      <alignment horizontal="center" vertical="center"/>
    </xf>
    <xf numFmtId="0" fontId="3" fillId="8"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center"/>
    </xf>
    <xf numFmtId="14" fontId="3" fillId="8" borderId="0" xfId="0" applyNumberFormat="1" applyFont="1" applyFill="1"/>
    <xf numFmtId="14" fontId="10" fillId="9" borderId="2" xfId="0" applyNumberFormat="1" applyFont="1" applyFill="1" applyBorder="1" applyAlignment="1">
      <alignment horizontal="center" vertical="center" wrapText="1"/>
    </xf>
    <xf numFmtId="14" fontId="3" fillId="0" borderId="0" xfId="0" applyNumberFormat="1" applyFont="1"/>
    <xf numFmtId="14" fontId="3" fillId="8" borderId="2" xfId="0" applyNumberFormat="1" applyFont="1" applyFill="1" applyBorder="1" applyAlignment="1">
      <alignment horizontal="center" vertical="distributed" wrapText="1"/>
    </xf>
    <xf numFmtId="0" fontId="3" fillId="8" borderId="2" xfId="0" applyFont="1" applyFill="1" applyBorder="1" applyAlignment="1">
      <alignment horizontal="center" vertical="distributed" wrapText="1"/>
    </xf>
    <xf numFmtId="0" fontId="12" fillId="8" borderId="0" xfId="0" applyFont="1" applyFill="1" applyAlignment="1">
      <alignment horizontal="center" vertical="center"/>
    </xf>
    <xf numFmtId="14" fontId="12" fillId="8" borderId="0" xfId="0" applyNumberFormat="1" applyFont="1" applyFill="1"/>
    <xf numFmtId="0" fontId="12" fillId="8" borderId="0" xfId="0" applyFont="1" applyFill="1"/>
    <xf numFmtId="0" fontId="13" fillId="10" borderId="0" xfId="0" applyFont="1" applyFill="1" applyAlignment="1">
      <alignment horizontal="left"/>
    </xf>
    <xf numFmtId="0" fontId="13" fillId="10" borderId="0" xfId="0" applyFont="1" applyFill="1" applyAlignment="1">
      <alignment horizontal="center"/>
    </xf>
    <xf numFmtId="4" fontId="13" fillId="10" borderId="0" xfId="0" applyNumberFormat="1" applyFont="1" applyFill="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distributed" wrapText="1"/>
    </xf>
    <xf numFmtId="4" fontId="3" fillId="8" borderId="0" xfId="0" applyNumberFormat="1" applyFont="1" applyFill="1" applyBorder="1" applyAlignment="1">
      <alignment horizontal="center" vertical="distributed" wrapText="1"/>
    </xf>
    <xf numFmtId="14" fontId="3" fillId="8" borderId="0" xfId="0" applyNumberFormat="1" applyFont="1" applyFill="1" applyBorder="1" applyAlignment="1">
      <alignment horizontal="center" vertical="distributed" wrapText="1"/>
    </xf>
    <xf numFmtId="0" fontId="13" fillId="10" borderId="0" xfId="0" applyFont="1" applyFill="1" applyAlignment="1">
      <alignment horizontal="center"/>
    </xf>
    <xf numFmtId="0" fontId="12" fillId="8" borderId="0" xfId="0" applyFont="1" applyFill="1" applyBorder="1"/>
    <xf numFmtId="0" fontId="3" fillId="8" borderId="0" xfId="0" applyFont="1" applyFill="1" applyBorder="1"/>
    <xf numFmtId="14" fontId="3" fillId="8" borderId="0" xfId="0" applyNumberFormat="1" applyFont="1" applyFill="1" applyBorder="1"/>
    <xf numFmtId="0" fontId="3" fillId="0" borderId="0" xfId="0" applyFont="1" applyBorder="1"/>
    <xf numFmtId="14" fontId="14" fillId="8" borderId="0" xfId="0" applyNumberFormat="1" applyFont="1" applyFill="1" applyBorder="1" applyAlignment="1">
      <alignment horizontal="center" vertical="distributed" wrapText="1"/>
    </xf>
    <xf numFmtId="14" fontId="14" fillId="8" borderId="0" xfId="0" applyNumberFormat="1" applyFont="1" applyFill="1" applyBorder="1"/>
    <xf numFmtId="0" fontId="14" fillId="8" borderId="0" xfId="0" applyFont="1" applyFill="1" applyBorder="1"/>
    <xf numFmtId="0" fontId="14" fillId="8" borderId="0" xfId="0" applyFont="1" applyFill="1"/>
    <xf numFmtId="0" fontId="14" fillId="0" borderId="0" xfId="0" applyFont="1" applyAlignment="1">
      <alignment horizontal="center" vertical="center"/>
    </xf>
    <xf numFmtId="14" fontId="14" fillId="0" borderId="0" xfId="0" applyNumberFormat="1" applyFont="1"/>
    <xf numFmtId="0" fontId="14" fillId="0" borderId="0" xfId="0" applyFont="1" applyBorder="1"/>
    <xf numFmtId="0" fontId="14" fillId="0" borderId="0" xfId="0" applyFont="1"/>
    <xf numFmtId="4" fontId="14" fillId="0" borderId="0" xfId="0" applyNumberFormat="1" applyFont="1" applyAlignment="1">
      <alignment horizontal="center" vertical="center"/>
    </xf>
    <xf numFmtId="0" fontId="14" fillId="0" borderId="0" xfId="0" applyFont="1" applyAlignment="1">
      <alignment horizontal="center"/>
    </xf>
    <xf numFmtId="14" fontId="15" fillId="0" borderId="0" xfId="0" applyNumberFormat="1" applyFont="1" applyAlignment="1">
      <alignment horizontal="right"/>
    </xf>
    <xf numFmtId="0" fontId="16" fillId="8" borderId="2" xfId="0" applyFont="1" applyFill="1" applyBorder="1" applyAlignment="1">
      <alignment horizontal="center" vertical="center"/>
    </xf>
    <xf numFmtId="0" fontId="16" fillId="8" borderId="2" xfId="0" applyFont="1" applyFill="1" applyBorder="1" applyAlignment="1">
      <alignment horizontal="center" vertical="center" wrapText="1"/>
    </xf>
    <xf numFmtId="4" fontId="16" fillId="8" borderId="2" xfId="0" applyNumberFormat="1" applyFont="1" applyFill="1" applyBorder="1" applyAlignment="1">
      <alignment horizontal="center" vertical="distributed" wrapText="1"/>
    </xf>
    <xf numFmtId="14" fontId="16" fillId="8" borderId="2" xfId="0" applyNumberFormat="1" applyFont="1" applyFill="1" applyBorder="1" applyAlignment="1">
      <alignment horizontal="center" vertical="distributed" wrapText="1"/>
    </xf>
    <xf numFmtId="0" fontId="16" fillId="8" borderId="2" xfId="0" applyFont="1" applyFill="1" applyBorder="1" applyAlignment="1">
      <alignment horizontal="center" vertical="distributed" wrapText="1"/>
    </xf>
    <xf numFmtId="0" fontId="12" fillId="8" borderId="2" xfId="0" applyFont="1" applyFill="1" applyBorder="1" applyAlignment="1">
      <alignment horizontal="center" vertical="center"/>
    </xf>
    <xf numFmtId="0" fontId="12" fillId="8" borderId="2" xfId="0" applyFont="1" applyFill="1" applyBorder="1" applyAlignment="1">
      <alignment horizontal="center" vertical="center" wrapText="1"/>
    </xf>
    <xf numFmtId="4" fontId="12" fillId="8" borderId="2" xfId="0" applyNumberFormat="1" applyFont="1" applyFill="1" applyBorder="1" applyAlignment="1">
      <alignment horizontal="center" vertical="distributed" wrapText="1"/>
    </xf>
    <xf numFmtId="14" fontId="12" fillId="8" borderId="2" xfId="0" applyNumberFormat="1" applyFont="1" applyFill="1" applyBorder="1" applyAlignment="1">
      <alignment horizontal="center" vertical="distributed" wrapText="1"/>
    </xf>
    <xf numFmtId="0" fontId="17" fillId="8" borderId="2" xfId="0" applyFont="1" applyFill="1" applyBorder="1" applyAlignment="1">
      <alignment horizontal="center" vertical="center" wrapText="1"/>
    </xf>
    <xf numFmtId="4" fontId="17" fillId="8" borderId="2" xfId="0" applyNumberFormat="1" applyFont="1" applyFill="1" applyBorder="1" applyAlignment="1">
      <alignment horizontal="center" vertical="center" wrapText="1"/>
    </xf>
    <xf numFmtId="14" fontId="17" fillId="8" borderId="2" xfId="0" applyNumberFormat="1" applyFont="1" applyFill="1" applyBorder="1" applyAlignment="1">
      <alignment horizontal="center" vertical="center" wrapText="1"/>
    </xf>
    <xf numFmtId="0" fontId="18" fillId="8" borderId="2" xfId="0" applyFont="1" applyFill="1" applyBorder="1" applyAlignment="1">
      <alignment horizontal="center" vertical="center" wrapText="1"/>
    </xf>
    <xf numFmtId="4" fontId="18" fillId="8" borderId="2" xfId="0" applyNumberFormat="1" applyFont="1" applyFill="1" applyBorder="1" applyAlignment="1">
      <alignment horizontal="center" vertical="center" wrapText="1"/>
    </xf>
    <xf numFmtId="14" fontId="18" fillId="8"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1" fillId="0" borderId="0" xfId="0" applyFont="1" applyFill="1" applyAlignment="1">
      <alignment horizontal="left" vertical="center"/>
    </xf>
    <xf numFmtId="0" fontId="23" fillId="0" borderId="0" xfId="0" applyFont="1" applyFill="1" applyAlignment="1">
      <alignment horizontal="center"/>
    </xf>
    <xf numFmtId="4" fontId="23" fillId="0" borderId="0" xfId="0" applyNumberFormat="1" applyFont="1" applyFill="1" applyAlignment="1">
      <alignment horizontal="center"/>
    </xf>
    <xf numFmtId="0" fontId="23" fillId="0" borderId="2" xfId="0" applyFont="1" applyFill="1" applyBorder="1" applyAlignment="1">
      <alignment horizontal="center" vertical="center" wrapText="1"/>
    </xf>
    <xf numFmtId="4" fontId="23" fillId="0" borderId="2" xfId="0" applyNumberFormat="1" applyFont="1" applyFill="1" applyBorder="1" applyAlignment="1">
      <alignment horizontal="center" vertical="center" wrapText="1"/>
    </xf>
    <xf numFmtId="0" fontId="21" fillId="0" borderId="0" xfId="0" applyFont="1" applyFill="1"/>
    <xf numFmtId="1" fontId="23" fillId="0" borderId="0" xfId="0" applyNumberFormat="1" applyFont="1" applyFill="1" applyBorder="1" applyAlignment="1">
      <alignment horizontal="center" vertical="center" wrapText="1"/>
    </xf>
    <xf numFmtId="0" fontId="3" fillId="0" borderId="0" xfId="0" applyFont="1" applyFill="1" applyBorder="1"/>
    <xf numFmtId="0" fontId="3" fillId="0" borderId="0" xfId="0" applyFont="1" applyFill="1"/>
    <xf numFmtId="14" fontId="21" fillId="0" borderId="0" xfId="0" applyNumberFormat="1" applyFont="1" applyFill="1"/>
    <xf numFmtId="1" fontId="21" fillId="0" borderId="0" xfId="0" applyNumberFormat="1" applyFont="1" applyFill="1"/>
    <xf numFmtId="0" fontId="23" fillId="0" borderId="0" xfId="0" applyFont="1" applyFill="1" applyAlignment="1">
      <alignment horizontal="left"/>
    </xf>
    <xf numFmtId="0" fontId="23" fillId="0" borderId="2" xfId="0" applyFont="1" applyFill="1" applyBorder="1" applyAlignment="1">
      <alignment horizontal="left" vertical="center" wrapText="1"/>
    </xf>
    <xf numFmtId="14" fontId="23" fillId="0" borderId="2" xfId="0" applyNumberFormat="1" applyFont="1" applyFill="1" applyBorder="1" applyAlignment="1">
      <alignment horizontal="center" vertical="center" wrapText="1"/>
    </xf>
    <xf numFmtId="14" fontId="23" fillId="0" borderId="16" xfId="0" applyNumberFormat="1" applyFont="1" applyFill="1" applyBorder="1" applyAlignment="1">
      <alignment horizontal="center" vertical="center" wrapText="1"/>
    </xf>
    <xf numFmtId="0" fontId="21" fillId="0" borderId="0" xfId="0" applyFont="1" applyFill="1" applyAlignment="1">
      <alignment horizontal="center"/>
    </xf>
    <xf numFmtId="4" fontId="21" fillId="0" borderId="0" xfId="0" applyNumberFormat="1" applyFont="1" applyFill="1" applyAlignment="1">
      <alignment horizontal="center" vertical="center"/>
    </xf>
    <xf numFmtId="14" fontId="20" fillId="0" borderId="0" xfId="0" applyNumberFormat="1" applyFont="1" applyFill="1"/>
    <xf numFmtId="1" fontId="3" fillId="0" borderId="0" xfId="0" applyNumberFormat="1" applyFont="1" applyFill="1"/>
    <xf numFmtId="0" fontId="3" fillId="0" borderId="0" xfId="0" applyFont="1" applyFill="1" applyAlignment="1">
      <alignment horizontal="center"/>
    </xf>
    <xf numFmtId="0" fontId="3" fillId="0" borderId="0" xfId="0" applyFont="1" applyFill="1" applyAlignment="1">
      <alignment horizontal="left" vertical="center"/>
    </xf>
    <xf numFmtId="4" fontId="3" fillId="0" borderId="0" xfId="0" applyNumberFormat="1" applyFont="1" applyFill="1" applyAlignment="1">
      <alignment horizontal="center" vertical="center"/>
    </xf>
    <xf numFmtId="14" fontId="3" fillId="0" borderId="0" xfId="0" applyNumberFormat="1" applyFont="1" applyFill="1"/>
    <xf numFmtId="1" fontId="19" fillId="0" borderId="0" xfId="0" applyNumberFormat="1" applyFont="1" applyFill="1" applyBorder="1" applyAlignment="1">
      <alignment horizontal="center" vertical="center" wrapText="1"/>
    </xf>
    <xf numFmtId="0" fontId="22" fillId="0" borderId="0" xfId="0" applyFont="1" applyFill="1" applyAlignment="1">
      <alignment vertical="center"/>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2" xfId="0" applyFont="1" applyFill="1" applyBorder="1" applyAlignment="1">
      <alignment horizontal="left" vertical="center" wrapText="1"/>
    </xf>
    <xf numFmtId="4" fontId="24" fillId="0" borderId="2" xfId="0" applyNumberFormat="1" applyFont="1" applyFill="1" applyBorder="1" applyAlignment="1">
      <alignment horizontal="center" vertical="distributed" wrapText="1"/>
    </xf>
    <xf numFmtId="14" fontId="24" fillId="0" borderId="2" xfId="0" applyNumberFormat="1" applyFont="1" applyFill="1" applyBorder="1" applyAlignment="1">
      <alignment horizontal="center" vertical="center" wrapText="1"/>
    </xf>
    <xf numFmtId="14" fontId="24" fillId="0" borderId="2" xfId="0" applyNumberFormat="1" applyFont="1" applyFill="1" applyBorder="1" applyAlignment="1">
      <alignment horizontal="center" vertical="distributed" wrapText="1"/>
    </xf>
    <xf numFmtId="0" fontId="24" fillId="0" borderId="2" xfId="0" applyFont="1" applyFill="1" applyBorder="1" applyAlignment="1">
      <alignment horizontal="left" vertical="distributed" wrapText="1"/>
    </xf>
    <xf numFmtId="0" fontId="24" fillId="0" borderId="2" xfId="0" applyFont="1" applyFill="1" applyBorder="1" applyAlignment="1">
      <alignment horizontal="center" vertical="center"/>
    </xf>
    <xf numFmtId="0" fontId="24" fillId="0" borderId="8" xfId="0"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8" xfId="0" applyFont="1" applyFill="1" applyBorder="1" applyAlignment="1">
      <alignment vertical="center" wrapText="1"/>
    </xf>
    <xf numFmtId="0" fontId="24" fillId="0" borderId="8" xfId="0" applyFont="1" applyFill="1" applyBorder="1" applyAlignment="1">
      <alignment horizontal="left" vertical="distributed" wrapText="1"/>
    </xf>
    <xf numFmtId="4" fontId="25" fillId="0" borderId="8" xfId="0" applyNumberFormat="1" applyFont="1" applyFill="1" applyBorder="1" applyAlignment="1">
      <alignment horizontal="center" vertical="center" wrapText="1"/>
    </xf>
    <xf numFmtId="14" fontId="24" fillId="0" borderId="8" xfId="0" applyNumberFormat="1" applyFont="1" applyFill="1" applyBorder="1" applyAlignment="1">
      <alignment horizontal="center" vertical="distributed" wrapText="1"/>
    </xf>
    <xf numFmtId="0" fontId="24" fillId="0" borderId="2" xfId="0" applyFont="1" applyFill="1" applyBorder="1" applyAlignment="1">
      <alignment horizontal="center"/>
    </xf>
    <xf numFmtId="0" fontId="24" fillId="0" borderId="2" xfId="0" applyFont="1" applyFill="1" applyBorder="1" applyAlignment="1">
      <alignment horizontal="left" vertical="center"/>
    </xf>
    <xf numFmtId="4" fontId="24" fillId="0" borderId="2" xfId="0" applyNumberFormat="1" applyFont="1" applyFill="1" applyBorder="1" applyAlignment="1">
      <alignment horizontal="center" vertical="center"/>
    </xf>
    <xf numFmtId="0" fontId="24" fillId="0" borderId="0" xfId="0" applyFont="1" applyFill="1"/>
    <xf numFmtId="4" fontId="24" fillId="0" borderId="2" xfId="0" applyNumberFormat="1" applyFont="1" applyFill="1" applyBorder="1" applyAlignment="1">
      <alignment horizontal="center" vertical="center" wrapText="1"/>
    </xf>
    <xf numFmtId="14" fontId="24" fillId="0" borderId="16" xfId="0" applyNumberFormat="1" applyFont="1" applyFill="1" applyBorder="1" applyAlignment="1">
      <alignment horizontal="center" vertical="center" wrapText="1"/>
    </xf>
    <xf numFmtId="1" fontId="26" fillId="0" borderId="0" xfId="0" applyNumberFormat="1" applyFont="1" applyFill="1" applyBorder="1" applyAlignment="1">
      <alignment horizontal="center" vertical="center" wrapText="1"/>
    </xf>
    <xf numFmtId="0" fontId="24" fillId="0" borderId="0" xfId="0" applyFont="1" applyFill="1" applyBorder="1"/>
    <xf numFmtId="14" fontId="24" fillId="0" borderId="16" xfId="0" applyNumberFormat="1" applyFont="1" applyFill="1" applyBorder="1" applyAlignment="1">
      <alignment horizontal="center" vertical="distributed" wrapText="1"/>
    </xf>
    <xf numFmtId="14" fontId="24" fillId="0" borderId="0" xfId="0" applyNumberFormat="1" applyFont="1" applyFill="1" applyBorder="1"/>
    <xf numFmtId="4" fontId="24" fillId="0" borderId="8" xfId="0" applyNumberFormat="1" applyFont="1" applyFill="1" applyBorder="1" applyAlignment="1">
      <alignment horizontal="center" vertical="center" wrapText="1"/>
    </xf>
    <xf numFmtId="0" fontId="1" fillId="0" borderId="0" xfId="0" applyFont="1" applyBorder="1" applyAlignment="1">
      <alignment horizontal="center"/>
    </xf>
    <xf numFmtId="0" fontId="13" fillId="0" borderId="0" xfId="0" applyFont="1" applyAlignment="1">
      <alignment horizontal="center"/>
    </xf>
    <xf numFmtId="0" fontId="13" fillId="10" borderId="0" xfId="0" applyFont="1" applyFill="1" applyAlignment="1">
      <alignment horizontal="center"/>
    </xf>
    <xf numFmtId="0" fontId="13" fillId="10" borderId="0" xfId="0" applyFont="1" applyFill="1" applyAlignment="1">
      <alignment horizontal="left" vertical="center"/>
    </xf>
    <xf numFmtId="0" fontId="23" fillId="0" borderId="0" xfId="0" applyFont="1" applyFill="1" applyAlignment="1">
      <alignment horizontal="center"/>
    </xf>
    <xf numFmtId="0" fontId="23" fillId="0" borderId="2" xfId="0" applyFont="1" applyFill="1" applyBorder="1" applyAlignment="1">
      <alignment horizontal="center" vertical="center" wrapText="1"/>
    </xf>
    <xf numFmtId="0" fontId="22" fillId="0" borderId="0" xfId="0" applyFont="1" applyFill="1" applyAlignment="1">
      <alignment horizontal="center"/>
    </xf>
    <xf numFmtId="0" fontId="22" fillId="0" borderId="0" xfId="0" applyFont="1" applyFill="1" applyAlignment="1">
      <alignment horizontal="center" vertical="center"/>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1121833</xdr:colOff>
      <xdr:row>30</xdr:row>
      <xdr:rowOff>804334</xdr:rowOff>
    </xdr:from>
    <xdr:to>
      <xdr:col>8</xdr:col>
      <xdr:colOff>867832</xdr:colOff>
      <xdr:row>34</xdr:row>
      <xdr:rowOff>148167</xdr:rowOff>
    </xdr:to>
    <xdr:sp macro="" textlink="">
      <xdr:nvSpPr>
        <xdr:cNvPr id="2" name="1 CuadroTexto"/>
        <xdr:cNvSpPr txBox="1"/>
      </xdr:nvSpPr>
      <xdr:spPr>
        <a:xfrm>
          <a:off x="1121833" y="13864167"/>
          <a:ext cx="10794999" cy="1365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36</xdr:row>
      <xdr:rowOff>656165</xdr:rowOff>
    </xdr:from>
    <xdr:to>
      <xdr:col>7</xdr:col>
      <xdr:colOff>486834</xdr:colOff>
      <xdr:row>36</xdr:row>
      <xdr:rowOff>1481667</xdr:rowOff>
    </xdr:to>
    <xdr:sp macro="" textlink="">
      <xdr:nvSpPr>
        <xdr:cNvPr id="2" name="1 CuadroTexto"/>
        <xdr:cNvSpPr txBox="1"/>
      </xdr:nvSpPr>
      <xdr:spPr>
        <a:xfrm>
          <a:off x="1534584" y="17155582"/>
          <a:ext cx="10985500" cy="8255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r>
            <a:rPr lang="es-MX" sz="1100" b="1"/>
            <a:t>            </a:t>
          </a:r>
          <a:r>
            <a:rPr lang="es-MX" sz="1100" b="1" baseline="0"/>
            <a:t>                                 	Elaboró                                                                                          Revisó                                                                                               Autorizó	</a:t>
          </a:r>
          <a:endParaRPr lang="es-MX"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920751</xdr:colOff>
      <xdr:row>32</xdr:row>
      <xdr:rowOff>10583</xdr:rowOff>
    </xdr:from>
    <xdr:to>
      <xdr:col>9</xdr:col>
      <xdr:colOff>635000</xdr:colOff>
      <xdr:row>46</xdr:row>
      <xdr:rowOff>137584</xdr:rowOff>
    </xdr:to>
    <xdr:sp macro="" textlink="">
      <xdr:nvSpPr>
        <xdr:cNvPr id="2" name="1 CuadroTexto"/>
        <xdr:cNvSpPr txBox="1"/>
      </xdr:nvSpPr>
      <xdr:spPr>
        <a:xfrm>
          <a:off x="920751" y="16562916"/>
          <a:ext cx="13546666" cy="2349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____________________________________________                                    _____ </a:t>
          </a:r>
          <a:r>
            <a:rPr lang="es-MX" sz="1100" b="1">
              <a:solidFill>
                <a:schemeClr val="dk1"/>
              </a:solidFill>
              <a:effectLst/>
              <a:latin typeface="+mn-lt"/>
              <a:ea typeface="+mn-ea"/>
              <a:cs typeface="+mn-cs"/>
            </a:rPr>
            <a:t>____________________________________                                   _______ ______________________________________</a:t>
          </a:r>
          <a:endParaRPr lang="es-MX" b="1">
            <a:effectLst/>
          </a:endParaRPr>
        </a:p>
        <a:p>
          <a:r>
            <a:rPr lang="es-MX" sz="1300" b="1"/>
            <a:t>C.P.</a:t>
          </a:r>
          <a:r>
            <a:rPr lang="es-MX" sz="1300" b="1" baseline="0"/>
            <a:t> GUADALUPE AZUCENA YANES LAGUNA	              LIC. JESUS ENRIQUE GALLEGO AVECHUCO		LIC. CARLOS ALBERTO XIBILLÉ BUSTAMANTE</a:t>
          </a:r>
          <a:endParaRPr lang="es-MX" sz="1300" b="1"/>
        </a:p>
        <a:p>
          <a:r>
            <a:rPr lang="es-MX" sz="1300" b="1"/>
            <a:t>            </a:t>
          </a:r>
          <a:r>
            <a:rPr lang="es-MX" sz="1300" b="1" baseline="0"/>
            <a:t>                          Elaboró                                                                      	             Revisó                                                                                                       Autorizó	</a:t>
          </a:r>
          <a:endParaRPr lang="es-MX" sz="13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84668</xdr:colOff>
      <xdr:row>44</xdr:row>
      <xdr:rowOff>21164</xdr:rowOff>
    </xdr:from>
    <xdr:to>
      <xdr:col>8</xdr:col>
      <xdr:colOff>423335</xdr:colOff>
      <xdr:row>51</xdr:row>
      <xdr:rowOff>105833</xdr:rowOff>
    </xdr:to>
    <xdr:sp macro="" textlink="">
      <xdr:nvSpPr>
        <xdr:cNvPr id="2" name="1 CuadroTexto"/>
        <xdr:cNvSpPr txBox="1"/>
      </xdr:nvSpPr>
      <xdr:spPr>
        <a:xfrm>
          <a:off x="84668" y="38385747"/>
          <a:ext cx="13906500" cy="49000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endParaRPr lang="es-MX" sz="1100" b="1"/>
        </a:p>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____________________________________________</a:t>
          </a:r>
          <a:r>
            <a:rPr lang="es-MX" sz="1100" b="1" baseline="0"/>
            <a:t>                           </a:t>
          </a:r>
          <a:r>
            <a:rPr lang="es-MX" sz="1100" b="1"/>
            <a:t>         </a:t>
          </a:r>
          <a:r>
            <a:rPr lang="es-MX" sz="1100" b="1">
              <a:solidFill>
                <a:schemeClr val="dk1"/>
              </a:solidFill>
              <a:effectLst/>
              <a:latin typeface="+mn-lt"/>
              <a:ea typeface="+mn-ea"/>
              <a:cs typeface="+mn-cs"/>
            </a:rPr>
            <a:t>__________________________________________                                    _____________________________________________</a:t>
          </a:r>
          <a:endParaRPr lang="es-MX" b="1">
            <a:effectLst/>
          </a:endParaRPr>
        </a:p>
        <a:p>
          <a:r>
            <a:rPr lang="es-MX" sz="1100" b="1"/>
            <a:t>		</a:t>
          </a:r>
          <a:r>
            <a:rPr lang="es-MX" sz="1300" b="1"/>
            <a:t>C.P.</a:t>
          </a:r>
          <a:r>
            <a:rPr lang="es-MX" sz="1300" b="1" baseline="0"/>
            <a:t> GUADALUPE AZUCENA YANES LAGUNA	               LIC. JESUS ENRIQUE GALLEGO AVECHUCO	 	 LIC. CARLOS ALBERTO XIBILLÉ BUSTAMANTE</a:t>
          </a:r>
          <a:r>
            <a:rPr lang="es-MX" sz="1300" b="1"/>
            <a:t>            </a:t>
          </a:r>
          <a:r>
            <a:rPr lang="es-MX" sz="1300" b="1" baseline="0"/>
            <a:t>                                 	</a:t>
          </a:r>
        </a:p>
        <a:p>
          <a:r>
            <a:rPr lang="es-MX" sz="1300" b="1" baseline="0"/>
            <a:t>			Elaboró                                                                                                      Revisó                                                                                                             Autorizó</a:t>
          </a:r>
          <a:r>
            <a:rPr lang="es-MX" sz="1100" b="1" baseline="0"/>
            <a:t>	</a:t>
          </a:r>
          <a:endParaRPr lang="es-MX"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616119</xdr:colOff>
      <xdr:row>41</xdr:row>
      <xdr:rowOff>226576</xdr:rowOff>
    </xdr:from>
    <xdr:to>
      <xdr:col>9</xdr:col>
      <xdr:colOff>817837</xdr:colOff>
      <xdr:row>53</xdr:row>
      <xdr:rowOff>90715</xdr:rowOff>
    </xdr:to>
    <xdr:sp macro="" textlink="">
      <xdr:nvSpPr>
        <xdr:cNvPr id="2" name="1 CuadroTexto"/>
        <xdr:cNvSpPr txBox="1"/>
      </xdr:nvSpPr>
      <xdr:spPr>
        <a:xfrm>
          <a:off x="915476" y="25318147"/>
          <a:ext cx="17482790" cy="26399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                                         ___________________________________                                  </a:t>
          </a:r>
          <a:r>
            <a:rPr lang="es-MX" sz="1100" b="1" baseline="0"/>
            <a:t>                                                  _______</a:t>
          </a:r>
          <a:r>
            <a:rPr lang="es-MX" sz="1100" b="1">
              <a:solidFill>
                <a:schemeClr val="dk1"/>
              </a:solidFill>
              <a:effectLst/>
              <a:latin typeface="+mn-lt"/>
              <a:ea typeface="+mn-ea"/>
              <a:cs typeface="+mn-cs"/>
            </a:rPr>
            <a:t>___________________________________                                                           _________________________________________________</a:t>
          </a:r>
          <a:endParaRPr lang="es-MX" b="1">
            <a:effectLst/>
          </a:endParaRPr>
        </a:p>
        <a:p>
          <a:r>
            <a:rPr lang="es-MX" sz="1350" b="1"/>
            <a:t>                                  C.P.</a:t>
          </a:r>
          <a:r>
            <a:rPr lang="es-MX" sz="1350" b="1" baseline="0"/>
            <a:t> CINTHIA GPE. LOPEZ VALENCIA                     	                        LIC. JESUS ENRIQUE GALLEGO AVECHUCO	                              LIC. CARLOS ALBERTO XIBILLÉ BUSTAMANTE</a:t>
          </a:r>
          <a:endParaRPr lang="es-MX" sz="1350" b="1"/>
        </a:p>
        <a:p>
          <a:r>
            <a:rPr lang="es-MX" sz="1350" b="1"/>
            <a:t>            </a:t>
          </a:r>
          <a:r>
            <a:rPr lang="es-MX" sz="1350" b="1" baseline="0"/>
            <a:t>                                               Elaboró                                                                      	                            Revisó                                                                                                                        Autorizó	</a:t>
          </a:r>
          <a:endParaRPr lang="es-MX" sz="135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82" t="s">
        <v>12</v>
      </c>
      <c r="B1" s="182"/>
      <c r="C1" s="182"/>
      <c r="D1" s="182"/>
      <c r="E1" s="182"/>
      <c r="F1" s="182"/>
      <c r="G1" s="182"/>
      <c r="H1" s="182"/>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BreakPreview" topLeftCell="A4" zoomScale="90" zoomScaleNormal="70" zoomScaleSheetLayoutView="90" workbookViewId="0">
      <pane ySplit="3" topLeftCell="A7" activePane="bottomLeft" state="frozen"/>
      <selection activeCell="A4" sqref="A4"/>
      <selection pane="bottomLeft" activeCell="C5" sqref="C5"/>
    </sheetView>
  </sheetViews>
  <sheetFormatPr baseColWidth="10" defaultRowHeight="12.75" x14ac:dyDescent="0.2"/>
  <cols>
    <col min="1" max="1" width="26.5703125" style="71" customWidth="1"/>
    <col min="2" max="2" width="32.28515625" style="81" customWidth="1"/>
    <col min="3" max="3" width="24"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83" t="s">
        <v>90</v>
      </c>
      <c r="C1" s="183"/>
      <c r="D1" s="183"/>
      <c r="E1" s="183"/>
      <c r="F1" s="183"/>
      <c r="G1" s="183"/>
      <c r="H1" s="183"/>
      <c r="I1" s="88"/>
      <c r="J1" s="89"/>
    </row>
    <row r="2" spans="1:10" s="69" customFormat="1" ht="27" customHeight="1" x14ac:dyDescent="0.3">
      <c r="A2" s="87"/>
      <c r="B2" s="184" t="s">
        <v>91</v>
      </c>
      <c r="C2" s="184"/>
      <c r="D2" s="184"/>
      <c r="E2" s="184"/>
      <c r="F2" s="184"/>
      <c r="G2" s="184"/>
      <c r="H2" s="184"/>
      <c r="I2" s="88"/>
      <c r="J2" s="89"/>
    </row>
    <row r="3" spans="1:10" s="69" customFormat="1" ht="20.100000000000001" customHeight="1" x14ac:dyDescent="0.3">
      <c r="A3" s="87"/>
      <c r="B3" s="185" t="s">
        <v>123</v>
      </c>
      <c r="C3" s="185"/>
      <c r="D3" s="185"/>
      <c r="E3" s="185"/>
      <c r="F3" s="185"/>
      <c r="G3" s="185"/>
      <c r="H3" s="185"/>
      <c r="I3" s="88"/>
      <c r="J3" s="89"/>
    </row>
    <row r="4" spans="1:10" s="69" customFormat="1" ht="20.100000000000001" customHeight="1" x14ac:dyDescent="0.3">
      <c r="A4" s="87"/>
      <c r="B4" s="90" t="s">
        <v>109</v>
      </c>
      <c r="C4" s="91"/>
      <c r="D4" s="91"/>
      <c r="E4" s="92"/>
      <c r="F4" s="91"/>
      <c r="G4" s="91"/>
      <c r="H4" s="91"/>
      <c r="I4" s="88"/>
      <c r="J4" s="89"/>
    </row>
    <row r="5" spans="1:10" s="69" customFormat="1" ht="20.100000000000001" customHeight="1" x14ac:dyDescent="0.3">
      <c r="A5" s="87"/>
      <c r="B5" s="91"/>
      <c r="C5" s="91"/>
      <c r="D5" s="91"/>
      <c r="E5" s="92"/>
      <c r="F5" s="91"/>
      <c r="G5" s="91"/>
      <c r="H5" s="91"/>
      <c r="I5" s="88"/>
      <c r="J5" s="89"/>
    </row>
    <row r="6" spans="1:10" s="69" customFormat="1" ht="45.75" customHeight="1" x14ac:dyDescent="0.2">
      <c r="A6" s="73" t="s">
        <v>98</v>
      </c>
      <c r="B6" s="73" t="s">
        <v>0</v>
      </c>
      <c r="C6" s="73" t="s">
        <v>92</v>
      </c>
      <c r="D6" s="73" t="s">
        <v>93</v>
      </c>
      <c r="E6" s="74" t="s">
        <v>95</v>
      </c>
      <c r="F6" s="73" t="s">
        <v>97</v>
      </c>
      <c r="G6" s="73" t="s">
        <v>94</v>
      </c>
      <c r="H6" s="73" t="s">
        <v>96</v>
      </c>
      <c r="I6" s="83" t="s">
        <v>100</v>
      </c>
    </row>
    <row r="7" spans="1:10" s="69" customFormat="1" ht="72.75" customHeight="1" x14ac:dyDescent="0.2">
      <c r="A7" s="70" t="s">
        <v>99</v>
      </c>
      <c r="B7" s="79" t="s">
        <v>101</v>
      </c>
      <c r="C7" s="79" t="s">
        <v>46</v>
      </c>
      <c r="D7" s="86" t="s">
        <v>124</v>
      </c>
      <c r="E7" s="75">
        <v>2700</v>
      </c>
      <c r="F7" s="75">
        <f t="shared" ref="F7:F27" si="0">+E7</f>
        <v>2700</v>
      </c>
      <c r="G7" s="75"/>
      <c r="H7" s="75"/>
      <c r="I7" s="85">
        <v>43481</v>
      </c>
    </row>
    <row r="8" spans="1:10" s="69" customFormat="1" ht="63" customHeight="1" x14ac:dyDescent="0.2">
      <c r="A8" s="70" t="s">
        <v>99</v>
      </c>
      <c r="B8" s="79" t="s">
        <v>120</v>
      </c>
      <c r="C8" s="70" t="s">
        <v>125</v>
      </c>
      <c r="D8" s="86" t="s">
        <v>126</v>
      </c>
      <c r="E8" s="75">
        <v>3100</v>
      </c>
      <c r="F8" s="75">
        <f t="shared" si="0"/>
        <v>3100</v>
      </c>
      <c r="G8" s="75"/>
      <c r="H8" s="75"/>
      <c r="I8" s="85">
        <v>43481</v>
      </c>
    </row>
    <row r="9" spans="1:10" s="69" customFormat="1" ht="52.5" customHeight="1" x14ac:dyDescent="0.2">
      <c r="A9" s="70" t="s">
        <v>99</v>
      </c>
      <c r="B9" s="79" t="s">
        <v>110</v>
      </c>
      <c r="C9" s="79" t="s">
        <v>102</v>
      </c>
      <c r="D9" s="86" t="s">
        <v>126</v>
      </c>
      <c r="E9" s="75">
        <v>2400</v>
      </c>
      <c r="F9" s="75">
        <f t="shared" si="0"/>
        <v>2400</v>
      </c>
      <c r="G9" s="75"/>
      <c r="H9" s="75"/>
      <c r="I9" s="85">
        <v>43481</v>
      </c>
    </row>
    <row r="10" spans="1:10" s="69" customFormat="1" ht="55.5" customHeight="1" x14ac:dyDescent="0.2">
      <c r="A10" s="70" t="s">
        <v>99</v>
      </c>
      <c r="B10" s="79" t="s">
        <v>101</v>
      </c>
      <c r="C10" s="79" t="s">
        <v>46</v>
      </c>
      <c r="D10" s="86" t="s">
        <v>128</v>
      </c>
      <c r="E10" s="75">
        <v>7000</v>
      </c>
      <c r="F10" s="75">
        <f t="shared" si="0"/>
        <v>7000</v>
      </c>
      <c r="G10" s="75"/>
      <c r="H10" s="75"/>
      <c r="I10" s="85">
        <v>43494</v>
      </c>
    </row>
    <row r="11" spans="1:10" s="69" customFormat="1" ht="33" customHeight="1" x14ac:dyDescent="0.2">
      <c r="A11" s="70" t="s">
        <v>104</v>
      </c>
      <c r="B11" s="79" t="s">
        <v>131</v>
      </c>
      <c r="C11" s="79" t="s">
        <v>129</v>
      </c>
      <c r="D11" s="86" t="s">
        <v>130</v>
      </c>
      <c r="E11" s="75">
        <v>1100</v>
      </c>
      <c r="F11" s="75">
        <f t="shared" si="0"/>
        <v>1100</v>
      </c>
      <c r="G11" s="75"/>
      <c r="H11" s="75"/>
      <c r="I11" s="85">
        <v>43481</v>
      </c>
    </row>
    <row r="12" spans="1:10" s="69" customFormat="1" ht="33" customHeight="1" x14ac:dyDescent="0.2">
      <c r="A12" s="70" t="s">
        <v>132</v>
      </c>
      <c r="B12" s="79" t="s">
        <v>108</v>
      </c>
      <c r="C12" s="79" t="s">
        <v>42</v>
      </c>
      <c r="D12" s="86" t="s">
        <v>133</v>
      </c>
      <c r="E12" s="75">
        <v>1400</v>
      </c>
      <c r="F12" s="75">
        <f t="shared" si="0"/>
        <v>1400</v>
      </c>
      <c r="G12" s="75"/>
      <c r="H12" s="75"/>
      <c r="I12" s="85">
        <v>43481</v>
      </c>
    </row>
    <row r="13" spans="1:10" s="69" customFormat="1" ht="33" customHeight="1" x14ac:dyDescent="0.2">
      <c r="A13" s="70" t="s">
        <v>104</v>
      </c>
      <c r="B13" s="79" t="s">
        <v>131</v>
      </c>
      <c r="C13" s="79" t="s">
        <v>122</v>
      </c>
      <c r="D13" s="86" t="s">
        <v>130</v>
      </c>
      <c r="E13" s="75">
        <v>1100</v>
      </c>
      <c r="F13" s="75">
        <f t="shared" si="0"/>
        <v>1100</v>
      </c>
      <c r="G13" s="75"/>
      <c r="H13" s="75"/>
      <c r="I13" s="85">
        <v>43481</v>
      </c>
    </row>
    <row r="14" spans="1:10" s="69" customFormat="1" ht="33" customHeight="1" x14ac:dyDescent="0.2">
      <c r="A14" s="70" t="s">
        <v>105</v>
      </c>
      <c r="B14" s="70" t="s">
        <v>106</v>
      </c>
      <c r="C14" s="70" t="s">
        <v>134</v>
      </c>
      <c r="D14" s="86" t="s">
        <v>135</v>
      </c>
      <c r="E14" s="75">
        <v>2100</v>
      </c>
      <c r="F14" s="75">
        <f t="shared" si="0"/>
        <v>2100</v>
      </c>
      <c r="G14" s="75"/>
      <c r="H14" s="75"/>
      <c r="I14" s="85">
        <v>43473</v>
      </c>
    </row>
    <row r="15" spans="1:10" s="69" customFormat="1" ht="33" customHeight="1" x14ac:dyDescent="0.2">
      <c r="A15" s="70" t="s">
        <v>104</v>
      </c>
      <c r="B15" s="79" t="s">
        <v>131</v>
      </c>
      <c r="C15" s="79" t="s">
        <v>129</v>
      </c>
      <c r="D15" s="86" t="s">
        <v>136</v>
      </c>
      <c r="E15" s="75">
        <v>1100</v>
      </c>
      <c r="F15" s="75">
        <f t="shared" si="0"/>
        <v>1100</v>
      </c>
      <c r="G15" s="75"/>
      <c r="H15" s="75"/>
      <c r="I15" s="85">
        <v>43472</v>
      </c>
    </row>
    <row r="16" spans="1:10" s="69" customFormat="1" ht="33" customHeight="1" x14ac:dyDescent="0.2">
      <c r="A16" s="70" t="s">
        <v>105</v>
      </c>
      <c r="B16" s="79" t="s">
        <v>106</v>
      </c>
      <c r="C16" s="79" t="s">
        <v>134</v>
      </c>
      <c r="D16" s="86" t="s">
        <v>135</v>
      </c>
      <c r="E16" s="75">
        <v>700</v>
      </c>
      <c r="F16" s="75">
        <f t="shared" si="0"/>
        <v>700</v>
      </c>
      <c r="G16" s="75"/>
      <c r="H16" s="75"/>
      <c r="I16" s="85">
        <v>43480</v>
      </c>
    </row>
    <row r="17" spans="1:11" s="69" customFormat="1" ht="33" customHeight="1" x14ac:dyDescent="0.2">
      <c r="A17" s="70" t="s">
        <v>105</v>
      </c>
      <c r="B17" s="79" t="s">
        <v>106</v>
      </c>
      <c r="C17" s="79" t="s">
        <v>134</v>
      </c>
      <c r="D17" s="86" t="s">
        <v>135</v>
      </c>
      <c r="E17" s="75">
        <v>700</v>
      </c>
      <c r="F17" s="75">
        <f t="shared" si="0"/>
        <v>700</v>
      </c>
      <c r="G17" s="75"/>
      <c r="H17" s="75"/>
      <c r="I17" s="85">
        <v>43476</v>
      </c>
      <c r="J17" s="82">
        <v>43476</v>
      </c>
      <c r="K17" s="82">
        <v>43477</v>
      </c>
    </row>
    <row r="18" spans="1:11" s="69" customFormat="1" ht="63.75" customHeight="1" x14ac:dyDescent="0.2">
      <c r="A18" s="70" t="s">
        <v>34</v>
      </c>
      <c r="B18" s="79" t="s">
        <v>142</v>
      </c>
      <c r="C18" s="79" t="s">
        <v>103</v>
      </c>
      <c r="D18" s="86" t="s">
        <v>143</v>
      </c>
      <c r="E18" s="75">
        <v>1100</v>
      </c>
      <c r="F18" s="75">
        <f t="shared" si="0"/>
        <v>1100</v>
      </c>
      <c r="G18" s="75"/>
      <c r="H18" s="75"/>
      <c r="I18" s="85">
        <v>43488</v>
      </c>
    </row>
    <row r="19" spans="1:11" s="69" customFormat="1" ht="63" customHeight="1" x14ac:dyDescent="0.2">
      <c r="A19" s="70" t="s">
        <v>34</v>
      </c>
      <c r="B19" s="79" t="s">
        <v>114</v>
      </c>
      <c r="C19" s="79" t="s">
        <v>102</v>
      </c>
      <c r="D19" s="86" t="s">
        <v>143</v>
      </c>
      <c r="E19" s="75">
        <v>850</v>
      </c>
      <c r="F19" s="75">
        <f t="shared" si="0"/>
        <v>850</v>
      </c>
      <c r="G19" s="75"/>
      <c r="H19" s="75"/>
      <c r="I19" s="85">
        <v>43488</v>
      </c>
    </row>
    <row r="20" spans="1:11" s="69" customFormat="1" ht="43.5" customHeight="1" x14ac:dyDescent="0.2">
      <c r="A20" s="70" t="s">
        <v>107</v>
      </c>
      <c r="B20" s="79" t="s">
        <v>117</v>
      </c>
      <c r="C20" s="79" t="s">
        <v>102</v>
      </c>
      <c r="D20" s="86" t="s">
        <v>144</v>
      </c>
      <c r="E20" s="75">
        <v>850</v>
      </c>
      <c r="F20" s="75">
        <f t="shared" si="0"/>
        <v>850</v>
      </c>
      <c r="G20" s="75"/>
      <c r="H20" s="75"/>
      <c r="I20" s="85">
        <v>43488</v>
      </c>
    </row>
    <row r="21" spans="1:11" s="69" customFormat="1" ht="33" customHeight="1" x14ac:dyDescent="0.2">
      <c r="A21" s="70" t="s">
        <v>107</v>
      </c>
      <c r="B21" s="79" t="s">
        <v>111</v>
      </c>
      <c r="C21" s="79" t="s">
        <v>118</v>
      </c>
      <c r="D21" s="86" t="s">
        <v>145</v>
      </c>
      <c r="E21" s="75">
        <v>700</v>
      </c>
      <c r="F21" s="75">
        <f t="shared" si="0"/>
        <v>700</v>
      </c>
      <c r="G21" s="75"/>
      <c r="H21" s="75"/>
      <c r="I21" s="85">
        <v>43488</v>
      </c>
    </row>
    <row r="22" spans="1:11" s="69" customFormat="1" ht="54" customHeight="1" x14ac:dyDescent="0.2">
      <c r="A22" s="70" t="s">
        <v>104</v>
      </c>
      <c r="B22" s="79" t="s">
        <v>131</v>
      </c>
      <c r="C22" s="79" t="s">
        <v>129</v>
      </c>
      <c r="D22" s="86" t="s">
        <v>147</v>
      </c>
      <c r="E22" s="75">
        <v>1100</v>
      </c>
      <c r="F22" s="75">
        <f t="shared" si="0"/>
        <v>1100</v>
      </c>
      <c r="G22" s="75"/>
      <c r="H22" s="75"/>
      <c r="I22" s="85">
        <v>43486</v>
      </c>
    </row>
    <row r="23" spans="1:11" s="69" customFormat="1" ht="33" customHeight="1" x14ac:dyDescent="0.2">
      <c r="A23" s="70" t="s">
        <v>9</v>
      </c>
      <c r="B23" s="79" t="s">
        <v>115</v>
      </c>
      <c r="C23" s="79" t="s">
        <v>122</v>
      </c>
      <c r="D23" s="86" t="s">
        <v>148</v>
      </c>
      <c r="E23" s="75">
        <v>1100</v>
      </c>
      <c r="F23" s="75">
        <f t="shared" si="0"/>
        <v>1100</v>
      </c>
      <c r="G23" s="75"/>
      <c r="H23" s="75"/>
      <c r="I23" s="85">
        <v>43488</v>
      </c>
    </row>
    <row r="24" spans="1:11" s="69" customFormat="1" ht="33" customHeight="1" x14ac:dyDescent="0.2">
      <c r="A24" s="70" t="s">
        <v>10</v>
      </c>
      <c r="B24" s="79" t="s">
        <v>119</v>
      </c>
      <c r="C24" s="79" t="s">
        <v>102</v>
      </c>
      <c r="D24" s="86" t="s">
        <v>149</v>
      </c>
      <c r="E24" s="75">
        <v>1100</v>
      </c>
      <c r="F24" s="75">
        <f t="shared" si="0"/>
        <v>1100</v>
      </c>
      <c r="G24" s="75"/>
      <c r="H24" s="75"/>
      <c r="I24" s="85">
        <v>43488</v>
      </c>
    </row>
    <row r="25" spans="1:11" s="69" customFormat="1" ht="33" customHeight="1" x14ac:dyDescent="0.2">
      <c r="A25" s="70" t="s">
        <v>9</v>
      </c>
      <c r="B25" s="70" t="s">
        <v>151</v>
      </c>
      <c r="C25" s="79" t="s">
        <v>118</v>
      </c>
      <c r="D25" s="86" t="s">
        <v>148</v>
      </c>
      <c r="E25" s="75">
        <v>700</v>
      </c>
      <c r="F25" s="75">
        <f t="shared" si="0"/>
        <v>700</v>
      </c>
      <c r="G25" s="75"/>
      <c r="H25" s="75"/>
      <c r="I25" s="85">
        <v>43488</v>
      </c>
    </row>
    <row r="26" spans="1:11" s="69" customFormat="1" ht="33" customHeight="1" x14ac:dyDescent="0.2">
      <c r="A26" s="70" t="s">
        <v>105</v>
      </c>
      <c r="B26" s="79" t="s">
        <v>106</v>
      </c>
      <c r="C26" s="79" t="s">
        <v>134</v>
      </c>
      <c r="D26" s="86" t="s">
        <v>135</v>
      </c>
      <c r="E26" s="75">
        <v>1400</v>
      </c>
      <c r="F26" s="75">
        <f t="shared" si="0"/>
        <v>1400</v>
      </c>
      <c r="G26" s="75"/>
      <c r="H26" s="75"/>
      <c r="I26" s="85">
        <v>43487</v>
      </c>
    </row>
    <row r="27" spans="1:11" s="69" customFormat="1" ht="33" customHeight="1" x14ac:dyDescent="0.2">
      <c r="A27" s="70" t="s">
        <v>105</v>
      </c>
      <c r="B27" s="79" t="s">
        <v>106</v>
      </c>
      <c r="C27" s="79" t="s">
        <v>134</v>
      </c>
      <c r="D27" s="86" t="s">
        <v>135</v>
      </c>
      <c r="E27" s="75">
        <v>1400</v>
      </c>
      <c r="F27" s="75">
        <f t="shared" si="0"/>
        <v>1400</v>
      </c>
      <c r="G27" s="75"/>
      <c r="H27" s="75"/>
      <c r="I27" s="85">
        <v>43482</v>
      </c>
    </row>
    <row r="28" spans="1:11" s="69" customFormat="1" ht="33" customHeight="1" x14ac:dyDescent="0.2">
      <c r="A28" s="93"/>
      <c r="B28" s="94"/>
      <c r="C28" s="94"/>
      <c r="D28" s="95"/>
      <c r="E28" s="96"/>
      <c r="F28" s="96"/>
      <c r="G28" s="96"/>
      <c r="H28" s="96"/>
      <c r="I28" s="97"/>
    </row>
    <row r="29" spans="1:11" s="69" customFormat="1" ht="33" customHeight="1" x14ac:dyDescent="0.2">
      <c r="A29" s="93"/>
      <c r="B29" s="94"/>
      <c r="C29" s="94"/>
      <c r="D29" s="95"/>
      <c r="E29" s="96"/>
      <c r="F29" s="96"/>
      <c r="G29" s="96"/>
      <c r="H29" s="96"/>
      <c r="I29" s="97"/>
    </row>
    <row r="30" spans="1:11" s="69" customFormat="1" x14ac:dyDescent="0.2">
      <c r="A30" s="68"/>
      <c r="B30" s="77"/>
      <c r="C30" s="77"/>
      <c r="D30" s="77"/>
      <c r="E30" s="76"/>
      <c r="F30" s="77"/>
      <c r="G30" s="77"/>
      <c r="H30" s="76"/>
      <c r="I30" s="82"/>
    </row>
    <row r="31" spans="1:11" ht="121.5" customHeight="1" x14ac:dyDescent="0.2">
      <c r="B31" s="80"/>
      <c r="C31"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topLeftCell="A13" zoomScale="90" zoomScaleNormal="70" zoomScaleSheetLayoutView="90" workbookViewId="0">
      <selection activeCell="B13" sqref="B13:C13"/>
    </sheetView>
  </sheetViews>
  <sheetFormatPr baseColWidth="10" defaultRowHeight="12.75" x14ac:dyDescent="0.2"/>
  <cols>
    <col min="1" max="1" width="22.7109375" style="71" customWidth="1"/>
    <col min="2" max="2" width="34.28515625" style="81" customWidth="1"/>
    <col min="3" max="3" width="20.7109375" style="71" customWidth="1"/>
    <col min="4" max="4" width="57.42578125" style="71" customWidth="1"/>
    <col min="5" max="5" width="13.42578125" style="72" customWidth="1"/>
    <col min="6" max="8" width="15.85546875" style="71" customWidth="1"/>
    <col min="9" max="9" width="11.42578125" style="84"/>
    <col min="10" max="16384" width="11.42578125" style="1"/>
  </cols>
  <sheetData>
    <row r="1" spans="1:11" s="69" customFormat="1" ht="27.75" customHeight="1" x14ac:dyDescent="0.3">
      <c r="A1" s="87"/>
      <c r="B1" s="183" t="s">
        <v>90</v>
      </c>
      <c r="C1" s="183"/>
      <c r="D1" s="183"/>
      <c r="E1" s="183"/>
      <c r="F1" s="183"/>
      <c r="G1" s="183"/>
      <c r="H1" s="183"/>
      <c r="I1" s="88"/>
      <c r="J1" s="89"/>
    </row>
    <row r="2" spans="1:11" s="69" customFormat="1" ht="27" customHeight="1" x14ac:dyDescent="0.3">
      <c r="A2" s="87"/>
      <c r="B2" s="184" t="s">
        <v>94</v>
      </c>
      <c r="C2" s="184"/>
      <c r="D2" s="184"/>
      <c r="E2" s="184"/>
      <c r="F2" s="184"/>
      <c r="G2" s="184"/>
      <c r="H2" s="184"/>
      <c r="I2" s="88"/>
      <c r="J2" s="89"/>
    </row>
    <row r="3" spans="1:11" s="69" customFormat="1" ht="20.100000000000001" customHeight="1" x14ac:dyDescent="0.3">
      <c r="A3" s="87"/>
      <c r="B3" s="185" t="s">
        <v>123</v>
      </c>
      <c r="C3" s="185"/>
      <c r="D3" s="185"/>
      <c r="E3" s="185"/>
      <c r="F3" s="185"/>
      <c r="G3" s="185"/>
      <c r="H3" s="185"/>
      <c r="I3" s="88"/>
      <c r="J3" s="89"/>
    </row>
    <row r="4" spans="1:11" s="69" customFormat="1" ht="20.100000000000001" customHeight="1" x14ac:dyDescent="0.3">
      <c r="A4" s="87"/>
      <c r="B4" s="90" t="s">
        <v>153</v>
      </c>
      <c r="C4" s="91"/>
      <c r="D4" s="91"/>
      <c r="E4" s="92"/>
      <c r="F4" s="91"/>
      <c r="G4" s="91"/>
      <c r="H4" s="91"/>
      <c r="I4" s="88"/>
      <c r="J4" s="89"/>
    </row>
    <row r="5" spans="1:11" s="69" customFormat="1" ht="20.100000000000001" customHeight="1" x14ac:dyDescent="0.3">
      <c r="A5" s="87"/>
      <c r="B5" s="91"/>
      <c r="C5" s="91"/>
      <c r="D5" s="91"/>
      <c r="E5" s="92"/>
      <c r="F5" s="91"/>
      <c r="G5" s="91"/>
      <c r="H5" s="91"/>
      <c r="I5" s="88"/>
      <c r="J5" s="89"/>
    </row>
    <row r="6" spans="1:11" s="69" customFormat="1" ht="45.75" customHeight="1" x14ac:dyDescent="0.2">
      <c r="A6" s="73" t="s">
        <v>98</v>
      </c>
      <c r="B6" s="73" t="s">
        <v>0</v>
      </c>
      <c r="C6" s="73" t="s">
        <v>92</v>
      </c>
      <c r="D6" s="73" t="s">
        <v>93</v>
      </c>
      <c r="E6" s="74" t="s">
        <v>95</v>
      </c>
      <c r="F6" s="73" t="s">
        <v>97</v>
      </c>
      <c r="G6" s="73" t="s">
        <v>94</v>
      </c>
      <c r="H6" s="73" t="s">
        <v>96</v>
      </c>
      <c r="I6" s="83" t="s">
        <v>100</v>
      </c>
    </row>
    <row r="7" spans="1:11" s="69" customFormat="1" ht="52.5" customHeight="1" x14ac:dyDescent="0.2">
      <c r="A7" s="70" t="s">
        <v>99</v>
      </c>
      <c r="B7" s="79" t="s">
        <v>101</v>
      </c>
      <c r="C7" s="79" t="s">
        <v>46</v>
      </c>
      <c r="D7" s="86" t="s">
        <v>124</v>
      </c>
      <c r="E7" s="75">
        <v>2700</v>
      </c>
      <c r="F7" s="75">
        <f>+E7</f>
        <v>2700</v>
      </c>
      <c r="G7" s="75">
        <v>1000</v>
      </c>
      <c r="H7" s="75">
        <f>+F7+G7</f>
        <v>3700</v>
      </c>
      <c r="I7" s="85">
        <v>43474</v>
      </c>
      <c r="J7" s="82">
        <v>43481</v>
      </c>
      <c r="K7" s="82">
        <v>43483</v>
      </c>
    </row>
    <row r="8" spans="1:11" s="69" customFormat="1" ht="75.75" customHeight="1" x14ac:dyDescent="0.2">
      <c r="A8" s="70" t="s">
        <v>99</v>
      </c>
      <c r="B8" s="79" t="s">
        <v>120</v>
      </c>
      <c r="C8" s="70" t="s">
        <v>125</v>
      </c>
      <c r="D8" s="86" t="s">
        <v>126</v>
      </c>
      <c r="E8" s="75">
        <v>3100</v>
      </c>
      <c r="F8" s="75">
        <f>+E8</f>
        <v>3100</v>
      </c>
      <c r="G8" s="75">
        <v>400</v>
      </c>
      <c r="H8" s="75">
        <f>+F8+G8</f>
        <v>3500</v>
      </c>
      <c r="I8" s="85">
        <v>43481</v>
      </c>
      <c r="J8" s="82">
        <v>43481</v>
      </c>
      <c r="K8" s="82">
        <v>43483</v>
      </c>
    </row>
    <row r="9" spans="1:11" s="69" customFormat="1" ht="33" customHeight="1" x14ac:dyDescent="0.2">
      <c r="A9" s="70" t="s">
        <v>99</v>
      </c>
      <c r="B9" s="79" t="s">
        <v>110</v>
      </c>
      <c r="C9" s="79" t="s">
        <v>102</v>
      </c>
      <c r="D9" s="86" t="s">
        <v>127</v>
      </c>
      <c r="E9" s="75">
        <v>0</v>
      </c>
      <c r="F9" s="75">
        <v>0</v>
      </c>
      <c r="G9" s="75">
        <v>400</v>
      </c>
      <c r="H9" s="75">
        <f>+G9</f>
        <v>400</v>
      </c>
      <c r="I9" s="85">
        <v>43474</v>
      </c>
      <c r="J9" s="82">
        <v>43474</v>
      </c>
      <c r="K9" s="82">
        <v>43474</v>
      </c>
    </row>
    <row r="10" spans="1:11" s="69" customFormat="1" ht="58.5" customHeight="1" x14ac:dyDescent="0.2">
      <c r="A10" s="70" t="s">
        <v>99</v>
      </c>
      <c r="B10" s="79" t="s">
        <v>110</v>
      </c>
      <c r="C10" s="79" t="s">
        <v>102</v>
      </c>
      <c r="D10" s="86" t="s">
        <v>126</v>
      </c>
      <c r="E10" s="75">
        <v>2400</v>
      </c>
      <c r="F10" s="75">
        <f t="shared" ref="F10:F29" si="0">+E10</f>
        <v>2400</v>
      </c>
      <c r="G10" s="75">
        <v>400</v>
      </c>
      <c r="H10" s="75">
        <f t="shared" ref="H10:H33" si="1">+F10+G10</f>
        <v>2800</v>
      </c>
      <c r="I10" s="85">
        <v>43481</v>
      </c>
      <c r="J10" s="82">
        <v>43481</v>
      </c>
      <c r="K10" s="82">
        <v>43483</v>
      </c>
    </row>
    <row r="11" spans="1:11" s="69" customFormat="1" ht="54" customHeight="1" x14ac:dyDescent="0.2">
      <c r="A11" s="70" t="s">
        <v>99</v>
      </c>
      <c r="B11" s="79" t="s">
        <v>101</v>
      </c>
      <c r="C11" s="79" t="s">
        <v>46</v>
      </c>
      <c r="D11" s="86" t="s">
        <v>128</v>
      </c>
      <c r="E11" s="75">
        <v>7000</v>
      </c>
      <c r="F11" s="75">
        <f t="shared" si="0"/>
        <v>7000</v>
      </c>
      <c r="G11" s="75">
        <v>500</v>
      </c>
      <c r="H11" s="75">
        <f t="shared" si="1"/>
        <v>7500</v>
      </c>
      <c r="I11" s="85">
        <v>43494</v>
      </c>
      <c r="J11" s="82">
        <v>43494</v>
      </c>
      <c r="K11" s="82">
        <v>43498</v>
      </c>
    </row>
    <row r="12" spans="1:11" s="69" customFormat="1" ht="33" customHeight="1" x14ac:dyDescent="0.2">
      <c r="A12" s="70" t="s">
        <v>104</v>
      </c>
      <c r="B12" s="79" t="s">
        <v>131</v>
      </c>
      <c r="C12" s="79" t="s">
        <v>122</v>
      </c>
      <c r="D12" s="86" t="s">
        <v>130</v>
      </c>
      <c r="E12" s="75">
        <v>1100</v>
      </c>
      <c r="F12" s="75">
        <f t="shared" si="0"/>
        <v>1100</v>
      </c>
      <c r="G12" s="75">
        <v>400</v>
      </c>
      <c r="H12" s="75">
        <f t="shared" si="1"/>
        <v>1500</v>
      </c>
      <c r="I12" s="85">
        <v>43481</v>
      </c>
      <c r="J12" s="85">
        <v>43481</v>
      </c>
      <c r="K12" s="82">
        <v>43482</v>
      </c>
    </row>
    <row r="13" spans="1:11" s="69" customFormat="1" ht="33" customHeight="1" x14ac:dyDescent="0.2">
      <c r="A13" s="70" t="s">
        <v>132</v>
      </c>
      <c r="B13" s="79" t="s">
        <v>108</v>
      </c>
      <c r="C13" s="79" t="s">
        <v>42</v>
      </c>
      <c r="D13" s="86" t="s">
        <v>133</v>
      </c>
      <c r="E13" s="75">
        <v>1400</v>
      </c>
      <c r="F13" s="75">
        <f t="shared" si="0"/>
        <v>1400</v>
      </c>
      <c r="G13" s="75">
        <v>600</v>
      </c>
      <c r="H13" s="75">
        <f t="shared" si="1"/>
        <v>2000</v>
      </c>
      <c r="I13" s="85">
        <v>43481</v>
      </c>
      <c r="J13" s="82">
        <v>43481</v>
      </c>
      <c r="K13" s="82">
        <v>43483</v>
      </c>
    </row>
    <row r="14" spans="1:11" s="69" customFormat="1" ht="33" customHeight="1" x14ac:dyDescent="0.2">
      <c r="A14" s="70" t="s">
        <v>104</v>
      </c>
      <c r="B14" s="79" t="s">
        <v>131</v>
      </c>
      <c r="C14" s="79" t="s">
        <v>122</v>
      </c>
      <c r="D14" s="86" t="s">
        <v>130</v>
      </c>
      <c r="E14" s="75">
        <v>1100</v>
      </c>
      <c r="F14" s="75">
        <f t="shared" si="0"/>
        <v>1100</v>
      </c>
      <c r="G14" s="75">
        <v>400</v>
      </c>
      <c r="H14" s="75">
        <f t="shared" si="1"/>
        <v>1500</v>
      </c>
      <c r="I14" s="85">
        <v>43475</v>
      </c>
      <c r="J14" s="82">
        <v>43481</v>
      </c>
      <c r="K14" s="82">
        <v>43476</v>
      </c>
    </row>
    <row r="15" spans="1:11" s="69" customFormat="1" ht="33" customHeight="1" x14ac:dyDescent="0.2">
      <c r="A15" s="70" t="s">
        <v>105</v>
      </c>
      <c r="B15" s="70" t="s">
        <v>106</v>
      </c>
      <c r="C15" s="70" t="s">
        <v>134</v>
      </c>
      <c r="D15" s="86" t="s">
        <v>135</v>
      </c>
      <c r="E15" s="75">
        <v>2100</v>
      </c>
      <c r="F15" s="75">
        <f t="shared" si="0"/>
        <v>2100</v>
      </c>
      <c r="G15" s="75">
        <v>300</v>
      </c>
      <c r="H15" s="75">
        <f t="shared" si="1"/>
        <v>2400</v>
      </c>
      <c r="I15" s="85">
        <v>43473</v>
      </c>
      <c r="J15" s="82">
        <v>43473</v>
      </c>
      <c r="K15" s="82">
        <v>43476</v>
      </c>
    </row>
    <row r="16" spans="1:11" s="69" customFormat="1" ht="33" customHeight="1" x14ac:dyDescent="0.2">
      <c r="A16" s="70" t="s">
        <v>104</v>
      </c>
      <c r="B16" s="79" t="s">
        <v>131</v>
      </c>
      <c r="C16" s="79" t="s">
        <v>129</v>
      </c>
      <c r="D16" s="86" t="s">
        <v>136</v>
      </c>
      <c r="E16" s="75">
        <v>1100</v>
      </c>
      <c r="F16" s="75">
        <f t="shared" si="0"/>
        <v>1100</v>
      </c>
      <c r="G16" s="75">
        <v>400</v>
      </c>
      <c r="H16" s="75">
        <f t="shared" si="1"/>
        <v>1500</v>
      </c>
      <c r="I16" s="85">
        <v>43472</v>
      </c>
      <c r="J16" s="85">
        <v>43472</v>
      </c>
      <c r="K16" s="82">
        <v>43473</v>
      </c>
    </row>
    <row r="17" spans="1:12" s="69" customFormat="1" ht="33" customHeight="1" x14ac:dyDescent="0.2">
      <c r="A17" s="70" t="s">
        <v>105</v>
      </c>
      <c r="B17" s="79" t="s">
        <v>106</v>
      </c>
      <c r="C17" s="79" t="s">
        <v>134</v>
      </c>
      <c r="D17" s="86" t="s">
        <v>135</v>
      </c>
      <c r="E17" s="75">
        <v>700</v>
      </c>
      <c r="F17" s="75">
        <f t="shared" si="0"/>
        <v>700</v>
      </c>
      <c r="G17" s="75">
        <v>300</v>
      </c>
      <c r="H17" s="75">
        <f t="shared" si="1"/>
        <v>1000</v>
      </c>
      <c r="I17" s="85">
        <v>43480</v>
      </c>
      <c r="J17" s="82">
        <v>43480</v>
      </c>
      <c r="K17" s="82">
        <v>43481</v>
      </c>
    </row>
    <row r="18" spans="1:12" s="69" customFormat="1" ht="33" customHeight="1" x14ac:dyDescent="0.2">
      <c r="A18" s="70" t="s">
        <v>104</v>
      </c>
      <c r="B18" s="79" t="s">
        <v>137</v>
      </c>
      <c r="C18" s="79" t="s">
        <v>102</v>
      </c>
      <c r="D18" s="86" t="s">
        <v>138</v>
      </c>
      <c r="E18" s="75">
        <v>0</v>
      </c>
      <c r="F18" s="75">
        <f t="shared" si="0"/>
        <v>0</v>
      </c>
      <c r="G18" s="75">
        <v>400</v>
      </c>
      <c r="H18" s="75">
        <f t="shared" si="1"/>
        <v>400</v>
      </c>
      <c r="I18" s="85">
        <v>43473</v>
      </c>
      <c r="J18" s="82">
        <v>43473</v>
      </c>
      <c r="K18" s="82">
        <v>43473</v>
      </c>
    </row>
    <row r="19" spans="1:12" s="69" customFormat="1" ht="33" customHeight="1" x14ac:dyDescent="0.2">
      <c r="A19" s="70" t="s">
        <v>11</v>
      </c>
      <c r="B19" s="79" t="s">
        <v>113</v>
      </c>
      <c r="C19" s="79" t="s">
        <v>121</v>
      </c>
      <c r="D19" s="86" t="s">
        <v>139</v>
      </c>
      <c r="E19" s="75">
        <v>0</v>
      </c>
      <c r="F19" s="75">
        <f t="shared" si="0"/>
        <v>0</v>
      </c>
      <c r="G19" s="75">
        <v>400</v>
      </c>
      <c r="H19" s="75">
        <f t="shared" si="1"/>
        <v>400</v>
      </c>
      <c r="I19" s="85">
        <v>43489</v>
      </c>
      <c r="J19" s="82">
        <v>43489</v>
      </c>
      <c r="K19" s="82">
        <v>43489</v>
      </c>
    </row>
    <row r="20" spans="1:12" s="69" customFormat="1" ht="33" customHeight="1" x14ac:dyDescent="0.2">
      <c r="A20" s="70" t="s">
        <v>11</v>
      </c>
      <c r="B20" s="79" t="s">
        <v>140</v>
      </c>
      <c r="C20" s="79" t="s">
        <v>141</v>
      </c>
      <c r="D20" s="86" t="s">
        <v>139</v>
      </c>
      <c r="E20" s="75">
        <v>0</v>
      </c>
      <c r="F20" s="75">
        <f t="shared" si="0"/>
        <v>0</v>
      </c>
      <c r="G20" s="75">
        <v>300</v>
      </c>
      <c r="H20" s="75">
        <f t="shared" si="1"/>
        <v>300</v>
      </c>
      <c r="I20" s="85">
        <v>43489</v>
      </c>
      <c r="J20" s="82">
        <v>43489</v>
      </c>
      <c r="K20" s="82">
        <v>43489</v>
      </c>
    </row>
    <row r="21" spans="1:12" s="69" customFormat="1" ht="48.75" customHeight="1" x14ac:dyDescent="0.2">
      <c r="A21" s="70" t="s">
        <v>34</v>
      </c>
      <c r="B21" s="79" t="s">
        <v>142</v>
      </c>
      <c r="C21" s="79" t="s">
        <v>103</v>
      </c>
      <c r="D21" s="86" t="s">
        <v>143</v>
      </c>
      <c r="E21" s="75">
        <v>1100</v>
      </c>
      <c r="F21" s="75">
        <f t="shared" si="0"/>
        <v>1100</v>
      </c>
      <c r="G21" s="75">
        <v>400</v>
      </c>
      <c r="H21" s="75">
        <f t="shared" si="1"/>
        <v>1500</v>
      </c>
      <c r="I21" s="85">
        <v>43488</v>
      </c>
      <c r="J21" s="82">
        <f>+I21</f>
        <v>43488</v>
      </c>
      <c r="K21" s="82">
        <v>43489</v>
      </c>
    </row>
    <row r="22" spans="1:12" s="69" customFormat="1" ht="54" customHeight="1" x14ac:dyDescent="0.2">
      <c r="A22" s="70" t="s">
        <v>34</v>
      </c>
      <c r="B22" s="79" t="s">
        <v>114</v>
      </c>
      <c r="C22" s="79" t="s">
        <v>102</v>
      </c>
      <c r="D22" s="86" t="s">
        <v>143</v>
      </c>
      <c r="E22" s="75">
        <v>850</v>
      </c>
      <c r="F22" s="75">
        <f t="shared" si="0"/>
        <v>850</v>
      </c>
      <c r="G22" s="75">
        <v>400</v>
      </c>
      <c r="H22" s="75">
        <f t="shared" si="1"/>
        <v>1250</v>
      </c>
      <c r="I22" s="85">
        <v>43488</v>
      </c>
      <c r="J22" s="82">
        <f>+I22</f>
        <v>43488</v>
      </c>
      <c r="K22" s="82">
        <v>43489</v>
      </c>
      <c r="L22" s="82"/>
    </row>
    <row r="23" spans="1:12" s="69" customFormat="1" ht="33" customHeight="1" x14ac:dyDescent="0.2">
      <c r="A23" s="70" t="s">
        <v>107</v>
      </c>
      <c r="B23" s="79" t="s">
        <v>117</v>
      </c>
      <c r="C23" s="79" t="s">
        <v>102</v>
      </c>
      <c r="D23" s="86" t="s">
        <v>145</v>
      </c>
      <c r="E23" s="75">
        <v>850</v>
      </c>
      <c r="F23" s="75">
        <f t="shared" si="0"/>
        <v>850</v>
      </c>
      <c r="G23" s="75">
        <v>400</v>
      </c>
      <c r="H23" s="75">
        <f t="shared" si="1"/>
        <v>1250</v>
      </c>
      <c r="I23" s="85">
        <v>43488</v>
      </c>
      <c r="J23" s="82">
        <f t="shared" ref="J23:J31" si="2">+I23</f>
        <v>43488</v>
      </c>
      <c r="K23" s="82">
        <v>43489</v>
      </c>
    </row>
    <row r="24" spans="1:12" s="69" customFormat="1" ht="45" customHeight="1" x14ac:dyDescent="0.2">
      <c r="A24" s="70" t="s">
        <v>107</v>
      </c>
      <c r="B24" s="79" t="s">
        <v>111</v>
      </c>
      <c r="C24" s="79" t="s">
        <v>118</v>
      </c>
      <c r="D24" s="86" t="s">
        <v>145</v>
      </c>
      <c r="E24" s="75">
        <v>700</v>
      </c>
      <c r="F24" s="75">
        <f t="shared" si="0"/>
        <v>700</v>
      </c>
      <c r="G24" s="75">
        <v>300</v>
      </c>
      <c r="H24" s="75">
        <f t="shared" si="1"/>
        <v>1000</v>
      </c>
      <c r="I24" s="85">
        <v>43488</v>
      </c>
      <c r="J24" s="82">
        <f t="shared" si="2"/>
        <v>43488</v>
      </c>
      <c r="K24" s="82">
        <v>43489</v>
      </c>
    </row>
    <row r="25" spans="1:12" s="69" customFormat="1" ht="62.25" customHeight="1" x14ac:dyDescent="0.2">
      <c r="A25" s="70" t="s">
        <v>27</v>
      </c>
      <c r="B25" s="79" t="s">
        <v>112</v>
      </c>
      <c r="C25" s="79" t="s">
        <v>103</v>
      </c>
      <c r="D25" s="86" t="s">
        <v>152</v>
      </c>
      <c r="E25" s="75">
        <v>0</v>
      </c>
      <c r="F25" s="75">
        <f t="shared" si="0"/>
        <v>0</v>
      </c>
      <c r="G25" s="75">
        <v>400</v>
      </c>
      <c r="H25" s="75">
        <f t="shared" si="1"/>
        <v>400</v>
      </c>
      <c r="I25" s="85">
        <v>43489</v>
      </c>
      <c r="J25" s="82">
        <f t="shared" si="2"/>
        <v>43489</v>
      </c>
      <c r="K25" s="82">
        <v>43489</v>
      </c>
    </row>
    <row r="26" spans="1:12" s="69" customFormat="1" ht="57" customHeight="1" x14ac:dyDescent="0.2">
      <c r="A26" s="70" t="s">
        <v>27</v>
      </c>
      <c r="B26" s="79" t="s">
        <v>116</v>
      </c>
      <c r="C26" s="79" t="s">
        <v>146</v>
      </c>
      <c r="D26" s="86" t="s">
        <v>152</v>
      </c>
      <c r="E26" s="75">
        <v>0</v>
      </c>
      <c r="F26" s="75">
        <f t="shared" si="0"/>
        <v>0</v>
      </c>
      <c r="G26" s="75">
        <v>400</v>
      </c>
      <c r="H26" s="75">
        <f t="shared" si="1"/>
        <v>400</v>
      </c>
      <c r="I26" s="85">
        <v>43489</v>
      </c>
      <c r="J26" s="82">
        <f t="shared" si="2"/>
        <v>43489</v>
      </c>
      <c r="K26" s="82">
        <v>43489</v>
      </c>
    </row>
    <row r="27" spans="1:12" s="69" customFormat="1" ht="33" customHeight="1" x14ac:dyDescent="0.2">
      <c r="A27" s="70" t="s">
        <v>104</v>
      </c>
      <c r="B27" s="79" t="s">
        <v>131</v>
      </c>
      <c r="C27" s="79" t="s">
        <v>129</v>
      </c>
      <c r="D27" s="86" t="s">
        <v>147</v>
      </c>
      <c r="E27" s="75">
        <v>1100</v>
      </c>
      <c r="F27" s="75">
        <f t="shared" si="0"/>
        <v>1100</v>
      </c>
      <c r="G27" s="75">
        <v>400</v>
      </c>
      <c r="H27" s="75">
        <f t="shared" si="1"/>
        <v>1500</v>
      </c>
      <c r="I27" s="85">
        <v>43486</v>
      </c>
      <c r="J27" s="82">
        <f t="shared" si="2"/>
        <v>43486</v>
      </c>
      <c r="K27" s="82">
        <v>43487</v>
      </c>
    </row>
    <row r="28" spans="1:12" s="69" customFormat="1" ht="33" customHeight="1" x14ac:dyDescent="0.2">
      <c r="A28" s="70" t="s">
        <v>9</v>
      </c>
      <c r="B28" s="79" t="s">
        <v>115</v>
      </c>
      <c r="C28" s="79" t="s">
        <v>122</v>
      </c>
      <c r="D28" s="86" t="s">
        <v>148</v>
      </c>
      <c r="E28" s="75">
        <v>1100</v>
      </c>
      <c r="F28" s="75">
        <f t="shared" si="0"/>
        <v>1100</v>
      </c>
      <c r="G28" s="75">
        <v>400</v>
      </c>
      <c r="H28" s="75">
        <f t="shared" si="1"/>
        <v>1500</v>
      </c>
      <c r="I28" s="85">
        <v>43488</v>
      </c>
      <c r="J28" s="82">
        <f t="shared" si="2"/>
        <v>43488</v>
      </c>
      <c r="K28" s="82">
        <v>43489</v>
      </c>
    </row>
    <row r="29" spans="1:12" s="69" customFormat="1" ht="33" customHeight="1" x14ac:dyDescent="0.2">
      <c r="A29" s="70" t="s">
        <v>10</v>
      </c>
      <c r="B29" s="79" t="s">
        <v>119</v>
      </c>
      <c r="C29" s="79" t="s">
        <v>102</v>
      </c>
      <c r="D29" s="86" t="s">
        <v>149</v>
      </c>
      <c r="E29" s="75">
        <v>1100</v>
      </c>
      <c r="F29" s="75">
        <f t="shared" si="0"/>
        <v>1100</v>
      </c>
      <c r="G29" s="75">
        <v>400</v>
      </c>
      <c r="H29" s="75">
        <f t="shared" si="1"/>
        <v>1500</v>
      </c>
      <c r="I29" s="85">
        <v>43488</v>
      </c>
      <c r="J29" s="82">
        <f t="shared" si="2"/>
        <v>43488</v>
      </c>
      <c r="K29" s="82">
        <v>43489</v>
      </c>
    </row>
    <row r="30" spans="1:12" s="69" customFormat="1" ht="33" customHeight="1" x14ac:dyDescent="0.2">
      <c r="A30" s="70" t="s">
        <v>10</v>
      </c>
      <c r="B30" s="79" t="s">
        <v>150</v>
      </c>
      <c r="C30" s="79" t="s">
        <v>102</v>
      </c>
      <c r="D30" s="86" t="s">
        <v>149</v>
      </c>
      <c r="E30" s="75">
        <v>0</v>
      </c>
      <c r="F30" s="75">
        <v>0</v>
      </c>
      <c r="G30" s="75">
        <v>400</v>
      </c>
      <c r="H30" s="75">
        <f t="shared" si="1"/>
        <v>400</v>
      </c>
      <c r="I30" s="85">
        <v>43489</v>
      </c>
      <c r="J30" s="85">
        <v>43489</v>
      </c>
      <c r="K30" s="85">
        <v>43489</v>
      </c>
    </row>
    <row r="31" spans="1:12" s="69" customFormat="1" ht="33" customHeight="1" x14ac:dyDescent="0.2">
      <c r="A31" s="70" t="s">
        <v>9</v>
      </c>
      <c r="B31" s="70" t="s">
        <v>151</v>
      </c>
      <c r="C31" s="79" t="s">
        <v>118</v>
      </c>
      <c r="D31" s="86" t="s">
        <v>148</v>
      </c>
      <c r="E31" s="75">
        <v>700</v>
      </c>
      <c r="F31" s="75">
        <f>+E31</f>
        <v>700</v>
      </c>
      <c r="G31" s="75">
        <v>300</v>
      </c>
      <c r="H31" s="75">
        <f t="shared" si="1"/>
        <v>1000</v>
      </c>
      <c r="I31" s="85">
        <v>43488</v>
      </c>
      <c r="J31" s="82">
        <f t="shared" si="2"/>
        <v>43488</v>
      </c>
      <c r="K31" s="82">
        <v>43489</v>
      </c>
    </row>
    <row r="32" spans="1:12" s="69" customFormat="1" ht="33" customHeight="1" x14ac:dyDescent="0.2">
      <c r="A32" s="70" t="s">
        <v>105</v>
      </c>
      <c r="B32" s="79" t="s">
        <v>106</v>
      </c>
      <c r="C32" s="79" t="s">
        <v>134</v>
      </c>
      <c r="D32" s="86" t="s">
        <v>135</v>
      </c>
      <c r="E32" s="75">
        <v>1400</v>
      </c>
      <c r="F32" s="75">
        <f>+E32</f>
        <v>1400</v>
      </c>
      <c r="G32" s="75">
        <v>300</v>
      </c>
      <c r="H32" s="75">
        <f t="shared" si="1"/>
        <v>1700</v>
      </c>
      <c r="I32" s="85">
        <v>43488</v>
      </c>
      <c r="J32" s="82">
        <v>43487</v>
      </c>
      <c r="K32" s="82">
        <v>43489</v>
      </c>
    </row>
    <row r="33" spans="1:11" s="69" customFormat="1" ht="33" customHeight="1" x14ac:dyDescent="0.2">
      <c r="A33" s="70" t="s">
        <v>105</v>
      </c>
      <c r="B33" s="79" t="s">
        <v>106</v>
      </c>
      <c r="C33" s="79" t="s">
        <v>134</v>
      </c>
      <c r="D33" s="86" t="s">
        <v>135</v>
      </c>
      <c r="E33" s="75">
        <v>1400</v>
      </c>
      <c r="F33" s="75">
        <f>+E33</f>
        <v>1400</v>
      </c>
      <c r="G33" s="75">
        <v>300</v>
      </c>
      <c r="H33" s="75">
        <f t="shared" si="1"/>
        <v>1700</v>
      </c>
      <c r="I33" s="85">
        <v>43482</v>
      </c>
      <c r="J33" s="82">
        <v>43482</v>
      </c>
      <c r="K33" s="82">
        <v>43484</v>
      </c>
    </row>
    <row r="34" spans="1:11" s="69" customFormat="1" ht="33" customHeight="1" x14ac:dyDescent="0.2">
      <c r="A34" s="93"/>
      <c r="B34" s="94"/>
      <c r="C34" s="94"/>
      <c r="D34" s="95"/>
      <c r="E34" s="96"/>
      <c r="F34" s="96"/>
      <c r="G34" s="96"/>
      <c r="H34" s="96"/>
      <c r="I34" s="97"/>
      <c r="J34" s="82"/>
      <c r="K34" s="82"/>
    </row>
    <row r="35" spans="1:11" s="69" customFormat="1" ht="33" customHeight="1" x14ac:dyDescent="0.2">
      <c r="A35" s="93"/>
      <c r="B35" s="94"/>
      <c r="C35" s="94"/>
      <c r="D35" s="95"/>
      <c r="E35" s="96"/>
      <c r="F35" s="96"/>
      <c r="G35" s="96"/>
      <c r="H35" s="96"/>
      <c r="I35" s="97"/>
      <c r="J35" s="82"/>
      <c r="K35" s="82"/>
    </row>
    <row r="36" spans="1:11" s="69" customFormat="1" ht="33" customHeight="1" x14ac:dyDescent="0.2">
      <c r="A36" s="93"/>
      <c r="B36" s="94"/>
      <c r="C36" s="94"/>
      <c r="D36" s="95"/>
      <c r="E36" s="96"/>
      <c r="F36" s="96"/>
      <c r="G36" s="96"/>
      <c r="H36" s="96"/>
      <c r="I36" s="97"/>
      <c r="J36" s="82"/>
      <c r="K36" s="82"/>
    </row>
    <row r="37" spans="1:11" ht="121.5" customHeight="1" x14ac:dyDescent="0.2">
      <c r="A37" s="68"/>
      <c r="B37" s="77"/>
      <c r="C37" s="77"/>
      <c r="D37" s="77"/>
      <c r="E37" s="76"/>
      <c r="F37" s="77"/>
    </row>
    <row r="38" spans="1:11" x14ac:dyDescent="0.2">
      <c r="B38" s="80"/>
      <c r="C38" s="78"/>
    </row>
  </sheetData>
  <mergeCells count="3">
    <mergeCell ref="B1:H1"/>
    <mergeCell ref="B2:H2"/>
    <mergeCell ref="B3:H3"/>
  </mergeCells>
  <pageMargins left="0.9055118110236221" right="0.70866141732283472" top="0.74803149606299213" bottom="0.74803149606299213" header="0.31496062992125984" footer="0.31496062992125984"/>
  <pageSetup scale="4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82" t="s">
        <v>12</v>
      </c>
      <c r="B1" s="182"/>
      <c r="C1" s="182"/>
      <c r="D1" s="182"/>
      <c r="E1" s="182"/>
      <c r="F1" s="182"/>
      <c r="G1" s="182"/>
      <c r="H1" s="182"/>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view="pageBreakPreview" zoomScale="90" zoomScaleNormal="70" zoomScaleSheetLayoutView="90" workbookViewId="0">
      <selection activeCell="C8" sqref="C8"/>
    </sheetView>
  </sheetViews>
  <sheetFormatPr baseColWidth="10" defaultRowHeight="12.75" x14ac:dyDescent="0.2"/>
  <cols>
    <col min="1" max="1" width="26.5703125" style="71" customWidth="1"/>
    <col min="2" max="2" width="46.42578125" style="81" customWidth="1"/>
    <col min="3" max="3" width="30.140625" style="71" customWidth="1"/>
    <col min="4" max="4" width="53.7109375" style="71" customWidth="1"/>
    <col min="5" max="5" width="13.42578125" style="72" customWidth="1"/>
    <col min="6" max="6" width="15.85546875" style="71" customWidth="1"/>
    <col min="7" max="8" width="15.85546875" style="71" hidden="1" customWidth="1"/>
    <col min="9" max="9" width="21.28515625" style="84" customWidth="1"/>
    <col min="10" max="16384" width="11.42578125" style="1"/>
  </cols>
  <sheetData>
    <row r="1" spans="1:10" s="69" customFormat="1" ht="27.75" customHeight="1" x14ac:dyDescent="0.3">
      <c r="A1" s="87"/>
      <c r="B1" s="183" t="s">
        <v>90</v>
      </c>
      <c r="C1" s="183"/>
      <c r="D1" s="183"/>
      <c r="E1" s="183"/>
      <c r="F1" s="183"/>
      <c r="G1" s="183"/>
      <c r="H1" s="183"/>
      <c r="I1" s="88"/>
      <c r="J1" s="89"/>
    </row>
    <row r="2" spans="1:10" s="69" customFormat="1" ht="27" customHeight="1" x14ac:dyDescent="0.3">
      <c r="A2" s="87"/>
      <c r="B2" s="184" t="s">
        <v>91</v>
      </c>
      <c r="C2" s="184"/>
      <c r="D2" s="184"/>
      <c r="E2" s="184"/>
      <c r="F2" s="184"/>
      <c r="G2" s="184"/>
      <c r="H2" s="184"/>
      <c r="I2" s="88"/>
      <c r="J2" s="89"/>
    </row>
    <row r="3" spans="1:10" s="69" customFormat="1" ht="20.100000000000001" customHeight="1" x14ac:dyDescent="0.3">
      <c r="A3" s="87"/>
      <c r="B3" s="185" t="s">
        <v>154</v>
      </c>
      <c r="C3" s="185"/>
      <c r="D3" s="185"/>
      <c r="E3" s="185"/>
      <c r="F3" s="185"/>
      <c r="G3" s="185"/>
      <c r="H3" s="185"/>
      <c r="I3" s="88"/>
      <c r="J3" s="89"/>
    </row>
    <row r="4" spans="1:10" s="69" customFormat="1" ht="20.100000000000001" customHeight="1" x14ac:dyDescent="0.3">
      <c r="A4" s="87"/>
      <c r="B4" s="90" t="s">
        <v>155</v>
      </c>
      <c r="C4" s="98"/>
      <c r="D4" s="98"/>
      <c r="E4" s="92"/>
      <c r="F4" s="98"/>
      <c r="G4" s="98"/>
      <c r="H4" s="98"/>
      <c r="I4" s="88"/>
      <c r="J4" s="89"/>
    </row>
    <row r="5" spans="1:10" s="69" customFormat="1" ht="20.100000000000001" customHeight="1" x14ac:dyDescent="0.3">
      <c r="A5" s="87"/>
      <c r="B5" s="98"/>
      <c r="C5" s="98"/>
      <c r="D5" s="98"/>
      <c r="E5" s="92"/>
      <c r="F5" s="98"/>
      <c r="G5" s="98"/>
      <c r="H5" s="98"/>
      <c r="I5" s="88"/>
      <c r="J5" s="89"/>
    </row>
    <row r="6" spans="1:10" s="69" customFormat="1" ht="45.75" customHeight="1" x14ac:dyDescent="0.2">
      <c r="A6" s="123" t="s">
        <v>98</v>
      </c>
      <c r="B6" s="123" t="s">
        <v>0</v>
      </c>
      <c r="C6" s="123" t="s">
        <v>92</v>
      </c>
      <c r="D6" s="123" t="s">
        <v>93</v>
      </c>
      <c r="E6" s="124" t="s">
        <v>95</v>
      </c>
      <c r="F6" s="123" t="s">
        <v>97</v>
      </c>
      <c r="G6" s="123" t="s">
        <v>94</v>
      </c>
      <c r="H6" s="123" t="s">
        <v>96</v>
      </c>
      <c r="I6" s="125" t="s">
        <v>100</v>
      </c>
    </row>
    <row r="7" spans="1:10" s="69" customFormat="1" ht="96" customHeight="1" x14ac:dyDescent="0.2">
      <c r="A7" s="119" t="s">
        <v>99</v>
      </c>
      <c r="B7" s="120" t="s">
        <v>52</v>
      </c>
      <c r="C7" s="120" t="s">
        <v>102</v>
      </c>
      <c r="D7" s="120" t="s">
        <v>156</v>
      </c>
      <c r="E7" s="121">
        <v>850</v>
      </c>
      <c r="F7" s="121">
        <f t="shared" ref="F7:F12" si="0">+E7</f>
        <v>850</v>
      </c>
      <c r="G7" s="121"/>
      <c r="H7" s="121"/>
      <c r="I7" s="122">
        <v>43517</v>
      </c>
      <c r="J7" s="82">
        <v>43518</v>
      </c>
    </row>
    <row r="8" spans="1:10" s="69" customFormat="1" ht="125.25" customHeight="1" x14ac:dyDescent="0.2">
      <c r="A8" s="119" t="s">
        <v>99</v>
      </c>
      <c r="B8" s="120" t="s">
        <v>52</v>
      </c>
      <c r="C8" s="120" t="s">
        <v>102</v>
      </c>
      <c r="D8" s="120" t="s">
        <v>157</v>
      </c>
      <c r="E8" s="121">
        <v>850</v>
      </c>
      <c r="F8" s="121">
        <f t="shared" si="0"/>
        <v>850</v>
      </c>
      <c r="G8" s="121"/>
      <c r="H8" s="121"/>
      <c r="I8" s="122">
        <v>43514</v>
      </c>
      <c r="J8" s="82">
        <v>43515</v>
      </c>
    </row>
    <row r="9" spans="1:10" s="69" customFormat="1" ht="150.75" customHeight="1" x14ac:dyDescent="0.2">
      <c r="A9" s="119" t="s">
        <v>99</v>
      </c>
      <c r="B9" s="120" t="s">
        <v>101</v>
      </c>
      <c r="C9" s="120" t="s">
        <v>46</v>
      </c>
      <c r="D9" s="120" t="s">
        <v>203</v>
      </c>
      <c r="E9" s="121">
        <v>2700</v>
      </c>
      <c r="F9" s="121">
        <f t="shared" si="0"/>
        <v>2700</v>
      </c>
      <c r="G9" s="121"/>
      <c r="H9" s="121"/>
      <c r="I9" s="122">
        <v>43513</v>
      </c>
      <c r="J9" s="82">
        <v>43515</v>
      </c>
    </row>
    <row r="10" spans="1:10" s="69" customFormat="1" ht="55.5" customHeight="1" x14ac:dyDescent="0.2">
      <c r="A10" s="119" t="s">
        <v>99</v>
      </c>
      <c r="B10" s="120" t="s">
        <v>202</v>
      </c>
      <c r="C10" s="120" t="s">
        <v>102</v>
      </c>
      <c r="D10" s="120" t="s">
        <v>159</v>
      </c>
      <c r="E10" s="121">
        <v>850</v>
      </c>
      <c r="F10" s="121">
        <f t="shared" si="0"/>
        <v>850</v>
      </c>
      <c r="G10" s="121"/>
      <c r="H10" s="121"/>
      <c r="I10" s="122">
        <v>43507</v>
      </c>
      <c r="J10" s="82">
        <v>43508</v>
      </c>
    </row>
    <row r="11" spans="1:10" s="69" customFormat="1" ht="110.25" customHeight="1" x14ac:dyDescent="0.2">
      <c r="A11" s="119" t="s">
        <v>99</v>
      </c>
      <c r="B11" s="120" t="s">
        <v>74</v>
      </c>
      <c r="C11" s="120" t="s">
        <v>75</v>
      </c>
      <c r="D11" s="120" t="s">
        <v>161</v>
      </c>
      <c r="E11" s="121">
        <v>700</v>
      </c>
      <c r="F11" s="121">
        <f t="shared" si="0"/>
        <v>700</v>
      </c>
      <c r="G11" s="121"/>
      <c r="H11" s="121"/>
      <c r="I11" s="122">
        <v>43497</v>
      </c>
      <c r="J11" s="82">
        <v>43498</v>
      </c>
    </row>
    <row r="12" spans="1:10" s="69" customFormat="1" ht="92.25" customHeight="1" x14ac:dyDescent="0.2">
      <c r="A12" s="119" t="s">
        <v>99</v>
      </c>
      <c r="B12" s="120" t="s">
        <v>110</v>
      </c>
      <c r="C12" s="120" t="s">
        <v>102</v>
      </c>
      <c r="D12" s="120" t="s">
        <v>161</v>
      </c>
      <c r="E12" s="121">
        <v>850</v>
      </c>
      <c r="F12" s="121">
        <f t="shared" si="0"/>
        <v>850</v>
      </c>
      <c r="G12" s="121"/>
      <c r="H12" s="121"/>
      <c r="I12" s="122">
        <v>43497</v>
      </c>
      <c r="J12" s="82">
        <v>43498</v>
      </c>
    </row>
    <row r="13" spans="1:10" s="69" customFormat="1" ht="89.25" customHeight="1" x14ac:dyDescent="0.2">
      <c r="A13" s="119" t="s">
        <v>105</v>
      </c>
      <c r="B13" s="119" t="s">
        <v>106</v>
      </c>
      <c r="C13" s="120" t="s">
        <v>166</v>
      </c>
      <c r="D13" s="120" t="s">
        <v>173</v>
      </c>
      <c r="E13" s="121">
        <v>1400</v>
      </c>
      <c r="F13" s="121">
        <v>1400</v>
      </c>
      <c r="G13" s="121"/>
      <c r="H13" s="121"/>
      <c r="I13" s="122">
        <v>43502</v>
      </c>
      <c r="J13" s="82">
        <v>43502</v>
      </c>
    </row>
    <row r="14" spans="1:10" s="69" customFormat="1" ht="72" customHeight="1" x14ac:dyDescent="0.2">
      <c r="A14" s="119" t="s">
        <v>8</v>
      </c>
      <c r="B14" s="120" t="s">
        <v>184</v>
      </c>
      <c r="C14" s="120" t="s">
        <v>166</v>
      </c>
      <c r="D14" s="120" t="s">
        <v>186</v>
      </c>
      <c r="E14" s="121">
        <v>300</v>
      </c>
      <c r="F14" s="121">
        <f>+E14</f>
        <v>300</v>
      </c>
      <c r="G14" s="121"/>
      <c r="H14" s="121"/>
      <c r="I14" s="122">
        <v>43504</v>
      </c>
      <c r="J14" s="82">
        <v>43504</v>
      </c>
    </row>
    <row r="15" spans="1:10" s="69" customFormat="1" ht="33" customHeight="1" x14ac:dyDescent="0.2">
      <c r="A15" s="93"/>
      <c r="B15" s="94"/>
      <c r="C15" s="94"/>
      <c r="D15" s="95"/>
      <c r="E15" s="96"/>
      <c r="F15" s="96"/>
      <c r="G15" s="96"/>
      <c r="H15" s="96"/>
      <c r="I15" s="97"/>
    </row>
    <row r="16" spans="1:10" s="69" customFormat="1" x14ac:dyDescent="0.2">
      <c r="A16" s="68"/>
      <c r="B16" s="77"/>
      <c r="C16" s="77"/>
      <c r="D16" s="77"/>
      <c r="E16" s="76"/>
      <c r="F16" s="77"/>
      <c r="G16" s="77"/>
      <c r="H16" s="76"/>
      <c r="I16" s="82"/>
    </row>
    <row r="17" spans="2:3" ht="121.5" customHeight="1" x14ac:dyDescent="0.2">
      <c r="B17" s="80"/>
      <c r="C17" s="78"/>
    </row>
  </sheetData>
  <mergeCells count="3">
    <mergeCell ref="B1:H1"/>
    <mergeCell ref="B2:H2"/>
    <mergeCell ref="B3:H3"/>
  </mergeCells>
  <pageMargins left="0.59055118110236227" right="0.59055118110236227" top="0.59055118110236227" bottom="0.59055118110236227" header="0.31496062992125984" footer="0.31496062992125984"/>
  <pageSetup scale="4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view="pageBreakPreview" topLeftCell="C7" zoomScale="90" zoomScaleNormal="70" zoomScaleSheetLayoutView="90" workbookViewId="0">
      <selection activeCell="F9" sqref="F9"/>
    </sheetView>
  </sheetViews>
  <sheetFormatPr baseColWidth="10" defaultRowHeight="12.75" x14ac:dyDescent="0.2"/>
  <cols>
    <col min="1" max="1" width="23" style="71" customWidth="1"/>
    <col min="2" max="2" width="43.28515625" style="81" customWidth="1"/>
    <col min="3" max="3" width="28.85546875" style="71" customWidth="1"/>
    <col min="4" max="4" width="66.5703125" style="71" customWidth="1"/>
    <col min="5" max="5" width="13.42578125" style="72" customWidth="1"/>
    <col min="6" max="8" width="15.85546875" style="71" customWidth="1"/>
    <col min="9" max="9" width="15" style="84" bestFit="1" customWidth="1"/>
    <col min="10" max="10" width="11.85546875" style="102" bestFit="1" customWidth="1"/>
    <col min="11" max="11" width="11.42578125" style="102"/>
    <col min="12" max="16384" width="11.42578125" style="1"/>
  </cols>
  <sheetData>
    <row r="1" spans="1:11" s="69" customFormat="1" ht="27.75" customHeight="1" x14ac:dyDescent="0.3">
      <c r="A1" s="87"/>
      <c r="B1" s="183" t="s">
        <v>90</v>
      </c>
      <c r="C1" s="183"/>
      <c r="D1" s="183"/>
      <c r="E1" s="183"/>
      <c r="F1" s="183"/>
      <c r="G1" s="183"/>
      <c r="H1" s="183"/>
      <c r="I1" s="88"/>
      <c r="J1" s="99"/>
      <c r="K1" s="100"/>
    </row>
    <row r="2" spans="1:11" s="69" customFormat="1" ht="27" customHeight="1" x14ac:dyDescent="0.3">
      <c r="A2" s="87"/>
      <c r="B2" s="184" t="s">
        <v>94</v>
      </c>
      <c r="C2" s="184"/>
      <c r="D2" s="184"/>
      <c r="E2" s="184"/>
      <c r="F2" s="184"/>
      <c r="G2" s="184"/>
      <c r="H2" s="184"/>
      <c r="I2" s="88"/>
      <c r="J2" s="99"/>
      <c r="K2" s="100"/>
    </row>
    <row r="3" spans="1:11" s="69" customFormat="1" ht="20.100000000000001" customHeight="1" x14ac:dyDescent="0.3">
      <c r="A3" s="87"/>
      <c r="B3" s="185" t="s">
        <v>154</v>
      </c>
      <c r="C3" s="185"/>
      <c r="D3" s="185"/>
      <c r="E3" s="185"/>
      <c r="F3" s="185"/>
      <c r="G3" s="185"/>
      <c r="H3" s="185"/>
      <c r="I3" s="88"/>
      <c r="J3" s="99"/>
      <c r="K3" s="100"/>
    </row>
    <row r="4" spans="1:11" s="69" customFormat="1" ht="20.100000000000001" customHeight="1" x14ac:dyDescent="0.3">
      <c r="A4" s="87"/>
      <c r="B4" s="90" t="s">
        <v>198</v>
      </c>
      <c r="C4" s="98"/>
      <c r="D4" s="98"/>
      <c r="E4" s="92"/>
      <c r="F4" s="98"/>
      <c r="G4" s="98"/>
      <c r="H4" s="98"/>
      <c r="I4" s="88"/>
      <c r="J4" s="99"/>
      <c r="K4" s="100"/>
    </row>
    <row r="5" spans="1:11" s="69" customFormat="1" ht="20.100000000000001" customHeight="1" x14ac:dyDescent="0.3">
      <c r="A5" s="87"/>
      <c r="B5" s="98"/>
      <c r="C5" s="98"/>
      <c r="D5" s="98"/>
      <c r="E5" s="92"/>
      <c r="F5" s="98"/>
      <c r="G5" s="98"/>
      <c r="H5" s="98"/>
      <c r="I5" s="88"/>
      <c r="J5" s="99"/>
      <c r="K5" s="100"/>
    </row>
    <row r="6" spans="1:11" s="69" customFormat="1" ht="45.75" customHeight="1" x14ac:dyDescent="0.2">
      <c r="A6" s="126" t="s">
        <v>98</v>
      </c>
      <c r="B6" s="126" t="s">
        <v>0</v>
      </c>
      <c r="C6" s="126" t="s">
        <v>92</v>
      </c>
      <c r="D6" s="126" t="s">
        <v>93</v>
      </c>
      <c r="E6" s="127" t="s">
        <v>95</v>
      </c>
      <c r="F6" s="126" t="s">
        <v>97</v>
      </c>
      <c r="G6" s="126" t="s">
        <v>94</v>
      </c>
      <c r="H6" s="126" t="s">
        <v>96</v>
      </c>
      <c r="I6" s="128" t="s">
        <v>100</v>
      </c>
      <c r="J6" s="100"/>
      <c r="K6" s="100"/>
    </row>
    <row r="7" spans="1:11" s="69" customFormat="1" ht="79.5" customHeight="1" x14ac:dyDescent="0.2">
      <c r="A7" s="114" t="s">
        <v>99</v>
      </c>
      <c r="B7" s="115" t="s">
        <v>52</v>
      </c>
      <c r="C7" s="115" t="s">
        <v>102</v>
      </c>
      <c r="D7" s="115" t="s">
        <v>156</v>
      </c>
      <c r="E7" s="116">
        <v>850</v>
      </c>
      <c r="F7" s="116">
        <f>+E7</f>
        <v>850</v>
      </c>
      <c r="G7" s="116">
        <f>400+330.94+222</f>
        <v>952.94</v>
      </c>
      <c r="H7" s="116">
        <f t="shared" ref="H7:H24" si="0">+F7+G7</f>
        <v>1802.94</v>
      </c>
      <c r="I7" s="117">
        <v>43517</v>
      </c>
      <c r="J7" s="101"/>
      <c r="K7" s="101"/>
    </row>
    <row r="8" spans="1:11" s="69" customFormat="1" ht="84.75" customHeight="1" x14ac:dyDescent="0.2">
      <c r="A8" s="114" t="s">
        <v>99</v>
      </c>
      <c r="B8" s="115" t="s">
        <v>52</v>
      </c>
      <c r="C8" s="115" t="s">
        <v>102</v>
      </c>
      <c r="D8" s="115" t="s">
        <v>157</v>
      </c>
      <c r="E8" s="116">
        <v>850</v>
      </c>
      <c r="F8" s="116">
        <f>+E8</f>
        <v>850</v>
      </c>
      <c r="G8" s="116">
        <v>400</v>
      </c>
      <c r="H8" s="116">
        <f t="shared" si="0"/>
        <v>1250</v>
      </c>
      <c r="I8" s="117">
        <v>43514</v>
      </c>
      <c r="J8" s="101"/>
      <c r="K8" s="101"/>
    </row>
    <row r="9" spans="1:11" s="69" customFormat="1" ht="131.25" customHeight="1" x14ac:dyDescent="0.2">
      <c r="A9" s="114" t="s">
        <v>99</v>
      </c>
      <c r="B9" s="115" t="s">
        <v>101</v>
      </c>
      <c r="C9" s="115" t="s">
        <v>46</v>
      </c>
      <c r="D9" s="115" t="s">
        <v>158</v>
      </c>
      <c r="E9" s="116">
        <v>2700</v>
      </c>
      <c r="F9" s="116">
        <v>2700</v>
      </c>
      <c r="G9" s="116">
        <f>500+2914.28+390</f>
        <v>3804.28</v>
      </c>
      <c r="H9" s="116">
        <f t="shared" si="0"/>
        <v>6504.2800000000007</v>
      </c>
      <c r="I9" s="117">
        <v>43513</v>
      </c>
      <c r="J9" s="101"/>
      <c r="K9" s="101"/>
    </row>
    <row r="10" spans="1:11" s="69" customFormat="1" ht="36" customHeight="1" x14ac:dyDescent="0.2">
      <c r="A10" s="114" t="s">
        <v>99</v>
      </c>
      <c r="B10" s="115" t="s">
        <v>202</v>
      </c>
      <c r="C10" s="115" t="s">
        <v>102</v>
      </c>
      <c r="D10" s="115" t="s">
        <v>159</v>
      </c>
      <c r="E10" s="116">
        <v>850</v>
      </c>
      <c r="F10" s="116">
        <f t="shared" ref="F10:F36" si="1">+E10</f>
        <v>850</v>
      </c>
      <c r="G10" s="116">
        <f>400+1298.82+198</f>
        <v>1896.82</v>
      </c>
      <c r="H10" s="116">
        <f t="shared" si="0"/>
        <v>2746.8199999999997</v>
      </c>
      <c r="I10" s="117">
        <v>43507</v>
      </c>
      <c r="J10" s="101"/>
      <c r="K10" s="101"/>
    </row>
    <row r="11" spans="1:11" s="69" customFormat="1" ht="54" customHeight="1" x14ac:dyDescent="0.2">
      <c r="A11" s="114" t="s">
        <v>99</v>
      </c>
      <c r="B11" s="115" t="s">
        <v>101</v>
      </c>
      <c r="C11" s="115" t="s">
        <v>46</v>
      </c>
      <c r="D11" s="115" t="s">
        <v>160</v>
      </c>
      <c r="E11" s="116">
        <v>0</v>
      </c>
      <c r="F11" s="116">
        <f t="shared" si="1"/>
        <v>0</v>
      </c>
      <c r="G11" s="116">
        <f>500+532.18+406</f>
        <v>1438.1799999999998</v>
      </c>
      <c r="H11" s="116">
        <f t="shared" si="0"/>
        <v>1438.1799999999998</v>
      </c>
      <c r="I11" s="117">
        <v>43502</v>
      </c>
      <c r="J11" s="101">
        <v>43502</v>
      </c>
      <c r="K11" s="101"/>
    </row>
    <row r="12" spans="1:11" s="69" customFormat="1" ht="99" customHeight="1" x14ac:dyDescent="0.2">
      <c r="A12" s="114" t="s">
        <v>99</v>
      </c>
      <c r="B12" s="115" t="s">
        <v>74</v>
      </c>
      <c r="C12" s="115" t="s">
        <v>75</v>
      </c>
      <c r="D12" s="115" t="s">
        <v>165</v>
      </c>
      <c r="E12" s="116">
        <v>700</v>
      </c>
      <c r="F12" s="116">
        <f t="shared" si="1"/>
        <v>700</v>
      </c>
      <c r="G12" s="116">
        <v>300</v>
      </c>
      <c r="H12" s="116">
        <f t="shared" si="0"/>
        <v>1000</v>
      </c>
      <c r="I12" s="117">
        <v>43497</v>
      </c>
      <c r="J12" s="97"/>
      <c r="K12" s="101"/>
    </row>
    <row r="13" spans="1:11" s="69" customFormat="1" ht="102.75" customHeight="1" x14ac:dyDescent="0.2">
      <c r="A13" s="114" t="s">
        <v>99</v>
      </c>
      <c r="B13" s="115" t="s">
        <v>110</v>
      </c>
      <c r="C13" s="115" t="s">
        <v>102</v>
      </c>
      <c r="D13" s="115" t="s">
        <v>165</v>
      </c>
      <c r="E13" s="116">
        <v>850</v>
      </c>
      <c r="F13" s="116">
        <f t="shared" si="1"/>
        <v>850</v>
      </c>
      <c r="G13" s="116">
        <v>400</v>
      </c>
      <c r="H13" s="116">
        <f t="shared" si="0"/>
        <v>1250</v>
      </c>
      <c r="I13" s="117">
        <v>43497</v>
      </c>
      <c r="J13" s="101"/>
      <c r="K13" s="101"/>
    </row>
    <row r="14" spans="1:11" s="69" customFormat="1" ht="75.75" customHeight="1" x14ac:dyDescent="0.2">
      <c r="A14" s="114" t="s">
        <v>99</v>
      </c>
      <c r="B14" s="115" t="s">
        <v>101</v>
      </c>
      <c r="C14" s="115" t="s">
        <v>46</v>
      </c>
      <c r="D14" s="115" t="s">
        <v>162</v>
      </c>
      <c r="E14" s="116">
        <v>0</v>
      </c>
      <c r="F14" s="116">
        <f t="shared" si="1"/>
        <v>0</v>
      </c>
      <c r="G14" s="116">
        <v>570</v>
      </c>
      <c r="H14" s="116">
        <f t="shared" si="0"/>
        <v>570</v>
      </c>
      <c r="I14" s="117">
        <v>43516</v>
      </c>
      <c r="J14" s="101">
        <v>43516</v>
      </c>
      <c r="K14" s="101"/>
    </row>
    <row r="15" spans="1:11" s="69" customFormat="1" ht="33" customHeight="1" x14ac:dyDescent="0.2">
      <c r="A15" s="114" t="s">
        <v>182</v>
      </c>
      <c r="B15" s="114" t="s">
        <v>163</v>
      </c>
      <c r="C15" s="115" t="s">
        <v>42</v>
      </c>
      <c r="D15" s="115" t="s">
        <v>164</v>
      </c>
      <c r="E15" s="116">
        <v>0</v>
      </c>
      <c r="F15" s="116">
        <f t="shared" si="1"/>
        <v>0</v>
      </c>
      <c r="G15" s="116">
        <v>300</v>
      </c>
      <c r="H15" s="116">
        <f t="shared" si="0"/>
        <v>300</v>
      </c>
      <c r="I15" s="117">
        <v>43516</v>
      </c>
      <c r="J15" s="101">
        <v>43516</v>
      </c>
      <c r="K15" s="101"/>
    </row>
    <row r="16" spans="1:11" s="69" customFormat="1" ht="93.75" customHeight="1" x14ac:dyDescent="0.2">
      <c r="A16" s="114" t="s">
        <v>105</v>
      </c>
      <c r="B16" s="115" t="s">
        <v>106</v>
      </c>
      <c r="C16" s="115" t="s">
        <v>166</v>
      </c>
      <c r="D16" s="115" t="s">
        <v>167</v>
      </c>
      <c r="E16" s="116">
        <v>0</v>
      </c>
      <c r="F16" s="116">
        <f t="shared" si="1"/>
        <v>0</v>
      </c>
      <c r="G16" s="116">
        <v>500</v>
      </c>
      <c r="H16" s="116">
        <f t="shared" si="0"/>
        <v>500</v>
      </c>
      <c r="I16" s="117">
        <v>43514</v>
      </c>
      <c r="J16" s="97">
        <v>43514</v>
      </c>
      <c r="K16" s="101"/>
    </row>
    <row r="17" spans="1:12" s="69" customFormat="1" ht="111.75" customHeight="1" x14ac:dyDescent="0.2">
      <c r="A17" s="114" t="s">
        <v>9</v>
      </c>
      <c r="B17" s="115" t="s">
        <v>168</v>
      </c>
      <c r="C17" s="115" t="s">
        <v>169</v>
      </c>
      <c r="D17" s="115" t="s">
        <v>206</v>
      </c>
      <c r="E17" s="116">
        <v>0</v>
      </c>
      <c r="F17" s="116">
        <f t="shared" si="1"/>
        <v>0</v>
      </c>
      <c r="G17" s="116">
        <v>300</v>
      </c>
      <c r="H17" s="116">
        <f t="shared" si="0"/>
        <v>300</v>
      </c>
      <c r="I17" s="117">
        <v>43511</v>
      </c>
      <c r="J17" s="101">
        <v>43511</v>
      </c>
      <c r="K17" s="101"/>
    </row>
    <row r="18" spans="1:12" s="69" customFormat="1" ht="111" customHeight="1" x14ac:dyDescent="0.2">
      <c r="A18" s="114" t="s">
        <v>9</v>
      </c>
      <c r="B18" s="115" t="s">
        <v>204</v>
      </c>
      <c r="C18" s="115" t="s">
        <v>102</v>
      </c>
      <c r="D18" s="115" t="s">
        <v>206</v>
      </c>
      <c r="E18" s="116">
        <v>0</v>
      </c>
      <c r="F18" s="116">
        <f t="shared" si="1"/>
        <v>0</v>
      </c>
      <c r="G18" s="116">
        <v>400</v>
      </c>
      <c r="H18" s="116">
        <f t="shared" si="0"/>
        <v>400</v>
      </c>
      <c r="I18" s="117">
        <v>43511</v>
      </c>
      <c r="J18" s="101">
        <v>43511</v>
      </c>
      <c r="K18" s="101"/>
    </row>
    <row r="19" spans="1:12" s="69" customFormat="1" ht="97.5" customHeight="1" x14ac:dyDescent="0.2">
      <c r="A19" s="114" t="s">
        <v>9</v>
      </c>
      <c r="B19" s="115" t="s">
        <v>170</v>
      </c>
      <c r="C19" s="115" t="s">
        <v>171</v>
      </c>
      <c r="D19" s="115" t="s">
        <v>206</v>
      </c>
      <c r="E19" s="116">
        <v>0</v>
      </c>
      <c r="F19" s="116">
        <f t="shared" si="1"/>
        <v>0</v>
      </c>
      <c r="G19" s="116">
        <v>300</v>
      </c>
      <c r="H19" s="116">
        <f t="shared" si="0"/>
        <v>300</v>
      </c>
      <c r="I19" s="117">
        <v>43511</v>
      </c>
      <c r="J19" s="101">
        <v>43511</v>
      </c>
      <c r="K19" s="101"/>
    </row>
    <row r="20" spans="1:12" s="69" customFormat="1" ht="48.75" customHeight="1" x14ac:dyDescent="0.2">
      <c r="A20" s="114" t="s">
        <v>10</v>
      </c>
      <c r="B20" s="115" t="s">
        <v>172</v>
      </c>
      <c r="C20" s="115" t="s">
        <v>102</v>
      </c>
      <c r="D20" s="118" t="s">
        <v>173</v>
      </c>
      <c r="E20" s="116">
        <v>0</v>
      </c>
      <c r="F20" s="116">
        <f t="shared" si="1"/>
        <v>0</v>
      </c>
      <c r="G20" s="116">
        <v>400</v>
      </c>
      <c r="H20" s="116">
        <f t="shared" si="0"/>
        <v>400</v>
      </c>
      <c r="I20" s="117">
        <v>43501</v>
      </c>
      <c r="J20" s="101">
        <v>43501</v>
      </c>
      <c r="K20" s="101"/>
    </row>
    <row r="21" spans="1:12" s="69" customFormat="1" ht="54" customHeight="1" x14ac:dyDescent="0.2">
      <c r="A21" s="114" t="s">
        <v>10</v>
      </c>
      <c r="B21" s="115" t="s">
        <v>174</v>
      </c>
      <c r="C21" s="115" t="s">
        <v>166</v>
      </c>
      <c r="D21" s="118" t="s">
        <v>173</v>
      </c>
      <c r="E21" s="116">
        <v>0</v>
      </c>
      <c r="F21" s="116">
        <f t="shared" si="1"/>
        <v>0</v>
      </c>
      <c r="G21" s="116">
        <f>300+562+200</f>
        <v>1062</v>
      </c>
      <c r="H21" s="116">
        <f t="shared" si="0"/>
        <v>1062</v>
      </c>
      <c r="I21" s="117">
        <v>43501</v>
      </c>
      <c r="J21" s="101">
        <v>43501</v>
      </c>
      <c r="K21" s="101"/>
      <c r="L21" s="82"/>
    </row>
    <row r="22" spans="1:12" s="69" customFormat="1" ht="33" customHeight="1" x14ac:dyDescent="0.2">
      <c r="A22" s="114" t="s">
        <v>10</v>
      </c>
      <c r="B22" s="115" t="s">
        <v>172</v>
      </c>
      <c r="C22" s="115" t="s">
        <v>102</v>
      </c>
      <c r="D22" s="118" t="s">
        <v>173</v>
      </c>
      <c r="E22" s="116">
        <v>0</v>
      </c>
      <c r="F22" s="116">
        <f t="shared" si="1"/>
        <v>0</v>
      </c>
      <c r="G22" s="116">
        <v>400</v>
      </c>
      <c r="H22" s="116">
        <f t="shared" si="0"/>
        <v>400</v>
      </c>
      <c r="I22" s="117">
        <v>43504</v>
      </c>
      <c r="J22" s="101">
        <v>43504</v>
      </c>
      <c r="K22" s="101"/>
    </row>
    <row r="23" spans="1:12" s="69" customFormat="1" ht="45" customHeight="1" x14ac:dyDescent="0.2">
      <c r="A23" s="114" t="s">
        <v>10</v>
      </c>
      <c r="B23" s="115" t="s">
        <v>175</v>
      </c>
      <c r="C23" s="115" t="s">
        <v>176</v>
      </c>
      <c r="D23" s="118" t="s">
        <v>173</v>
      </c>
      <c r="E23" s="116">
        <v>0</v>
      </c>
      <c r="F23" s="116">
        <f t="shared" si="1"/>
        <v>0</v>
      </c>
      <c r="G23" s="116">
        <f>400+1266.45+192</f>
        <v>1858.45</v>
      </c>
      <c r="H23" s="116">
        <f t="shared" si="0"/>
        <v>1858.45</v>
      </c>
      <c r="I23" s="117">
        <v>43504</v>
      </c>
      <c r="J23" s="97">
        <v>43504</v>
      </c>
      <c r="K23" s="101"/>
    </row>
    <row r="24" spans="1:12" s="69" customFormat="1" ht="62.25" customHeight="1" x14ac:dyDescent="0.2">
      <c r="A24" s="114" t="s">
        <v>10</v>
      </c>
      <c r="B24" s="115" t="s">
        <v>175</v>
      </c>
      <c r="C24" s="115" t="s">
        <v>176</v>
      </c>
      <c r="D24" s="118" t="s">
        <v>173</v>
      </c>
      <c r="E24" s="116">
        <v>0</v>
      </c>
      <c r="F24" s="116">
        <f t="shared" si="1"/>
        <v>0</v>
      </c>
      <c r="G24" s="116">
        <f>400+1266.45+192</f>
        <v>1858.45</v>
      </c>
      <c r="H24" s="116">
        <f t="shared" si="0"/>
        <v>1858.45</v>
      </c>
      <c r="I24" s="117">
        <v>43501</v>
      </c>
      <c r="J24" s="101">
        <v>43501</v>
      </c>
      <c r="K24" s="101"/>
    </row>
    <row r="25" spans="1:12" s="69" customFormat="1" ht="57" customHeight="1" x14ac:dyDescent="0.2">
      <c r="A25" s="114" t="s">
        <v>40</v>
      </c>
      <c r="B25" s="115" t="s">
        <v>177</v>
      </c>
      <c r="C25" s="115" t="s">
        <v>166</v>
      </c>
      <c r="D25" s="115" t="s">
        <v>201</v>
      </c>
      <c r="E25" s="116">
        <v>0</v>
      </c>
      <c r="F25" s="116">
        <f t="shared" si="1"/>
        <v>0</v>
      </c>
      <c r="G25" s="116">
        <v>300</v>
      </c>
      <c r="H25" s="116">
        <f>+G25</f>
        <v>300</v>
      </c>
      <c r="I25" s="117">
        <v>43508</v>
      </c>
      <c r="J25" s="97">
        <v>43508</v>
      </c>
      <c r="K25" s="101"/>
    </row>
    <row r="26" spans="1:12" s="69" customFormat="1" ht="62.25" customHeight="1" x14ac:dyDescent="0.2">
      <c r="A26" s="114" t="s">
        <v>40</v>
      </c>
      <c r="B26" s="115" t="s">
        <v>178</v>
      </c>
      <c r="C26" s="115" t="s">
        <v>166</v>
      </c>
      <c r="D26" s="115" t="s">
        <v>201</v>
      </c>
      <c r="E26" s="116">
        <v>0</v>
      </c>
      <c r="F26" s="116">
        <f t="shared" si="1"/>
        <v>0</v>
      </c>
      <c r="G26" s="116">
        <v>300</v>
      </c>
      <c r="H26" s="116">
        <f>+G26</f>
        <v>300</v>
      </c>
      <c r="I26" s="117">
        <v>43508</v>
      </c>
      <c r="J26" s="97">
        <v>43508</v>
      </c>
      <c r="K26" s="101"/>
    </row>
    <row r="27" spans="1:12" s="69" customFormat="1" ht="69" customHeight="1" x14ac:dyDescent="0.2">
      <c r="A27" s="114" t="s">
        <v>40</v>
      </c>
      <c r="B27" s="115" t="s">
        <v>179</v>
      </c>
      <c r="C27" s="115" t="s">
        <v>166</v>
      </c>
      <c r="D27" s="115" t="s">
        <v>180</v>
      </c>
      <c r="E27" s="116">
        <v>0</v>
      </c>
      <c r="F27" s="116">
        <f t="shared" si="1"/>
        <v>0</v>
      </c>
      <c r="G27" s="116">
        <v>300</v>
      </c>
      <c r="H27" s="116">
        <f>+G27</f>
        <v>300</v>
      </c>
      <c r="I27" s="117">
        <v>43511</v>
      </c>
      <c r="J27" s="97">
        <v>43511</v>
      </c>
      <c r="K27" s="101"/>
    </row>
    <row r="28" spans="1:12" s="69" customFormat="1" ht="77.25" customHeight="1" x14ac:dyDescent="0.2">
      <c r="A28" s="114" t="s">
        <v>40</v>
      </c>
      <c r="B28" s="115" t="s">
        <v>181</v>
      </c>
      <c r="C28" s="115" t="s">
        <v>166</v>
      </c>
      <c r="D28" s="115" t="s">
        <v>200</v>
      </c>
      <c r="E28" s="116">
        <v>0</v>
      </c>
      <c r="F28" s="116">
        <f t="shared" si="1"/>
        <v>0</v>
      </c>
      <c r="G28" s="116">
        <v>300</v>
      </c>
      <c r="H28" s="116">
        <f>+G28</f>
        <v>300</v>
      </c>
      <c r="I28" s="117">
        <v>43509</v>
      </c>
      <c r="J28" s="97">
        <v>43509</v>
      </c>
      <c r="K28" s="101"/>
    </row>
    <row r="29" spans="1:12" s="69" customFormat="1" ht="33" customHeight="1" x14ac:dyDescent="0.2">
      <c r="A29" s="114" t="s">
        <v>10</v>
      </c>
      <c r="B29" s="115" t="s">
        <v>174</v>
      </c>
      <c r="C29" s="115" t="s">
        <v>166</v>
      </c>
      <c r="D29" s="118" t="s">
        <v>173</v>
      </c>
      <c r="E29" s="116">
        <v>0</v>
      </c>
      <c r="F29" s="116">
        <f t="shared" si="1"/>
        <v>0</v>
      </c>
      <c r="G29" s="116">
        <v>300</v>
      </c>
      <c r="H29" s="116">
        <f>+G29</f>
        <v>300</v>
      </c>
      <c r="I29" s="117">
        <v>43504</v>
      </c>
      <c r="J29" s="97">
        <v>43504</v>
      </c>
      <c r="K29" s="97"/>
    </row>
    <row r="30" spans="1:12" s="69" customFormat="1" ht="33" customHeight="1" x14ac:dyDescent="0.2">
      <c r="A30" s="114" t="s">
        <v>105</v>
      </c>
      <c r="B30" s="114" t="s">
        <v>106</v>
      </c>
      <c r="C30" s="115" t="s">
        <v>166</v>
      </c>
      <c r="D30" s="118" t="s">
        <v>173</v>
      </c>
      <c r="E30" s="116">
        <v>1400</v>
      </c>
      <c r="F30" s="116">
        <f t="shared" si="1"/>
        <v>1400</v>
      </c>
      <c r="G30" s="116">
        <f>300+400</f>
        <v>700</v>
      </c>
      <c r="H30" s="116">
        <f>+F30+G30</f>
        <v>2100</v>
      </c>
      <c r="I30" s="117">
        <v>43502</v>
      </c>
      <c r="J30" s="101">
        <v>43502</v>
      </c>
      <c r="K30" s="101"/>
    </row>
    <row r="31" spans="1:12" s="69" customFormat="1" ht="53.25" customHeight="1" x14ac:dyDescent="0.2">
      <c r="A31" s="114" t="s">
        <v>182</v>
      </c>
      <c r="B31" s="115" t="s">
        <v>163</v>
      </c>
      <c r="C31" s="115" t="s">
        <v>42</v>
      </c>
      <c r="D31" s="118" t="s">
        <v>183</v>
      </c>
      <c r="E31" s="116">
        <v>0</v>
      </c>
      <c r="F31" s="116">
        <f t="shared" si="1"/>
        <v>0</v>
      </c>
      <c r="G31" s="116">
        <v>300</v>
      </c>
      <c r="H31" s="116">
        <f t="shared" ref="H31:H36" si="2">+G31</f>
        <v>300</v>
      </c>
      <c r="I31" s="117">
        <v>43502</v>
      </c>
      <c r="J31" s="97">
        <v>43502</v>
      </c>
      <c r="K31" s="101"/>
    </row>
    <row r="32" spans="1:12" s="69" customFormat="1" ht="62.25" customHeight="1" x14ac:dyDescent="0.2">
      <c r="A32" s="114" t="s">
        <v>182</v>
      </c>
      <c r="B32" s="115" t="s">
        <v>163</v>
      </c>
      <c r="C32" s="115" t="s">
        <v>42</v>
      </c>
      <c r="D32" s="115" t="s">
        <v>164</v>
      </c>
      <c r="E32" s="116">
        <v>0</v>
      </c>
      <c r="F32" s="116">
        <f t="shared" si="1"/>
        <v>0</v>
      </c>
      <c r="G32" s="116">
        <v>300</v>
      </c>
      <c r="H32" s="116">
        <f t="shared" si="2"/>
        <v>300</v>
      </c>
      <c r="I32" s="117">
        <v>43516</v>
      </c>
      <c r="J32" s="97">
        <v>43516</v>
      </c>
      <c r="K32" s="101"/>
    </row>
    <row r="33" spans="1:11" s="105" customFormat="1" ht="54" customHeight="1" x14ac:dyDescent="0.25">
      <c r="A33" s="114" t="s">
        <v>8</v>
      </c>
      <c r="B33" s="115" t="s">
        <v>184</v>
      </c>
      <c r="C33" s="115" t="s">
        <v>166</v>
      </c>
      <c r="D33" s="115" t="s">
        <v>186</v>
      </c>
      <c r="E33" s="116">
        <v>300</v>
      </c>
      <c r="F33" s="116">
        <f t="shared" si="1"/>
        <v>300</v>
      </c>
      <c r="G33" s="116">
        <f>344+200</f>
        <v>544</v>
      </c>
      <c r="H33" s="116">
        <f>+F33+G33</f>
        <v>844</v>
      </c>
      <c r="I33" s="117">
        <v>43504</v>
      </c>
      <c r="J33" s="103"/>
      <c r="K33" s="104"/>
    </row>
    <row r="34" spans="1:11" s="105" customFormat="1" ht="54" customHeight="1" x14ac:dyDescent="0.25">
      <c r="A34" s="114" t="s">
        <v>27</v>
      </c>
      <c r="B34" s="114" t="s">
        <v>185</v>
      </c>
      <c r="C34" s="115" t="s">
        <v>166</v>
      </c>
      <c r="D34" s="115" t="s">
        <v>186</v>
      </c>
      <c r="E34" s="116">
        <v>0</v>
      </c>
      <c r="F34" s="116">
        <f t="shared" si="1"/>
        <v>0</v>
      </c>
      <c r="G34" s="116">
        <f>300+1360+158</f>
        <v>1818</v>
      </c>
      <c r="H34" s="116">
        <f t="shared" si="2"/>
        <v>1818</v>
      </c>
      <c r="I34" s="117">
        <v>43504</v>
      </c>
      <c r="J34" s="103"/>
      <c r="K34" s="104"/>
    </row>
    <row r="35" spans="1:11" s="105" customFormat="1" ht="54" customHeight="1" x14ac:dyDescent="0.25">
      <c r="A35" s="114" t="s">
        <v>187</v>
      </c>
      <c r="B35" s="115" t="s">
        <v>205</v>
      </c>
      <c r="C35" s="115" t="s">
        <v>166</v>
      </c>
      <c r="D35" s="118" t="s">
        <v>188</v>
      </c>
      <c r="E35" s="116">
        <v>0</v>
      </c>
      <c r="F35" s="116">
        <f t="shared" si="1"/>
        <v>0</v>
      </c>
      <c r="G35" s="116">
        <f>300+364+200</f>
        <v>864</v>
      </c>
      <c r="H35" s="116">
        <f t="shared" si="2"/>
        <v>864</v>
      </c>
      <c r="I35" s="117">
        <v>43504</v>
      </c>
      <c r="J35" s="103"/>
      <c r="K35" s="104"/>
    </row>
    <row r="36" spans="1:11" s="106" customFormat="1" ht="54" customHeight="1" x14ac:dyDescent="0.25">
      <c r="A36" s="114" t="s">
        <v>11</v>
      </c>
      <c r="B36" s="115" t="s">
        <v>189</v>
      </c>
      <c r="C36" s="115" t="s">
        <v>166</v>
      </c>
      <c r="D36" s="118" t="s">
        <v>188</v>
      </c>
      <c r="E36" s="116">
        <v>0</v>
      </c>
      <c r="F36" s="116">
        <f t="shared" si="1"/>
        <v>0</v>
      </c>
      <c r="G36" s="116">
        <f>300+500+200</f>
        <v>1000</v>
      </c>
      <c r="H36" s="116">
        <f t="shared" si="2"/>
        <v>1000</v>
      </c>
      <c r="I36" s="117">
        <v>43504</v>
      </c>
      <c r="J36" s="103">
        <v>43504</v>
      </c>
      <c r="K36" s="104"/>
    </row>
    <row r="37" spans="1:11" s="106" customFormat="1" ht="54" customHeight="1" x14ac:dyDescent="0.25">
      <c r="A37" s="114" t="s">
        <v>34</v>
      </c>
      <c r="B37" s="115" t="s">
        <v>190</v>
      </c>
      <c r="C37" s="115" t="s">
        <v>166</v>
      </c>
      <c r="D37" s="115" t="s">
        <v>192</v>
      </c>
      <c r="E37" s="116">
        <v>0</v>
      </c>
      <c r="F37" s="116">
        <v>0</v>
      </c>
      <c r="G37" s="116">
        <f>300+940+200</f>
        <v>1440</v>
      </c>
      <c r="H37" s="116">
        <f t="shared" ref="H37:H44" si="3">+G37</f>
        <v>1440</v>
      </c>
      <c r="I37" s="117">
        <v>43503</v>
      </c>
      <c r="J37" s="104">
        <v>43504</v>
      </c>
      <c r="K37" s="104"/>
    </row>
    <row r="38" spans="1:11" s="106" customFormat="1" ht="54" customHeight="1" x14ac:dyDescent="0.25">
      <c r="A38" s="114" t="s">
        <v>34</v>
      </c>
      <c r="B38" s="115" t="s">
        <v>191</v>
      </c>
      <c r="C38" s="115" t="s">
        <v>166</v>
      </c>
      <c r="D38" s="115" t="s">
        <v>192</v>
      </c>
      <c r="E38" s="116">
        <v>0</v>
      </c>
      <c r="F38" s="116">
        <v>0</v>
      </c>
      <c r="G38" s="116">
        <f>300+940+200</f>
        <v>1440</v>
      </c>
      <c r="H38" s="116">
        <f t="shared" si="3"/>
        <v>1440</v>
      </c>
      <c r="I38" s="117">
        <v>43503</v>
      </c>
      <c r="J38" s="104">
        <v>43504</v>
      </c>
      <c r="K38" s="104"/>
    </row>
    <row r="39" spans="1:11" s="106" customFormat="1" ht="54" customHeight="1" x14ac:dyDescent="0.25">
      <c r="A39" s="114" t="s">
        <v>34</v>
      </c>
      <c r="B39" s="115" t="s">
        <v>193</v>
      </c>
      <c r="C39" s="115" t="s">
        <v>166</v>
      </c>
      <c r="D39" s="115" t="s">
        <v>192</v>
      </c>
      <c r="E39" s="116">
        <v>0</v>
      </c>
      <c r="F39" s="116">
        <v>0</v>
      </c>
      <c r="G39" s="116">
        <f>300+940+200</f>
        <v>1440</v>
      </c>
      <c r="H39" s="116">
        <f t="shared" si="3"/>
        <v>1440</v>
      </c>
      <c r="I39" s="117">
        <v>43503</v>
      </c>
      <c r="J39" s="104">
        <v>43504</v>
      </c>
      <c r="K39" s="104"/>
    </row>
    <row r="40" spans="1:11" s="106" customFormat="1" ht="54" customHeight="1" x14ac:dyDescent="0.25">
      <c r="A40" s="114" t="s">
        <v>40</v>
      </c>
      <c r="B40" s="115" t="s">
        <v>179</v>
      </c>
      <c r="C40" s="115" t="s">
        <v>166</v>
      </c>
      <c r="D40" s="115" t="s">
        <v>192</v>
      </c>
      <c r="E40" s="116">
        <v>0</v>
      </c>
      <c r="F40" s="116">
        <v>0</v>
      </c>
      <c r="G40" s="116">
        <f>300+550+200</f>
        <v>1050</v>
      </c>
      <c r="H40" s="116">
        <f t="shared" si="3"/>
        <v>1050</v>
      </c>
      <c r="I40" s="117">
        <v>43503</v>
      </c>
      <c r="J40" s="104">
        <v>43504</v>
      </c>
      <c r="K40" s="104"/>
    </row>
    <row r="41" spans="1:11" s="106" customFormat="1" ht="54" customHeight="1" x14ac:dyDescent="0.25">
      <c r="A41" s="114" t="s">
        <v>10</v>
      </c>
      <c r="B41" s="115" t="s">
        <v>194</v>
      </c>
      <c r="C41" s="115" t="s">
        <v>166</v>
      </c>
      <c r="D41" s="118" t="s">
        <v>188</v>
      </c>
      <c r="E41" s="116">
        <v>0</v>
      </c>
      <c r="F41" s="116">
        <v>0</v>
      </c>
      <c r="G41" s="116">
        <f>300+744+200</f>
        <v>1244</v>
      </c>
      <c r="H41" s="116">
        <f t="shared" si="3"/>
        <v>1244</v>
      </c>
      <c r="I41" s="117">
        <v>43503</v>
      </c>
      <c r="J41" s="104">
        <v>43504</v>
      </c>
      <c r="K41" s="104"/>
    </row>
    <row r="42" spans="1:11" s="106" customFormat="1" ht="54" customHeight="1" x14ac:dyDescent="0.25">
      <c r="A42" s="114" t="s">
        <v>10</v>
      </c>
      <c r="B42" s="115" t="s">
        <v>195</v>
      </c>
      <c r="C42" s="115" t="s">
        <v>166</v>
      </c>
      <c r="D42" s="118" t="s">
        <v>188</v>
      </c>
      <c r="E42" s="116">
        <v>0</v>
      </c>
      <c r="F42" s="116">
        <v>0</v>
      </c>
      <c r="G42" s="116">
        <f>300+744+200</f>
        <v>1244</v>
      </c>
      <c r="H42" s="116">
        <f t="shared" si="3"/>
        <v>1244</v>
      </c>
      <c r="I42" s="117">
        <v>43503</v>
      </c>
      <c r="J42" s="104">
        <v>43504</v>
      </c>
      <c r="K42" s="104"/>
    </row>
    <row r="43" spans="1:11" s="106" customFormat="1" ht="120.75" customHeight="1" x14ac:dyDescent="0.25">
      <c r="A43" s="114" t="s">
        <v>9</v>
      </c>
      <c r="B43" s="115" t="s">
        <v>168</v>
      </c>
      <c r="C43" s="115" t="s">
        <v>169</v>
      </c>
      <c r="D43" s="115" t="s">
        <v>199</v>
      </c>
      <c r="E43" s="116">
        <v>0</v>
      </c>
      <c r="F43" s="116">
        <v>0</v>
      </c>
      <c r="G43" s="116">
        <v>300</v>
      </c>
      <c r="H43" s="116">
        <f t="shared" si="3"/>
        <v>300</v>
      </c>
      <c r="I43" s="117">
        <v>43523</v>
      </c>
      <c r="J43" s="103">
        <v>43523</v>
      </c>
      <c r="K43" s="104"/>
    </row>
    <row r="44" spans="1:11" s="106" customFormat="1" ht="96" customHeight="1" x14ac:dyDescent="0.25">
      <c r="A44" s="114" t="s">
        <v>9</v>
      </c>
      <c r="B44" s="115" t="s">
        <v>196</v>
      </c>
      <c r="C44" s="115" t="s">
        <v>197</v>
      </c>
      <c r="D44" s="115" t="s">
        <v>199</v>
      </c>
      <c r="E44" s="116">
        <v>0</v>
      </c>
      <c r="F44" s="116">
        <v>0</v>
      </c>
      <c r="G44" s="116">
        <v>400</v>
      </c>
      <c r="H44" s="116">
        <f t="shared" si="3"/>
        <v>400</v>
      </c>
      <c r="I44" s="117">
        <v>43523</v>
      </c>
      <c r="J44" s="103">
        <v>43523</v>
      </c>
      <c r="K44" s="104"/>
    </row>
    <row r="45" spans="1:11" s="110" customFormat="1" ht="54" customHeight="1" x14ac:dyDescent="0.25">
      <c r="A45" s="107"/>
      <c r="B45" s="112"/>
      <c r="C45" s="107"/>
      <c r="D45" s="107"/>
      <c r="E45" s="111"/>
      <c r="F45" s="107"/>
      <c r="G45" s="107"/>
      <c r="H45" s="107"/>
      <c r="I45" s="108"/>
      <c r="J45" s="109"/>
      <c r="K45" s="109"/>
    </row>
    <row r="46" spans="1:11" s="110" customFormat="1" ht="54" customHeight="1" x14ac:dyDescent="0.25">
      <c r="A46" s="107"/>
      <c r="B46" s="112"/>
      <c r="C46" s="107"/>
      <c r="D46" s="107"/>
      <c r="E46" s="111"/>
      <c r="F46" s="107"/>
      <c r="G46" s="107"/>
      <c r="H46" s="107"/>
      <c r="I46" s="108"/>
      <c r="J46" s="109"/>
      <c r="K46" s="109"/>
    </row>
    <row r="47" spans="1:11" s="110" customFormat="1" ht="54" customHeight="1" x14ac:dyDescent="0.25">
      <c r="A47" s="107"/>
      <c r="B47" s="112"/>
      <c r="C47" s="107"/>
      <c r="D47" s="107"/>
      <c r="E47" s="111"/>
      <c r="F47" s="107"/>
      <c r="G47" s="107"/>
      <c r="H47" s="107"/>
      <c r="I47" s="108"/>
      <c r="J47" s="109"/>
      <c r="K47" s="109"/>
    </row>
    <row r="48" spans="1:11" s="110" customFormat="1" ht="54" customHeight="1" x14ac:dyDescent="0.25">
      <c r="A48" s="107"/>
      <c r="B48" s="112"/>
      <c r="C48" s="107"/>
      <c r="D48" s="107"/>
      <c r="E48" s="111"/>
      <c r="F48" s="107"/>
      <c r="G48" s="107"/>
      <c r="H48" s="107"/>
      <c r="I48" s="108"/>
      <c r="J48" s="109"/>
      <c r="K48" s="109"/>
    </row>
    <row r="49" spans="1:11" s="110" customFormat="1" ht="54" customHeight="1" x14ac:dyDescent="0.25">
      <c r="A49" s="107"/>
      <c r="B49" s="112"/>
      <c r="C49" s="107"/>
      <c r="D49" s="107"/>
      <c r="E49" s="111"/>
      <c r="F49" s="107"/>
      <c r="G49" s="107"/>
      <c r="H49" s="107"/>
      <c r="I49" s="108"/>
      <c r="J49" s="109"/>
      <c r="K49" s="109"/>
    </row>
    <row r="50" spans="1:11" s="110" customFormat="1" ht="54" customHeight="1" x14ac:dyDescent="0.25">
      <c r="A50" s="107"/>
      <c r="B50" s="112"/>
      <c r="C50" s="107"/>
      <c r="D50" s="107"/>
      <c r="E50" s="111"/>
      <c r="F50" s="107"/>
      <c r="G50" s="107"/>
      <c r="H50" s="107"/>
      <c r="I50" s="108"/>
      <c r="J50" s="109"/>
      <c r="K50" s="109"/>
    </row>
    <row r="51" spans="1:11" s="110" customFormat="1" ht="54" customHeight="1" x14ac:dyDescent="0.25">
      <c r="A51" s="107"/>
      <c r="B51" s="112"/>
      <c r="C51" s="107"/>
      <c r="D51" s="107"/>
      <c r="E51" s="111"/>
      <c r="F51" s="107"/>
      <c r="G51" s="107"/>
      <c r="H51" s="107"/>
      <c r="I51" s="108"/>
      <c r="J51" s="109"/>
      <c r="K51" s="109"/>
    </row>
    <row r="52" spans="1:11" s="110" customFormat="1" ht="54" customHeight="1" x14ac:dyDescent="0.25">
      <c r="A52" s="107"/>
      <c r="B52" s="112"/>
      <c r="C52" s="107"/>
      <c r="D52" s="107"/>
      <c r="E52" s="111"/>
      <c r="F52" s="107"/>
      <c r="G52" s="107"/>
      <c r="H52" s="107"/>
      <c r="I52" s="108"/>
      <c r="J52" s="109"/>
      <c r="K52" s="109"/>
    </row>
    <row r="53" spans="1:11" s="110" customFormat="1" ht="54" customHeight="1" x14ac:dyDescent="0.25">
      <c r="A53" s="107"/>
      <c r="B53" s="112"/>
      <c r="C53" s="107"/>
      <c r="D53" s="107"/>
      <c r="E53" s="111"/>
      <c r="F53" s="107"/>
      <c r="G53" s="107"/>
      <c r="H53" s="107"/>
      <c r="I53" s="113"/>
      <c r="J53" s="109"/>
      <c r="K53" s="109"/>
    </row>
  </sheetData>
  <mergeCells count="3">
    <mergeCell ref="B1:H1"/>
    <mergeCell ref="B2:H2"/>
    <mergeCell ref="B3:H3"/>
  </mergeCells>
  <pageMargins left="0.39370078740157483" right="0.39370078740157483" top="0.39370078740157483" bottom="0.39370078740157483" header="0.31496062992125984" footer="0.31496062992125984"/>
  <pageSetup scale="42"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048469"/>
  <sheetViews>
    <sheetView tabSelected="1" view="pageBreakPreview" topLeftCell="F1" zoomScale="70" zoomScaleNormal="70" zoomScaleSheetLayoutView="70" workbookViewId="0">
      <selection activeCell="N5" sqref="N5"/>
    </sheetView>
  </sheetViews>
  <sheetFormatPr baseColWidth="10" defaultRowHeight="17.25" x14ac:dyDescent="0.3"/>
  <cols>
    <col min="1" max="1" width="8.5703125" style="140" customWidth="1"/>
    <col min="2" max="2" width="27.5703125" style="129" customWidth="1"/>
    <col min="3" max="3" width="33.5703125" style="151" customWidth="1"/>
    <col min="4" max="4" width="16.28515625" style="151" customWidth="1"/>
    <col min="5" max="5" width="17.85546875" style="151" customWidth="1"/>
    <col min="6" max="6" width="27.85546875" style="152" customWidth="1"/>
    <col min="7" max="7" width="101.42578125" style="129" customWidth="1"/>
    <col min="8" max="8" width="14.42578125" style="153" customWidth="1"/>
    <col min="9" max="9" width="19.85546875" style="129" customWidth="1"/>
    <col min="10" max="10" width="13.28515625" style="129" customWidth="1"/>
    <col min="11" max="11" width="14.42578125" style="129" customWidth="1"/>
    <col min="12" max="12" width="17.7109375" style="154" customWidth="1"/>
    <col min="13" max="13" width="16.85546875" style="149" customWidth="1"/>
    <col min="14" max="14" width="15" style="150" customWidth="1"/>
    <col min="15" max="15" width="11.85546875" style="139" bestFit="1" customWidth="1"/>
    <col min="16" max="16" width="11.42578125" style="139"/>
    <col min="17" max="16384" width="11.42578125" style="140"/>
  </cols>
  <sheetData>
    <row r="1" spans="1:16" ht="27.75" customHeight="1" x14ac:dyDescent="0.3">
      <c r="A1" s="137"/>
      <c r="B1" s="130"/>
      <c r="C1" s="186" t="s">
        <v>90</v>
      </c>
      <c r="D1" s="186"/>
      <c r="E1" s="186"/>
      <c r="F1" s="186"/>
      <c r="G1" s="186"/>
      <c r="H1" s="186"/>
      <c r="I1" s="186"/>
      <c r="J1" s="186"/>
      <c r="K1" s="186"/>
      <c r="L1" s="141"/>
      <c r="M1" s="141"/>
      <c r="N1" s="142"/>
    </row>
    <row r="2" spans="1:16" ht="27" customHeight="1" x14ac:dyDescent="0.3">
      <c r="A2" s="137"/>
      <c r="B2" s="130"/>
      <c r="C2" s="188" t="s">
        <v>91</v>
      </c>
      <c r="D2" s="188"/>
      <c r="E2" s="188"/>
      <c r="F2" s="188"/>
      <c r="G2" s="188"/>
      <c r="H2" s="188"/>
      <c r="I2" s="188"/>
      <c r="J2" s="188"/>
      <c r="K2" s="188"/>
      <c r="L2" s="188"/>
      <c r="M2" s="188"/>
      <c r="N2" s="142"/>
    </row>
    <row r="3" spans="1:16" ht="20.100000000000001" customHeight="1" x14ac:dyDescent="0.3">
      <c r="A3" s="137"/>
      <c r="B3" s="130"/>
      <c r="C3" s="189" t="s">
        <v>236</v>
      </c>
      <c r="D3" s="189"/>
      <c r="E3" s="189"/>
      <c r="F3" s="189"/>
      <c r="G3" s="189"/>
      <c r="H3" s="189"/>
      <c r="I3" s="189"/>
      <c r="J3" s="189"/>
      <c r="K3" s="189"/>
      <c r="L3" s="189"/>
      <c r="M3" s="156"/>
      <c r="N3" s="142"/>
    </row>
    <row r="4" spans="1:16" ht="20.100000000000001" customHeight="1" x14ac:dyDescent="0.3">
      <c r="A4" s="137"/>
      <c r="B4" s="130"/>
      <c r="C4" s="189" t="s">
        <v>237</v>
      </c>
      <c r="D4" s="189"/>
      <c r="E4" s="189"/>
      <c r="F4" s="189"/>
      <c r="G4" s="189"/>
      <c r="H4" s="189"/>
      <c r="I4" s="189"/>
      <c r="J4" s="189"/>
      <c r="K4" s="189"/>
      <c r="L4" s="189"/>
      <c r="M4" s="131"/>
      <c r="N4" s="142"/>
    </row>
    <row r="5" spans="1:16" ht="20.100000000000001" customHeight="1" x14ac:dyDescent="0.3">
      <c r="A5" s="137"/>
      <c r="B5" s="130"/>
      <c r="C5" s="133"/>
      <c r="D5" s="133"/>
      <c r="E5" s="133"/>
      <c r="F5" s="143"/>
      <c r="G5" s="133"/>
      <c r="H5" s="134"/>
      <c r="I5" s="133"/>
      <c r="J5" s="133"/>
      <c r="K5" s="134"/>
      <c r="L5" s="141"/>
      <c r="M5" s="141"/>
      <c r="N5" s="142"/>
    </row>
    <row r="6" spans="1:16" ht="79.5" customHeight="1" x14ac:dyDescent="0.3">
      <c r="A6" s="137"/>
      <c r="B6" s="135" t="s">
        <v>98</v>
      </c>
      <c r="C6" s="187" t="s">
        <v>0</v>
      </c>
      <c r="D6" s="187"/>
      <c r="E6" s="187"/>
      <c r="F6" s="144" t="s">
        <v>92</v>
      </c>
      <c r="G6" s="135" t="s">
        <v>93</v>
      </c>
      <c r="H6" s="136" t="s">
        <v>207</v>
      </c>
      <c r="I6" s="135" t="s">
        <v>97</v>
      </c>
      <c r="J6" s="135" t="s">
        <v>208</v>
      </c>
      <c r="K6" s="135" t="s">
        <v>96</v>
      </c>
      <c r="L6" s="145" t="s">
        <v>100</v>
      </c>
      <c r="M6" s="146"/>
      <c r="N6" s="138"/>
    </row>
    <row r="7" spans="1:16" s="174" customFormat="1" ht="75" customHeight="1" x14ac:dyDescent="0.35">
      <c r="A7" s="174">
        <v>1</v>
      </c>
      <c r="B7" s="157" t="s">
        <v>232</v>
      </c>
      <c r="C7" s="157" t="s">
        <v>238</v>
      </c>
      <c r="D7" s="157" t="s">
        <v>221</v>
      </c>
      <c r="E7" s="157" t="s">
        <v>239</v>
      </c>
      <c r="F7" s="158" t="s">
        <v>240</v>
      </c>
      <c r="G7" s="159" t="s">
        <v>241</v>
      </c>
      <c r="H7" s="160">
        <f>1100+400</f>
        <v>1500</v>
      </c>
      <c r="I7" s="175">
        <f t="shared" ref="I7:I38" si="0">H7</f>
        <v>1500</v>
      </c>
      <c r="J7" s="175">
        <v>0</v>
      </c>
      <c r="K7" s="175">
        <f t="shared" ref="K7:K38" si="1">J7</f>
        <v>0</v>
      </c>
      <c r="L7" s="161">
        <v>43852</v>
      </c>
      <c r="M7" s="176">
        <v>43853</v>
      </c>
      <c r="N7" s="177">
        <v>1</v>
      </c>
      <c r="O7" s="178"/>
      <c r="P7" s="178"/>
    </row>
    <row r="8" spans="1:16" s="174" customFormat="1" ht="75" customHeight="1" x14ac:dyDescent="0.35">
      <c r="A8" s="174">
        <f>A7+1</f>
        <v>2</v>
      </c>
      <c r="B8" s="157" t="s">
        <v>232</v>
      </c>
      <c r="C8" s="157" t="s">
        <v>252</v>
      </c>
      <c r="D8" s="157" t="s">
        <v>242</v>
      </c>
      <c r="E8" s="157" t="s">
        <v>222</v>
      </c>
      <c r="F8" s="158" t="s">
        <v>216</v>
      </c>
      <c r="G8" s="159" t="s">
        <v>243</v>
      </c>
      <c r="H8" s="160">
        <f>700+300</f>
        <v>1000</v>
      </c>
      <c r="I8" s="175">
        <f t="shared" si="0"/>
        <v>1000</v>
      </c>
      <c r="J8" s="175">
        <v>528</v>
      </c>
      <c r="K8" s="175">
        <f t="shared" si="1"/>
        <v>528</v>
      </c>
      <c r="L8" s="161">
        <v>43852</v>
      </c>
      <c r="M8" s="176">
        <v>43853</v>
      </c>
      <c r="N8" s="177">
        <f>N7+1</f>
        <v>2</v>
      </c>
      <c r="O8" s="178"/>
      <c r="P8" s="178"/>
    </row>
    <row r="9" spans="1:16" s="174" customFormat="1" ht="75" customHeight="1" x14ac:dyDescent="0.35">
      <c r="A9" s="174">
        <f t="shared" ref="A9:A38" si="2">A8+1</f>
        <v>3</v>
      </c>
      <c r="B9" s="157" t="s">
        <v>232</v>
      </c>
      <c r="C9" s="157" t="s">
        <v>217</v>
      </c>
      <c r="D9" s="157" t="s">
        <v>218</v>
      </c>
      <c r="E9" s="157" t="s">
        <v>219</v>
      </c>
      <c r="F9" s="158" t="s">
        <v>220</v>
      </c>
      <c r="G9" s="159" t="s">
        <v>244</v>
      </c>
      <c r="H9" s="160">
        <v>400</v>
      </c>
      <c r="I9" s="175">
        <f t="shared" si="0"/>
        <v>400</v>
      </c>
      <c r="J9" s="175">
        <v>0</v>
      </c>
      <c r="K9" s="175">
        <f t="shared" si="1"/>
        <v>0</v>
      </c>
      <c r="L9" s="161">
        <v>43843</v>
      </c>
      <c r="M9" s="176">
        <v>43843</v>
      </c>
      <c r="N9" s="177">
        <f t="shared" ref="N9:N38" si="3">N8+1</f>
        <v>3</v>
      </c>
      <c r="O9" s="178"/>
      <c r="P9" s="178"/>
    </row>
    <row r="10" spans="1:16" s="174" customFormat="1" ht="75" customHeight="1" x14ac:dyDescent="0.35">
      <c r="A10" s="174">
        <f t="shared" si="2"/>
        <v>4</v>
      </c>
      <c r="B10" s="157" t="s">
        <v>232</v>
      </c>
      <c r="C10" s="157" t="s">
        <v>217</v>
      </c>
      <c r="D10" s="157" t="s">
        <v>218</v>
      </c>
      <c r="E10" s="157" t="s">
        <v>219</v>
      </c>
      <c r="F10" s="158" t="s">
        <v>220</v>
      </c>
      <c r="G10" s="159" t="s">
        <v>245</v>
      </c>
      <c r="H10" s="160">
        <f>2000+400</f>
        <v>2400</v>
      </c>
      <c r="I10" s="175">
        <f t="shared" si="0"/>
        <v>2400</v>
      </c>
      <c r="J10" s="175">
        <v>0</v>
      </c>
      <c r="K10" s="175">
        <f t="shared" si="1"/>
        <v>0</v>
      </c>
      <c r="L10" s="161">
        <v>43839</v>
      </c>
      <c r="M10" s="161">
        <v>43841</v>
      </c>
      <c r="N10" s="177">
        <f t="shared" si="3"/>
        <v>4</v>
      </c>
      <c r="O10" s="178"/>
      <c r="P10" s="178"/>
    </row>
    <row r="11" spans="1:16" s="174" customFormat="1" ht="75" customHeight="1" x14ac:dyDescent="0.35">
      <c r="A11" s="174">
        <f t="shared" si="2"/>
        <v>5</v>
      </c>
      <c r="B11" s="157" t="s">
        <v>232</v>
      </c>
      <c r="C11" s="157" t="s">
        <v>246</v>
      </c>
      <c r="D11" s="157" t="s">
        <v>247</v>
      </c>
      <c r="E11" s="157" t="s">
        <v>248</v>
      </c>
      <c r="F11" s="158" t="s">
        <v>210</v>
      </c>
      <c r="G11" s="159" t="s">
        <v>245</v>
      </c>
      <c r="H11" s="160">
        <f>1700+400</f>
        <v>2100</v>
      </c>
      <c r="I11" s="175">
        <f t="shared" si="0"/>
        <v>2100</v>
      </c>
      <c r="J11" s="175">
        <v>0</v>
      </c>
      <c r="K11" s="175">
        <f t="shared" si="1"/>
        <v>0</v>
      </c>
      <c r="L11" s="161">
        <v>43839</v>
      </c>
      <c r="M11" s="161">
        <v>43841</v>
      </c>
      <c r="N11" s="177">
        <f t="shared" si="3"/>
        <v>5</v>
      </c>
      <c r="O11" s="178"/>
      <c r="P11" s="178"/>
    </row>
    <row r="12" spans="1:16" s="174" customFormat="1" ht="75" customHeight="1" x14ac:dyDescent="0.35">
      <c r="A12" s="174">
        <f t="shared" si="2"/>
        <v>6</v>
      </c>
      <c r="B12" s="157" t="s">
        <v>232</v>
      </c>
      <c r="C12" s="157" t="s">
        <v>231</v>
      </c>
      <c r="D12" s="157" t="s">
        <v>215</v>
      </c>
      <c r="E12" s="157" t="s">
        <v>209</v>
      </c>
      <c r="F12" s="158" t="s">
        <v>240</v>
      </c>
      <c r="G12" s="159" t="s">
        <v>249</v>
      </c>
      <c r="H12" s="160">
        <f>1100+400</f>
        <v>1500</v>
      </c>
      <c r="I12" s="175">
        <f t="shared" si="0"/>
        <v>1500</v>
      </c>
      <c r="J12" s="175">
        <v>0</v>
      </c>
      <c r="K12" s="175">
        <f t="shared" si="1"/>
        <v>0</v>
      </c>
      <c r="L12" s="161">
        <v>43839</v>
      </c>
      <c r="M12" s="176">
        <v>43840</v>
      </c>
      <c r="N12" s="177">
        <f t="shared" si="3"/>
        <v>6</v>
      </c>
      <c r="O12" s="178"/>
      <c r="P12" s="178"/>
    </row>
    <row r="13" spans="1:16" s="174" customFormat="1" ht="75" customHeight="1" x14ac:dyDescent="0.35">
      <c r="A13" s="174">
        <f t="shared" si="2"/>
        <v>7</v>
      </c>
      <c r="B13" s="157" t="s">
        <v>232</v>
      </c>
      <c r="C13" s="157" t="s">
        <v>250</v>
      </c>
      <c r="D13" s="157" t="s">
        <v>211</v>
      </c>
      <c r="E13" s="157" t="s">
        <v>212</v>
      </c>
      <c r="F13" s="158" t="s">
        <v>213</v>
      </c>
      <c r="G13" s="159" t="s">
        <v>251</v>
      </c>
      <c r="H13" s="160">
        <f>1350+500</f>
        <v>1850</v>
      </c>
      <c r="I13" s="175">
        <f t="shared" si="0"/>
        <v>1850</v>
      </c>
      <c r="J13" s="175">
        <f>2414.28+286</f>
        <v>2700.28</v>
      </c>
      <c r="K13" s="175">
        <f t="shared" si="1"/>
        <v>2700.28</v>
      </c>
      <c r="L13" s="162">
        <v>43846</v>
      </c>
      <c r="M13" s="179">
        <v>43848</v>
      </c>
      <c r="N13" s="177">
        <f t="shared" si="3"/>
        <v>7</v>
      </c>
      <c r="O13" s="178"/>
      <c r="P13" s="178"/>
    </row>
    <row r="14" spans="1:16" s="174" customFormat="1" ht="75" customHeight="1" x14ac:dyDescent="0.35">
      <c r="A14" s="174">
        <f t="shared" si="2"/>
        <v>8</v>
      </c>
      <c r="B14" s="157" t="s">
        <v>232</v>
      </c>
      <c r="C14" s="157" t="s">
        <v>252</v>
      </c>
      <c r="D14" s="157" t="s">
        <v>242</v>
      </c>
      <c r="E14" s="157" t="s">
        <v>222</v>
      </c>
      <c r="F14" s="158" t="s">
        <v>216</v>
      </c>
      <c r="G14" s="159" t="s">
        <v>253</v>
      </c>
      <c r="H14" s="160">
        <v>700</v>
      </c>
      <c r="I14" s="175">
        <f t="shared" si="0"/>
        <v>700</v>
      </c>
      <c r="J14" s="175">
        <v>0</v>
      </c>
      <c r="K14" s="175">
        <f t="shared" si="1"/>
        <v>0</v>
      </c>
      <c r="L14" s="162">
        <v>43858</v>
      </c>
      <c r="M14" s="179">
        <v>43859</v>
      </c>
      <c r="N14" s="177">
        <f t="shared" si="3"/>
        <v>8</v>
      </c>
      <c r="O14" s="178"/>
      <c r="P14" s="178"/>
    </row>
    <row r="15" spans="1:16" s="174" customFormat="1" ht="75" customHeight="1" x14ac:dyDescent="0.35">
      <c r="A15" s="174">
        <f t="shared" si="2"/>
        <v>9</v>
      </c>
      <c r="B15" s="157" t="s">
        <v>232</v>
      </c>
      <c r="C15" s="157" t="s">
        <v>254</v>
      </c>
      <c r="D15" s="157" t="s">
        <v>255</v>
      </c>
      <c r="E15" s="157" t="s">
        <v>256</v>
      </c>
      <c r="F15" s="158" t="s">
        <v>257</v>
      </c>
      <c r="G15" s="159" t="s">
        <v>258</v>
      </c>
      <c r="H15" s="160">
        <v>1100</v>
      </c>
      <c r="I15" s="175">
        <f t="shared" si="0"/>
        <v>1100</v>
      </c>
      <c r="J15" s="175">
        <v>0</v>
      </c>
      <c r="K15" s="175">
        <f t="shared" si="1"/>
        <v>0</v>
      </c>
      <c r="L15" s="162">
        <v>43858</v>
      </c>
      <c r="M15" s="179">
        <v>43859</v>
      </c>
      <c r="N15" s="177">
        <f t="shared" si="3"/>
        <v>9</v>
      </c>
      <c r="O15" s="178"/>
      <c r="P15" s="178"/>
    </row>
    <row r="16" spans="1:16" s="174" customFormat="1" ht="75" customHeight="1" x14ac:dyDescent="0.35">
      <c r="A16" s="174">
        <f t="shared" si="2"/>
        <v>10</v>
      </c>
      <c r="B16" s="157" t="s">
        <v>232</v>
      </c>
      <c r="C16" s="157" t="s">
        <v>320</v>
      </c>
      <c r="D16" s="157" t="s">
        <v>321</v>
      </c>
      <c r="E16" s="157" t="s">
        <v>277</v>
      </c>
      <c r="F16" s="158" t="s">
        <v>318</v>
      </c>
      <c r="G16" s="159" t="s">
        <v>322</v>
      </c>
      <c r="H16" s="160">
        <v>300</v>
      </c>
      <c r="I16" s="175">
        <f t="shared" si="0"/>
        <v>300</v>
      </c>
      <c r="J16" s="175">
        <v>0</v>
      </c>
      <c r="K16" s="175">
        <f t="shared" si="1"/>
        <v>0</v>
      </c>
      <c r="L16" s="162">
        <v>43861</v>
      </c>
      <c r="M16" s="162">
        <v>43861</v>
      </c>
      <c r="N16" s="177">
        <f t="shared" si="3"/>
        <v>10</v>
      </c>
      <c r="O16" s="178"/>
      <c r="P16" s="178"/>
    </row>
    <row r="17" spans="1:16" s="174" customFormat="1" ht="75" customHeight="1" x14ac:dyDescent="0.35">
      <c r="A17" s="174">
        <f t="shared" si="2"/>
        <v>11</v>
      </c>
      <c r="B17" s="157" t="s">
        <v>232</v>
      </c>
      <c r="C17" s="157" t="s">
        <v>323</v>
      </c>
      <c r="D17" s="157" t="s">
        <v>324</v>
      </c>
      <c r="E17" s="157" t="s">
        <v>325</v>
      </c>
      <c r="F17" s="158" t="s">
        <v>210</v>
      </c>
      <c r="G17" s="159" t="s">
        <v>322</v>
      </c>
      <c r="H17" s="160">
        <v>400</v>
      </c>
      <c r="I17" s="175">
        <f t="shared" si="0"/>
        <v>400</v>
      </c>
      <c r="J17" s="175">
        <v>0</v>
      </c>
      <c r="K17" s="175">
        <f t="shared" si="1"/>
        <v>0</v>
      </c>
      <c r="L17" s="162">
        <v>43861</v>
      </c>
      <c r="M17" s="162">
        <v>43861</v>
      </c>
      <c r="N17" s="177">
        <f t="shared" si="3"/>
        <v>11</v>
      </c>
      <c r="O17" s="178"/>
      <c r="P17" s="178"/>
    </row>
    <row r="18" spans="1:16" s="174" customFormat="1" ht="75" customHeight="1" x14ac:dyDescent="0.35">
      <c r="A18" s="174">
        <f t="shared" si="2"/>
        <v>12</v>
      </c>
      <c r="B18" s="157" t="s">
        <v>232</v>
      </c>
      <c r="C18" s="157" t="s">
        <v>330</v>
      </c>
      <c r="D18" s="157" t="s">
        <v>331</v>
      </c>
      <c r="E18" s="157" t="s">
        <v>332</v>
      </c>
      <c r="F18" s="158" t="s">
        <v>333</v>
      </c>
      <c r="G18" s="159" t="s">
        <v>334</v>
      </c>
      <c r="H18" s="160">
        <v>300</v>
      </c>
      <c r="I18" s="175">
        <f t="shared" si="0"/>
        <v>300</v>
      </c>
      <c r="J18" s="175">
        <v>176</v>
      </c>
      <c r="K18" s="175">
        <f t="shared" si="1"/>
        <v>176</v>
      </c>
      <c r="L18" s="162">
        <v>43861</v>
      </c>
      <c r="M18" s="162">
        <v>43861</v>
      </c>
      <c r="N18" s="177">
        <f t="shared" si="3"/>
        <v>12</v>
      </c>
      <c r="O18" s="178"/>
      <c r="P18" s="178"/>
    </row>
    <row r="19" spans="1:16" s="174" customFormat="1" ht="75" customHeight="1" x14ac:dyDescent="0.35">
      <c r="A19" s="174">
        <f t="shared" si="2"/>
        <v>13</v>
      </c>
      <c r="B19" s="157" t="s">
        <v>229</v>
      </c>
      <c r="C19" s="157" t="s">
        <v>259</v>
      </c>
      <c r="D19" s="157" t="s">
        <v>260</v>
      </c>
      <c r="E19" s="157" t="s">
        <v>260</v>
      </c>
      <c r="F19" s="158" t="s">
        <v>223</v>
      </c>
      <c r="G19" s="159" t="s">
        <v>261</v>
      </c>
      <c r="H19" s="160">
        <f>700+300</f>
        <v>1000</v>
      </c>
      <c r="I19" s="175">
        <f t="shared" si="0"/>
        <v>1000</v>
      </c>
      <c r="J19" s="175">
        <v>0</v>
      </c>
      <c r="K19" s="175">
        <f t="shared" si="1"/>
        <v>0</v>
      </c>
      <c r="L19" s="162">
        <v>43839</v>
      </c>
      <c r="M19" s="179">
        <v>43840</v>
      </c>
      <c r="N19" s="177">
        <f t="shared" si="3"/>
        <v>13</v>
      </c>
      <c r="O19" s="178"/>
      <c r="P19" s="178"/>
    </row>
    <row r="20" spans="1:16" s="174" customFormat="1" ht="75" customHeight="1" x14ac:dyDescent="0.35">
      <c r="A20" s="174">
        <f t="shared" si="2"/>
        <v>14</v>
      </c>
      <c r="B20" s="157" t="s">
        <v>228</v>
      </c>
      <c r="C20" s="157" t="s">
        <v>262</v>
      </c>
      <c r="D20" s="157" t="s">
        <v>263</v>
      </c>
      <c r="E20" s="157" t="s">
        <v>264</v>
      </c>
      <c r="F20" s="158" t="s">
        <v>210</v>
      </c>
      <c r="G20" s="159" t="s">
        <v>265</v>
      </c>
      <c r="H20" s="160">
        <v>400</v>
      </c>
      <c r="I20" s="175">
        <f t="shared" si="0"/>
        <v>400</v>
      </c>
      <c r="J20" s="175">
        <v>0</v>
      </c>
      <c r="K20" s="175">
        <f t="shared" si="1"/>
        <v>0</v>
      </c>
      <c r="L20" s="162">
        <v>43846</v>
      </c>
      <c r="M20" s="179">
        <v>43846</v>
      </c>
      <c r="N20" s="177">
        <f t="shared" si="3"/>
        <v>14</v>
      </c>
      <c r="O20" s="178"/>
      <c r="P20" s="178"/>
    </row>
    <row r="21" spans="1:16" s="174" customFormat="1" ht="75" customHeight="1" x14ac:dyDescent="0.35">
      <c r="A21" s="174">
        <f t="shared" si="2"/>
        <v>15</v>
      </c>
      <c r="B21" s="157" t="s">
        <v>228</v>
      </c>
      <c r="C21" s="157" t="s">
        <v>266</v>
      </c>
      <c r="D21" s="157" t="s">
        <v>267</v>
      </c>
      <c r="E21" s="157" t="s">
        <v>268</v>
      </c>
      <c r="F21" s="158" t="s">
        <v>234</v>
      </c>
      <c r="G21" s="159" t="s">
        <v>265</v>
      </c>
      <c r="H21" s="160">
        <v>400</v>
      </c>
      <c r="I21" s="175">
        <f t="shared" si="0"/>
        <v>400</v>
      </c>
      <c r="J21" s="175">
        <v>0</v>
      </c>
      <c r="K21" s="175">
        <f t="shared" si="1"/>
        <v>0</v>
      </c>
      <c r="L21" s="162">
        <v>43846</v>
      </c>
      <c r="M21" s="179">
        <v>43846</v>
      </c>
      <c r="N21" s="177">
        <f t="shared" si="3"/>
        <v>15</v>
      </c>
      <c r="O21" s="178"/>
      <c r="P21" s="178"/>
    </row>
    <row r="22" spans="1:16" s="174" customFormat="1" ht="75" customHeight="1" x14ac:dyDescent="0.35">
      <c r="A22" s="174">
        <f t="shared" si="2"/>
        <v>16</v>
      </c>
      <c r="B22" s="157" t="s">
        <v>224</v>
      </c>
      <c r="C22" s="157" t="s">
        <v>269</v>
      </c>
      <c r="D22" s="157" t="s">
        <v>270</v>
      </c>
      <c r="E22" s="157" t="s">
        <v>214</v>
      </c>
      <c r="F22" s="158" t="s">
        <v>230</v>
      </c>
      <c r="G22" s="163" t="s">
        <v>271</v>
      </c>
      <c r="H22" s="160">
        <f>700+300</f>
        <v>1000</v>
      </c>
      <c r="I22" s="175">
        <f t="shared" si="0"/>
        <v>1000</v>
      </c>
      <c r="J22" s="175">
        <v>0</v>
      </c>
      <c r="K22" s="175">
        <f t="shared" si="1"/>
        <v>0</v>
      </c>
      <c r="L22" s="162">
        <v>43846</v>
      </c>
      <c r="M22" s="179">
        <v>43846</v>
      </c>
      <c r="N22" s="177">
        <f t="shared" si="3"/>
        <v>16</v>
      </c>
      <c r="O22" s="178"/>
      <c r="P22" s="178"/>
    </row>
    <row r="23" spans="1:16" s="174" customFormat="1" ht="75" customHeight="1" x14ac:dyDescent="0.35">
      <c r="A23" s="174">
        <f t="shared" si="2"/>
        <v>17</v>
      </c>
      <c r="B23" s="157" t="s">
        <v>225</v>
      </c>
      <c r="C23" s="157" t="s">
        <v>226</v>
      </c>
      <c r="D23" s="157" t="s">
        <v>233</v>
      </c>
      <c r="E23" s="157" t="s">
        <v>227</v>
      </c>
      <c r="F23" s="158" t="s">
        <v>235</v>
      </c>
      <c r="G23" s="163" t="s">
        <v>272</v>
      </c>
      <c r="H23" s="160">
        <f>2200+400</f>
        <v>2600</v>
      </c>
      <c r="I23" s="175">
        <f t="shared" si="0"/>
        <v>2600</v>
      </c>
      <c r="J23" s="175">
        <v>0</v>
      </c>
      <c r="K23" s="175">
        <f t="shared" si="1"/>
        <v>0</v>
      </c>
      <c r="L23" s="162">
        <v>43844</v>
      </c>
      <c r="M23" s="179">
        <v>43846</v>
      </c>
      <c r="N23" s="177">
        <f t="shared" si="3"/>
        <v>17</v>
      </c>
      <c r="O23" s="178"/>
      <c r="P23" s="178"/>
    </row>
    <row r="24" spans="1:16" s="174" customFormat="1" ht="75" customHeight="1" x14ac:dyDescent="0.35">
      <c r="A24" s="174">
        <f t="shared" si="2"/>
        <v>18</v>
      </c>
      <c r="B24" s="157" t="s">
        <v>229</v>
      </c>
      <c r="C24" s="157" t="s">
        <v>259</v>
      </c>
      <c r="D24" s="157" t="s">
        <v>260</v>
      </c>
      <c r="E24" s="157" t="s">
        <v>260</v>
      </c>
      <c r="F24" s="158" t="s">
        <v>223</v>
      </c>
      <c r="G24" s="163" t="s">
        <v>273</v>
      </c>
      <c r="H24" s="160">
        <f>2800+300</f>
        <v>3100</v>
      </c>
      <c r="I24" s="175">
        <f t="shared" si="0"/>
        <v>3100</v>
      </c>
      <c r="J24" s="175">
        <v>0</v>
      </c>
      <c r="K24" s="175">
        <f t="shared" si="1"/>
        <v>0</v>
      </c>
      <c r="L24" s="162">
        <v>43845</v>
      </c>
      <c r="M24" s="179">
        <v>43849</v>
      </c>
      <c r="N24" s="177">
        <f t="shared" si="3"/>
        <v>18</v>
      </c>
      <c r="O24" s="178"/>
      <c r="P24" s="178"/>
    </row>
    <row r="25" spans="1:16" s="174" customFormat="1" ht="75" customHeight="1" x14ac:dyDescent="0.35">
      <c r="A25" s="174">
        <f t="shared" si="2"/>
        <v>19</v>
      </c>
      <c r="B25" s="157" t="s">
        <v>229</v>
      </c>
      <c r="C25" s="157" t="s">
        <v>275</v>
      </c>
      <c r="D25" s="157" t="s">
        <v>276</v>
      </c>
      <c r="E25" s="157" t="s">
        <v>277</v>
      </c>
      <c r="F25" s="158" t="s">
        <v>216</v>
      </c>
      <c r="G25" s="163" t="s">
        <v>278</v>
      </c>
      <c r="H25" s="160">
        <v>300</v>
      </c>
      <c r="I25" s="175">
        <f t="shared" si="0"/>
        <v>300</v>
      </c>
      <c r="J25" s="175">
        <v>0</v>
      </c>
      <c r="K25" s="175">
        <f t="shared" si="1"/>
        <v>0</v>
      </c>
      <c r="L25" s="162">
        <v>43857</v>
      </c>
      <c r="M25" s="179">
        <v>43857</v>
      </c>
      <c r="N25" s="177">
        <f t="shared" si="3"/>
        <v>19</v>
      </c>
      <c r="O25" s="178"/>
      <c r="P25" s="178"/>
    </row>
    <row r="26" spans="1:16" s="174" customFormat="1" ht="75" customHeight="1" x14ac:dyDescent="0.35">
      <c r="A26" s="174">
        <f t="shared" si="2"/>
        <v>20</v>
      </c>
      <c r="B26" s="157" t="s">
        <v>225</v>
      </c>
      <c r="C26" s="157" t="s">
        <v>279</v>
      </c>
      <c r="D26" s="157" t="s">
        <v>280</v>
      </c>
      <c r="E26" s="157" t="s">
        <v>281</v>
      </c>
      <c r="F26" s="158" t="s">
        <v>210</v>
      </c>
      <c r="G26" s="163" t="s">
        <v>282</v>
      </c>
      <c r="H26" s="160">
        <v>400</v>
      </c>
      <c r="I26" s="175">
        <f t="shared" si="0"/>
        <v>400</v>
      </c>
      <c r="J26" s="175">
        <v>0</v>
      </c>
      <c r="K26" s="175">
        <f t="shared" si="1"/>
        <v>0</v>
      </c>
      <c r="L26" s="162"/>
      <c r="M26" s="179"/>
      <c r="N26" s="177">
        <f t="shared" si="3"/>
        <v>20</v>
      </c>
      <c r="O26" s="178"/>
      <c r="P26" s="178"/>
    </row>
    <row r="27" spans="1:16" s="174" customFormat="1" ht="75" customHeight="1" x14ac:dyDescent="0.35">
      <c r="A27" s="174">
        <f t="shared" si="2"/>
        <v>21</v>
      </c>
      <c r="B27" s="157" t="s">
        <v>286</v>
      </c>
      <c r="C27" s="157" t="s">
        <v>283</v>
      </c>
      <c r="D27" s="157" t="s">
        <v>284</v>
      </c>
      <c r="E27" s="157" t="s">
        <v>285</v>
      </c>
      <c r="F27" s="158" t="s">
        <v>235</v>
      </c>
      <c r="G27" s="163" t="s">
        <v>287</v>
      </c>
      <c r="H27" s="160">
        <v>400</v>
      </c>
      <c r="I27" s="175">
        <f t="shared" si="0"/>
        <v>400</v>
      </c>
      <c r="J27" s="175">
        <v>0</v>
      </c>
      <c r="K27" s="175">
        <f t="shared" si="1"/>
        <v>0</v>
      </c>
      <c r="L27" s="162">
        <v>43861</v>
      </c>
      <c r="M27" s="179">
        <v>43861</v>
      </c>
      <c r="N27" s="177">
        <f t="shared" si="3"/>
        <v>21</v>
      </c>
      <c r="O27" s="178"/>
      <c r="P27" s="178"/>
    </row>
    <row r="28" spans="1:16" s="174" customFormat="1" ht="75" customHeight="1" x14ac:dyDescent="0.35">
      <c r="A28" s="174">
        <f t="shared" si="2"/>
        <v>22</v>
      </c>
      <c r="B28" s="157" t="s">
        <v>291</v>
      </c>
      <c r="C28" s="157" t="s">
        <v>288</v>
      </c>
      <c r="D28" s="157" t="s">
        <v>289</v>
      </c>
      <c r="E28" s="157" t="s">
        <v>290</v>
      </c>
      <c r="F28" s="158" t="s">
        <v>292</v>
      </c>
      <c r="G28" s="163" t="s">
        <v>293</v>
      </c>
      <c r="H28" s="160">
        <f>1100+400</f>
        <v>1500</v>
      </c>
      <c r="I28" s="175">
        <f t="shared" si="0"/>
        <v>1500</v>
      </c>
      <c r="J28" s="175">
        <v>0</v>
      </c>
      <c r="K28" s="175">
        <f t="shared" si="1"/>
        <v>0</v>
      </c>
      <c r="L28" s="162">
        <v>43857</v>
      </c>
      <c r="M28" s="179">
        <v>43858</v>
      </c>
      <c r="N28" s="177">
        <f t="shared" si="3"/>
        <v>22</v>
      </c>
      <c r="O28" s="178"/>
      <c r="P28" s="178"/>
    </row>
    <row r="29" spans="1:16" s="174" customFormat="1" ht="75" customHeight="1" x14ac:dyDescent="0.35">
      <c r="A29" s="174">
        <f t="shared" si="2"/>
        <v>23</v>
      </c>
      <c r="B29" s="164" t="s">
        <v>229</v>
      </c>
      <c r="C29" s="157" t="s">
        <v>259</v>
      </c>
      <c r="D29" s="157" t="s">
        <v>260</v>
      </c>
      <c r="E29" s="157" t="s">
        <v>260</v>
      </c>
      <c r="F29" s="158" t="s">
        <v>223</v>
      </c>
      <c r="G29" s="163" t="s">
        <v>273</v>
      </c>
      <c r="H29" s="160">
        <v>700</v>
      </c>
      <c r="I29" s="175">
        <f t="shared" si="0"/>
        <v>700</v>
      </c>
      <c r="J29" s="175">
        <v>0</v>
      </c>
      <c r="K29" s="175">
        <f t="shared" si="1"/>
        <v>0</v>
      </c>
      <c r="L29" s="162">
        <v>43840</v>
      </c>
      <c r="M29" s="179">
        <v>43841</v>
      </c>
      <c r="N29" s="177">
        <f t="shared" si="3"/>
        <v>23</v>
      </c>
      <c r="O29" s="178"/>
      <c r="P29" s="178"/>
    </row>
    <row r="30" spans="1:16" s="174" customFormat="1" ht="75" customHeight="1" x14ac:dyDescent="0.35">
      <c r="A30" s="174">
        <f t="shared" si="2"/>
        <v>24</v>
      </c>
      <c r="B30" s="164" t="s">
        <v>229</v>
      </c>
      <c r="C30" s="157" t="s">
        <v>259</v>
      </c>
      <c r="D30" s="157" t="s">
        <v>260</v>
      </c>
      <c r="E30" s="157" t="s">
        <v>260</v>
      </c>
      <c r="F30" s="158" t="s">
        <v>223</v>
      </c>
      <c r="G30" s="163" t="s">
        <v>294</v>
      </c>
      <c r="H30" s="160">
        <f>1400+300</f>
        <v>1700</v>
      </c>
      <c r="I30" s="175">
        <f t="shared" si="0"/>
        <v>1700</v>
      </c>
      <c r="J30" s="175">
        <v>0</v>
      </c>
      <c r="K30" s="175">
        <f t="shared" si="1"/>
        <v>0</v>
      </c>
      <c r="L30" s="162">
        <v>43852</v>
      </c>
      <c r="M30" s="179">
        <v>43854</v>
      </c>
      <c r="N30" s="177">
        <f t="shared" si="3"/>
        <v>24</v>
      </c>
      <c r="O30" s="178"/>
      <c r="P30" s="178"/>
    </row>
    <row r="31" spans="1:16" s="174" customFormat="1" ht="75" customHeight="1" x14ac:dyDescent="0.35">
      <c r="A31" s="174">
        <f t="shared" si="2"/>
        <v>25</v>
      </c>
      <c r="B31" s="164" t="s">
        <v>286</v>
      </c>
      <c r="C31" s="157" t="s">
        <v>295</v>
      </c>
      <c r="D31" s="157" t="s">
        <v>296</v>
      </c>
      <c r="E31" s="157" t="s">
        <v>297</v>
      </c>
      <c r="F31" s="158" t="s">
        <v>210</v>
      </c>
      <c r="G31" s="163" t="s">
        <v>298</v>
      </c>
      <c r="H31" s="160">
        <v>400</v>
      </c>
      <c r="I31" s="175">
        <f t="shared" si="0"/>
        <v>400</v>
      </c>
      <c r="J31" s="175">
        <v>0</v>
      </c>
      <c r="K31" s="175">
        <f t="shared" si="1"/>
        <v>0</v>
      </c>
      <c r="L31" s="162">
        <v>43859</v>
      </c>
      <c r="M31" s="179">
        <v>43859</v>
      </c>
      <c r="N31" s="177">
        <f t="shared" si="3"/>
        <v>25</v>
      </c>
      <c r="O31" s="178"/>
      <c r="P31" s="178"/>
    </row>
    <row r="32" spans="1:16" s="174" customFormat="1" ht="75" customHeight="1" x14ac:dyDescent="0.35">
      <c r="A32" s="174">
        <f t="shared" si="2"/>
        <v>26</v>
      </c>
      <c r="B32" s="164" t="s">
        <v>301</v>
      </c>
      <c r="C32" s="164" t="s">
        <v>299</v>
      </c>
      <c r="D32" s="164" t="s">
        <v>214</v>
      </c>
      <c r="E32" s="164" t="s">
        <v>300</v>
      </c>
      <c r="F32" s="158" t="s">
        <v>223</v>
      </c>
      <c r="G32" s="159" t="s">
        <v>302</v>
      </c>
      <c r="H32" s="160">
        <v>300</v>
      </c>
      <c r="I32" s="175">
        <f t="shared" si="0"/>
        <v>300</v>
      </c>
      <c r="J32" s="175">
        <v>0</v>
      </c>
      <c r="K32" s="175">
        <f t="shared" si="1"/>
        <v>0</v>
      </c>
      <c r="L32" s="162">
        <v>43857</v>
      </c>
      <c r="M32" s="179">
        <v>43857</v>
      </c>
      <c r="N32" s="177">
        <f t="shared" si="3"/>
        <v>26</v>
      </c>
      <c r="O32" s="178"/>
      <c r="P32" s="178"/>
    </row>
    <row r="33" spans="1:16" s="174" customFormat="1" ht="75" customHeight="1" x14ac:dyDescent="0.35">
      <c r="A33" s="174">
        <f t="shared" si="2"/>
        <v>27</v>
      </c>
      <c r="B33" s="164" t="s">
        <v>301</v>
      </c>
      <c r="C33" s="164" t="s">
        <v>303</v>
      </c>
      <c r="D33" s="164" t="s">
        <v>304</v>
      </c>
      <c r="E33" s="164" t="s">
        <v>305</v>
      </c>
      <c r="F33" s="158" t="s">
        <v>234</v>
      </c>
      <c r="G33" s="159" t="s">
        <v>302</v>
      </c>
      <c r="H33" s="160">
        <v>400</v>
      </c>
      <c r="I33" s="175">
        <f t="shared" si="0"/>
        <v>400</v>
      </c>
      <c r="J33" s="175">
        <f>1500+176</f>
        <v>1676</v>
      </c>
      <c r="K33" s="175">
        <f t="shared" si="1"/>
        <v>1676</v>
      </c>
      <c r="L33" s="162">
        <v>43857</v>
      </c>
      <c r="M33" s="162">
        <v>43857</v>
      </c>
      <c r="N33" s="177">
        <f t="shared" si="3"/>
        <v>27</v>
      </c>
      <c r="O33" s="178"/>
      <c r="P33" s="178"/>
    </row>
    <row r="34" spans="1:16" s="174" customFormat="1" ht="75" customHeight="1" x14ac:dyDescent="0.35">
      <c r="A34" s="174">
        <f t="shared" si="2"/>
        <v>28</v>
      </c>
      <c r="B34" s="164" t="s">
        <v>301</v>
      </c>
      <c r="C34" s="164" t="s">
        <v>306</v>
      </c>
      <c r="D34" s="164" t="s">
        <v>222</v>
      </c>
      <c r="E34" s="164" t="s">
        <v>307</v>
      </c>
      <c r="F34" s="158" t="s">
        <v>326</v>
      </c>
      <c r="G34" s="159" t="s">
        <v>302</v>
      </c>
      <c r="H34" s="160">
        <v>300</v>
      </c>
      <c r="I34" s="175">
        <f t="shared" si="0"/>
        <v>300</v>
      </c>
      <c r="J34" s="175">
        <v>0</v>
      </c>
      <c r="K34" s="175">
        <f t="shared" si="1"/>
        <v>0</v>
      </c>
      <c r="L34" s="162">
        <v>43857</v>
      </c>
      <c r="M34" s="162">
        <v>43857</v>
      </c>
      <c r="N34" s="177">
        <f t="shared" si="3"/>
        <v>28</v>
      </c>
      <c r="O34" s="180"/>
      <c r="P34" s="180"/>
    </row>
    <row r="35" spans="1:16" s="174" customFormat="1" ht="75" customHeight="1" x14ac:dyDescent="0.35">
      <c r="A35" s="174">
        <f t="shared" si="2"/>
        <v>29</v>
      </c>
      <c r="B35" s="164" t="s">
        <v>301</v>
      </c>
      <c r="C35" s="157" t="s">
        <v>308</v>
      </c>
      <c r="D35" s="157" t="s">
        <v>309</v>
      </c>
      <c r="E35" s="157" t="s">
        <v>310</v>
      </c>
      <c r="F35" s="158" t="s">
        <v>223</v>
      </c>
      <c r="G35" s="159" t="s">
        <v>302</v>
      </c>
      <c r="H35" s="160">
        <v>300</v>
      </c>
      <c r="I35" s="175">
        <f t="shared" si="0"/>
        <v>300</v>
      </c>
      <c r="J35" s="175">
        <v>0</v>
      </c>
      <c r="K35" s="175">
        <f t="shared" si="1"/>
        <v>0</v>
      </c>
      <c r="L35" s="162">
        <v>43857</v>
      </c>
      <c r="M35" s="162">
        <v>43857</v>
      </c>
      <c r="N35" s="177">
        <f t="shared" si="3"/>
        <v>29</v>
      </c>
      <c r="O35" s="180"/>
      <c r="P35" s="180"/>
    </row>
    <row r="36" spans="1:16" s="174" customFormat="1" ht="75" customHeight="1" x14ac:dyDescent="0.35">
      <c r="A36" s="174">
        <f t="shared" si="2"/>
        <v>30</v>
      </c>
      <c r="B36" s="164" t="s">
        <v>314</v>
      </c>
      <c r="C36" s="164" t="s">
        <v>311</v>
      </c>
      <c r="D36" s="164" t="s">
        <v>312</v>
      </c>
      <c r="E36" s="157" t="s">
        <v>313</v>
      </c>
      <c r="F36" s="158" t="s">
        <v>292</v>
      </c>
      <c r="G36" s="163" t="s">
        <v>315</v>
      </c>
      <c r="H36" s="160">
        <v>400</v>
      </c>
      <c r="I36" s="175">
        <f t="shared" si="0"/>
        <v>400</v>
      </c>
      <c r="J36" s="175">
        <v>700</v>
      </c>
      <c r="K36" s="175">
        <f t="shared" si="1"/>
        <v>700</v>
      </c>
      <c r="L36" s="162">
        <v>43859</v>
      </c>
      <c r="M36" s="162">
        <v>43859</v>
      </c>
      <c r="N36" s="177">
        <f t="shared" si="3"/>
        <v>30</v>
      </c>
      <c r="O36" s="180"/>
      <c r="P36" s="180"/>
    </row>
    <row r="37" spans="1:16" s="174" customFormat="1" ht="75" customHeight="1" x14ac:dyDescent="0.35">
      <c r="A37" s="174">
        <f t="shared" si="2"/>
        <v>31</v>
      </c>
      <c r="B37" s="165" t="s">
        <v>228</v>
      </c>
      <c r="C37" s="165" t="s">
        <v>316</v>
      </c>
      <c r="D37" s="165" t="s">
        <v>276</v>
      </c>
      <c r="E37" s="166" t="s">
        <v>317</v>
      </c>
      <c r="F37" s="167" t="s">
        <v>318</v>
      </c>
      <c r="G37" s="168" t="s">
        <v>319</v>
      </c>
      <c r="H37" s="169">
        <f>700+300</f>
        <v>1000</v>
      </c>
      <c r="I37" s="181">
        <f t="shared" si="0"/>
        <v>1000</v>
      </c>
      <c r="J37" s="181">
        <v>0</v>
      </c>
      <c r="K37" s="181">
        <f t="shared" si="1"/>
        <v>0</v>
      </c>
      <c r="L37" s="170">
        <v>43859</v>
      </c>
      <c r="M37" s="170">
        <v>43860</v>
      </c>
      <c r="N37" s="177">
        <f t="shared" si="3"/>
        <v>31</v>
      </c>
      <c r="O37" s="180"/>
      <c r="P37" s="180"/>
    </row>
    <row r="38" spans="1:16" s="174" customFormat="1" ht="75" customHeight="1" x14ac:dyDescent="0.35">
      <c r="A38" s="174">
        <f t="shared" si="2"/>
        <v>32</v>
      </c>
      <c r="B38" s="164" t="s">
        <v>274</v>
      </c>
      <c r="C38" s="171" t="s">
        <v>327</v>
      </c>
      <c r="D38" s="171" t="s">
        <v>328</v>
      </c>
      <c r="E38" s="171" t="s">
        <v>221</v>
      </c>
      <c r="F38" s="172" t="s">
        <v>234</v>
      </c>
      <c r="G38" s="164" t="s">
        <v>329</v>
      </c>
      <c r="H38" s="173">
        <v>400</v>
      </c>
      <c r="I38" s="175">
        <f t="shared" si="0"/>
        <v>400</v>
      </c>
      <c r="J38" s="164">
        <v>0</v>
      </c>
      <c r="K38" s="164">
        <f t="shared" si="1"/>
        <v>0</v>
      </c>
      <c r="L38" s="162">
        <v>43859</v>
      </c>
      <c r="M38" s="162">
        <v>43859</v>
      </c>
      <c r="N38" s="177">
        <f t="shared" si="3"/>
        <v>32</v>
      </c>
      <c r="O38" s="178"/>
      <c r="P38" s="178"/>
    </row>
    <row r="39" spans="1:16" ht="18" x14ac:dyDescent="0.3">
      <c r="A39" s="137"/>
      <c r="B39" s="130"/>
      <c r="C39" s="147"/>
      <c r="D39" s="147"/>
      <c r="E39" s="147"/>
      <c r="F39" s="132"/>
      <c r="G39" s="130"/>
      <c r="H39" s="148"/>
      <c r="I39" s="130"/>
      <c r="J39" s="130"/>
      <c r="K39" s="130"/>
      <c r="L39" s="141"/>
    </row>
    <row r="40" spans="1:16" ht="18" x14ac:dyDescent="0.3">
      <c r="A40" s="137"/>
      <c r="B40" s="130"/>
      <c r="C40" s="147"/>
      <c r="D40" s="147"/>
      <c r="E40" s="147"/>
      <c r="F40" s="132"/>
      <c r="G40" s="130"/>
      <c r="H40" s="148"/>
      <c r="I40" s="130"/>
      <c r="J40" s="130"/>
      <c r="K40" s="130"/>
      <c r="L40" s="141"/>
    </row>
    <row r="41" spans="1:16" ht="18" x14ac:dyDescent="0.3">
      <c r="A41" s="137"/>
      <c r="B41" s="130"/>
      <c r="C41" s="147"/>
      <c r="D41" s="147"/>
      <c r="E41" s="147"/>
      <c r="F41" s="132"/>
      <c r="G41" s="130"/>
      <c r="H41" s="148"/>
      <c r="I41" s="130"/>
      <c r="J41" s="130"/>
      <c r="K41" s="130"/>
      <c r="L41" s="141"/>
    </row>
    <row r="42" spans="1:16" ht="18" x14ac:dyDescent="0.3">
      <c r="A42" s="137"/>
      <c r="B42" s="130"/>
      <c r="C42" s="147"/>
      <c r="D42" s="147"/>
      <c r="E42" s="147"/>
      <c r="F42" s="132"/>
      <c r="G42" s="130"/>
      <c r="H42" s="148"/>
      <c r="I42" s="130"/>
      <c r="J42" s="130"/>
      <c r="K42" s="130"/>
      <c r="L42" s="141"/>
    </row>
    <row r="43" spans="1:16" ht="18" x14ac:dyDescent="0.3">
      <c r="A43" s="137"/>
      <c r="B43" s="130"/>
      <c r="C43" s="147"/>
      <c r="D43" s="147"/>
      <c r="E43" s="147"/>
      <c r="F43" s="132"/>
      <c r="G43" s="130"/>
      <c r="H43" s="148"/>
      <c r="I43" s="130"/>
      <c r="J43" s="130"/>
      <c r="K43" s="130"/>
      <c r="L43" s="141"/>
    </row>
    <row r="44" spans="1:16" ht="18" x14ac:dyDescent="0.3">
      <c r="A44" s="137"/>
      <c r="B44" s="130"/>
      <c r="C44" s="147"/>
      <c r="D44" s="147"/>
      <c r="E44" s="147"/>
      <c r="F44" s="132"/>
      <c r="G44" s="130"/>
      <c r="H44" s="148"/>
      <c r="I44" s="130"/>
      <c r="J44" s="130"/>
      <c r="K44" s="130"/>
      <c r="L44" s="141"/>
    </row>
    <row r="45" spans="1:16" ht="18" x14ac:dyDescent="0.3">
      <c r="A45" s="137"/>
      <c r="B45" s="130"/>
      <c r="C45" s="147"/>
      <c r="D45" s="147"/>
      <c r="E45" s="147"/>
      <c r="F45" s="132"/>
      <c r="G45" s="130"/>
      <c r="H45" s="148"/>
      <c r="I45" s="130"/>
      <c r="J45" s="130"/>
      <c r="K45" s="130"/>
      <c r="L45" s="141"/>
    </row>
    <row r="46" spans="1:16" ht="18" x14ac:dyDescent="0.3">
      <c r="A46" s="137"/>
      <c r="B46" s="130"/>
      <c r="C46" s="147"/>
      <c r="D46" s="147"/>
      <c r="E46" s="147"/>
      <c r="F46" s="132"/>
      <c r="G46" s="130"/>
      <c r="H46" s="148"/>
      <c r="I46" s="130"/>
      <c r="J46" s="130"/>
      <c r="K46" s="130"/>
      <c r="L46" s="141"/>
    </row>
    <row r="47" spans="1:16" ht="18" x14ac:dyDescent="0.3">
      <c r="A47" s="137"/>
      <c r="B47" s="130"/>
      <c r="C47" s="147"/>
      <c r="D47" s="147"/>
      <c r="E47" s="147"/>
      <c r="F47" s="132"/>
      <c r="G47" s="130"/>
      <c r="H47" s="148"/>
      <c r="I47" s="130"/>
      <c r="J47" s="130"/>
      <c r="K47" s="130"/>
      <c r="L47" s="141"/>
    </row>
    <row r="48" spans="1:16" ht="18" x14ac:dyDescent="0.3">
      <c r="A48" s="137"/>
      <c r="B48" s="130"/>
      <c r="C48" s="147"/>
      <c r="D48" s="147"/>
      <c r="E48" s="147"/>
      <c r="F48" s="132"/>
      <c r="G48" s="130"/>
      <c r="H48" s="148"/>
      <c r="I48" s="130"/>
      <c r="J48" s="130"/>
      <c r="K48" s="130"/>
      <c r="L48" s="141"/>
    </row>
    <row r="49" spans="1:12" ht="18" x14ac:dyDescent="0.3">
      <c r="A49" s="137"/>
      <c r="B49" s="130"/>
      <c r="C49" s="147"/>
      <c r="D49" s="147"/>
      <c r="E49" s="147"/>
      <c r="F49" s="132"/>
      <c r="G49" s="130"/>
      <c r="H49" s="148"/>
      <c r="I49" s="130"/>
      <c r="J49" s="130"/>
      <c r="K49" s="130"/>
      <c r="L49" s="141"/>
    </row>
    <row r="50" spans="1:12" ht="18" x14ac:dyDescent="0.3">
      <c r="A50" s="137"/>
      <c r="B50" s="130"/>
      <c r="C50" s="147"/>
      <c r="D50" s="147"/>
      <c r="E50" s="147"/>
      <c r="F50" s="132"/>
      <c r="G50" s="130"/>
      <c r="H50" s="148"/>
      <c r="I50" s="130"/>
      <c r="J50" s="130"/>
      <c r="K50" s="130"/>
      <c r="L50" s="141"/>
    </row>
    <row r="51" spans="1:12" ht="18" x14ac:dyDescent="0.3">
      <c r="A51" s="137"/>
      <c r="B51" s="130"/>
      <c r="C51" s="147"/>
      <c r="D51" s="147"/>
      <c r="E51" s="147"/>
      <c r="F51" s="132"/>
      <c r="G51" s="130"/>
      <c r="H51" s="148"/>
      <c r="I51" s="130"/>
      <c r="J51" s="130"/>
      <c r="K51" s="130"/>
      <c r="L51" s="141"/>
    </row>
    <row r="52" spans="1:12" ht="18" x14ac:dyDescent="0.3">
      <c r="A52" s="137"/>
      <c r="B52" s="130"/>
      <c r="C52" s="147"/>
      <c r="D52" s="147"/>
      <c r="E52" s="147"/>
      <c r="F52" s="132"/>
      <c r="G52" s="130"/>
      <c r="H52" s="148"/>
      <c r="I52" s="130"/>
      <c r="J52" s="130"/>
      <c r="K52" s="130"/>
      <c r="L52" s="141"/>
    </row>
    <row r="53" spans="1:12" ht="18" x14ac:dyDescent="0.3">
      <c r="A53" s="137"/>
      <c r="B53" s="130"/>
      <c r="C53" s="147"/>
      <c r="D53" s="147"/>
      <c r="E53" s="147"/>
      <c r="F53" s="132"/>
      <c r="G53" s="130"/>
      <c r="H53" s="148"/>
      <c r="I53" s="130"/>
      <c r="J53" s="130"/>
      <c r="K53" s="130"/>
      <c r="L53" s="141"/>
    </row>
    <row r="54" spans="1:12" ht="18" x14ac:dyDescent="0.3">
      <c r="A54" s="137"/>
      <c r="B54" s="130"/>
      <c r="C54" s="147"/>
      <c r="D54" s="147"/>
      <c r="E54" s="147"/>
      <c r="F54" s="132"/>
      <c r="G54" s="130"/>
      <c r="H54" s="148"/>
      <c r="I54" s="130"/>
      <c r="J54" s="130"/>
      <c r="K54" s="130"/>
      <c r="L54" s="141"/>
    </row>
    <row r="55" spans="1:12" ht="18" x14ac:dyDescent="0.3">
      <c r="A55" s="137"/>
      <c r="B55" s="130"/>
      <c r="C55" s="147"/>
      <c r="D55" s="147"/>
      <c r="E55" s="147"/>
      <c r="F55" s="132"/>
      <c r="G55" s="130"/>
      <c r="H55" s="148"/>
      <c r="I55" s="130"/>
      <c r="J55" s="130"/>
      <c r="K55" s="130"/>
      <c r="L55" s="141"/>
    </row>
    <row r="1048469" spans="14:14" x14ac:dyDescent="0.3">
      <c r="N1048469" s="155"/>
    </row>
  </sheetData>
  <autoFilter ref="C1:C37"/>
  <mergeCells count="5">
    <mergeCell ref="C1:K1"/>
    <mergeCell ref="C6:E6"/>
    <mergeCell ref="C2:M2"/>
    <mergeCell ref="C3:L3"/>
    <mergeCell ref="C4:L4"/>
  </mergeCells>
  <pageMargins left="0.98425196850393704" right="0.19685039370078741" top="0.39370078740157483" bottom="0.39370078740157483" header="0.31496062992125984" footer="0.31496062992125984"/>
  <pageSetup scale="36" orientation="landscape" r:id="rId1"/>
  <rowBreaks count="1" manualBreakCount="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10</vt:i4>
      </vt:variant>
    </vt:vector>
  </HeadingPairs>
  <TitlesOfParts>
    <vt:vector size="17" baseType="lpstr">
      <vt:lpstr>PLANTELES JULIO</vt:lpstr>
      <vt:lpstr>VIATICOS ENERO 2019</vt:lpstr>
      <vt:lpstr>GASTOS DE CAMINO ENERO 2019</vt:lpstr>
      <vt:lpstr>DIRECCIÓN GENERAL</vt:lpstr>
      <vt:lpstr>VIATICOS FEBRERO 2019</vt:lpstr>
      <vt:lpstr>GASTOS DE CAMINO FEBRERO 2019</vt:lpstr>
      <vt:lpstr>GASTOS DE CAMINO ENERO 2020 -1</vt:lpstr>
      <vt:lpstr>'GASTOS DE CAMINO ENERO 2019'!Área_de_impresión</vt:lpstr>
      <vt:lpstr>'GASTOS DE CAMINO ENERO 2020 -1'!Área_de_impresión</vt:lpstr>
      <vt:lpstr>'GASTOS DE CAMINO FEBRERO 2019'!Área_de_impresión</vt:lpstr>
      <vt:lpstr>'VIATICOS ENERO 2019'!Área_de_impresión</vt:lpstr>
      <vt:lpstr>'VIATICOS FEBRERO 2019'!Área_de_impresión</vt:lpstr>
      <vt:lpstr>'GASTOS DE CAMINO ENERO 2019'!Títulos_a_imprimir</vt:lpstr>
      <vt:lpstr>'GASTOS DE CAMINO ENERO 2020 -1'!Títulos_a_imprimir</vt:lpstr>
      <vt:lpstr>'GASTOS DE CAMINO FEBRERO 2019'!Títulos_a_imprimir</vt:lpstr>
      <vt:lpstr>'VIATICOS ENERO 2019'!Títulos_a_imprimir</vt:lpstr>
      <vt:lpstr>'VIATICOS FEBRERO 2019'!Títulos_a_imprimir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2020-02-07T20:04:58Z</cp:lastPrinted>
  <dcterms:created xsi:type="dcterms:W3CDTF">2012-08-15T19:06:55Z</dcterms:created>
  <dcterms:modified xsi:type="dcterms:W3CDTF">2020-02-07T22:18:12Z</dcterms:modified>
</cp:coreProperties>
</file>