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330" windowWidth="16140" windowHeight="8895"/>
  </bookViews>
  <sheets>
    <sheet name="viaticos 2012 (10)" sheetId="1" r:id="rId1"/>
  </sheets>
  <definedNames>
    <definedName name="_xlnm.Print_Area" localSheetId="0">'viaticos 2012 (10)'!$A$1:$G$14</definedName>
  </definedNames>
  <calcPr calcId="125725"/>
</workbook>
</file>

<file path=xl/calcChain.xml><?xml version="1.0" encoding="utf-8"?>
<calcChain xmlns="http://schemas.openxmlformats.org/spreadsheetml/2006/main">
  <c r="G19" i="1"/>
  <c r="G18"/>
  <c r="G17"/>
  <c r="Q16"/>
  <c r="P16"/>
  <c r="O16"/>
  <c r="J16"/>
  <c r="I16"/>
  <c r="G16"/>
  <c r="G15"/>
  <c r="S14"/>
  <c r="M14"/>
  <c r="R14" s="1"/>
  <c r="K14"/>
  <c r="G14"/>
  <c r="M13"/>
  <c r="R13" s="1"/>
  <c r="K13"/>
  <c r="G13"/>
  <c r="S12"/>
  <c r="N12"/>
  <c r="L12"/>
  <c r="K12"/>
  <c r="M12" s="1"/>
  <c r="R12" s="1"/>
  <c r="G12"/>
  <c r="S11"/>
  <c r="K11"/>
  <c r="M11" s="1"/>
  <c r="R11" s="1"/>
  <c r="G11"/>
  <c r="S10"/>
  <c r="N10"/>
  <c r="K10"/>
  <c r="M10" s="1"/>
  <c r="R10" s="1"/>
  <c r="G10"/>
  <c r="S9"/>
  <c r="L9"/>
  <c r="K9"/>
  <c r="K16" s="1"/>
  <c r="G9"/>
  <c r="S8"/>
  <c r="R8"/>
  <c r="G8"/>
  <c r="S7"/>
  <c r="N7"/>
  <c r="N16" s="1"/>
  <c r="L7"/>
  <c r="L16" s="1"/>
  <c r="G7"/>
  <c r="M7" l="1"/>
  <c r="M9"/>
  <c r="R9" s="1"/>
  <c r="M16" l="1"/>
  <c r="R7"/>
  <c r="R16" s="1"/>
</calcChain>
</file>

<file path=xl/sharedStrings.xml><?xml version="1.0" encoding="utf-8"?>
<sst xmlns="http://schemas.openxmlformats.org/spreadsheetml/2006/main" count="84" uniqueCount="55">
  <si>
    <t>TELEFONIA RURAL DE SONORA</t>
  </si>
  <si>
    <t>PERIODO COMPRENDIDO: OCTUBRE 2012</t>
  </si>
  <si>
    <t>FECHA DE ACTUALIZACION: ENERO 2013.</t>
  </si>
  <si>
    <t>NOMBRE</t>
  </si>
  <si>
    <t>CARGO</t>
  </si>
  <si>
    <t>COMISIÓN</t>
  </si>
  <si>
    <t>CUOTA DIARIA</t>
  </si>
  <si>
    <t>VIATICOS</t>
  </si>
  <si>
    <t>GASTOS DE CAMINO</t>
  </si>
  <si>
    <t>TOTAL PAGADO</t>
  </si>
  <si>
    <t>CHEQUE</t>
  </si>
  <si>
    <t>VIATICOS GLOBAL</t>
  </si>
  <si>
    <t>OTROS GASTOS POR COMPROBAR</t>
  </si>
  <si>
    <t>TOTAL CHEQUE</t>
  </si>
  <si>
    <t>GASTOS COMPROBADOS</t>
  </si>
  <si>
    <t>FECHA DE COMPROBACION</t>
  </si>
  <si>
    <t>DEVOLUCION DE GASTOS</t>
  </si>
  <si>
    <t>OTROS</t>
  </si>
  <si>
    <t>DIFERENCIA</t>
  </si>
  <si>
    <t>No. DE COM.</t>
  </si>
  <si>
    <t>LOCALIDADES:</t>
  </si>
  <si>
    <t>VEHICULO</t>
  </si>
  <si>
    <t>OBJETIVO DE LA COMISION</t>
  </si>
  <si>
    <t>OBSERVACIONES AL EXPEDIENTE</t>
  </si>
  <si>
    <t>ING. JOSE ABELARDO SUAREZ PEÑA</t>
  </si>
  <si>
    <t>JEFE DEL DEPTO. TÉCNICO</t>
  </si>
  <si>
    <t>VILLA PESQUEIRA; COBACHI; SAN JOSE DE PIMAS; MAZATAN; SAN JAVIER Y REPETIDOR TELEFONICO UBICADO EN EL CERRO DEL NAHUILA; MUNICIPIO DE SAN JAVIER.EN LAS POBLACIONES DE VILLA PESQUEIRA, COBACHI Y SAN JOSE DE PIMAS REVISAR LAS INSTALACIONES PARA EL SERVICIO DE INTERNET REALIZADAS POR EL POVEEDOR BAJA TELECOM; EN BTRE MAZATAN RECOPILAR LOS DATOS PARA TARIFICACION DE LA COMPUTADORA; EN EL PALACIO MUNICIPAL DE SAN JAVIER REALIZAR UN CABLEADO DE RED PARA EL SERVICIO DE INTERNET QUE PROPORCIONA TELEFONIA RURAL AL AYUNTAMINETO Y REVISAR EL ABONADO TELEFONICO. EN EL REPETIDOR NAHUILA REVISAR UN CANAL QUE REPORTAN CON RUIDO.04-05/10/12</t>
  </si>
  <si>
    <t>EJIDOS FCO. MARQUEZ Y LA MISA MPIO DE GUAYMAS, SAN IGNACIO RIO MUERTO, SIREBAMPO Y HUATABAMPO</t>
  </si>
  <si>
    <t>PICK-UP FORD 2008</t>
  </si>
  <si>
    <t>REVISION DE CONDICIONES DE LOS SITIOS DONDE SE INSTALARAN TORRES ESTRUCTURALES DE LA RED DE INTERNET INALAMBRICO Y CELEBRAR REUNIONES DE TRABAJO CON AUTORIDADES MUNICIPALES DE SAN IGNACIO RIO MUERTO Y HUATABAMPO PARA ACORDAR SITIOS DONDE SERAN INSTALADOS</t>
  </si>
  <si>
    <t>TSU FRANCISCO ERASMO VALENZUELA TORRES</t>
  </si>
  <si>
    <t>TECNICO DE MANTENIMIENTO DE EQUIPOS</t>
  </si>
  <si>
    <t>12/01/2012 PD104</t>
  </si>
  <si>
    <t>GENARO SOTO CORDOVA</t>
  </si>
  <si>
    <t>DIRECTOR GENERAL</t>
  </si>
  <si>
    <t>HUATABAMPO, MUNICIPIO DE HUATABAMPO, PUEBLO NUEVO, SINGAPUR Y EL POLVORON.ASISTIR A REUNION DE TRABAJO PARA GESTIONAR ENTE AUTORIDADES DEL MUNICIPIO DE HUATABAMPO EL SUMINISTRO DE ENERGIA ELECTRICA PARA EL SITIO REPETIDOR DE SIREBAMPO, ASI MISMO SUPERVISAR INSTALACIONES EN LOCALIDADES DEL NODO SAN IGNACIO RIO MUERTO, LO ANTERIOR CORRESPONDIENTE AL PROYECTO DE LA RED RURAL DE TELECOMUNICACIONES 201104-05/10/12</t>
  </si>
  <si>
    <t>20/01/12 PD107</t>
  </si>
  <si>
    <t>SAN IGNACIO RIO MUERTO</t>
  </si>
  <si>
    <t>ACOMPAÑAR AL PERSONAL TECNICO DE LA EMPRESA PROVEEDORA DEL CONTRATO DE INSTALACION DE UNA RED RURAL DE TELECOMUNICACIONES 2011,PARA DEFINIR UBICACIÓN DE LA CASETA Y TORRE DE TELECOMUNICACIONES EN ESPACIO DE TERRENO PROPORCIONADO POR EL MUNICIPIO</t>
  </si>
  <si>
    <t>EL CASTILLO, MUNICIPIO DE GUAYMAS; TETABIATE, SINGAPUR, PUEBLO NUEVO, EL POLVORON Y ENRIQUE LANDA, MUNICIPIO DE SIRM; MIGUEL ALEMAN Y ATOTONILCO, MUNICIPIO DE BACUM; GPE. DE JUAREZ, FUNDICION, JOSTAHUECA, ETCHOHUAQUILA, MUSUABAMPO, JOAQUIN AMARO, BUARAJE VIEJO Y BUARAJE NUEVO, MUNICIPIO DE NAVOJOA, SONORA PROGRESISTA, MUNICIPIO DE CAJEME, LA ACEITUNA Y BATEVITO, MUNICIPIO DE BENITO JUAREZ; GUAYTANA, JUCHICA, BACAJAQUIA, CAMPO ESPAÑA Y MAYOCAHUI, MUNICIPIO DE ETCHOJOA.ENTREGAR A PERSONAL DE LA SRIA. DE EDUCACION Y CULTURA (SEC) LOS EQUIPOS Y SERVICIOS DE INTERNET DESTINADOS A VARIAS ESCUELAS RURALES LOLACLIZADAS EN EL VALLE DEL YAQUI (ZONA CD. OBREGON).08-12/10/12</t>
  </si>
  <si>
    <t>ARIZPE Y BACOACHI</t>
  </si>
  <si>
    <t>CHEVROLET 2009</t>
  </si>
  <si>
    <t>PARTICIPAR EN REUNION REGIONAL DE EVALUACION DE PROGRAMAS DE DESARROLLO</t>
  </si>
  <si>
    <t>ING. ILDEBRANDO RUIZ SALCEDO</t>
  </si>
  <si>
    <t>CERRO EL NAHUILA, MUNICIPIO DE SAN JAVIER Y ONAVASREINSTALAR RADIOS DE LA RED DE DATOS, LOS CUALES FUERON RETIRADOS ANTERIORMENTE PARA SU REPARACION (OF. COM. TRS-DA-2012-041)18-19/10/12 (SE DIO DEVOLUCION POR CANCELACION DE LA COMISION)</t>
  </si>
  <si>
    <t>23/01/2012, P.D. 5</t>
  </si>
  <si>
    <t>NAVOJOA</t>
  </si>
  <si>
    <t>SUPERVISION DE AVANCES DE TRABAJOS PARA INSTALACION DE BIENES Y EQUIPOS DE LA RED RURAL INALAMBRICA PARA PROVEER SERVICIOS DE TECNOLOGÍAS DE LA INFORMACION Y LAS COMUNICACIONES EN LOCALIDADES RURALES DEL ESTADO DE SONORA.</t>
  </si>
  <si>
    <t>CERRO EL NAHUILA, MUNICIPIO DE SAN JAVIER Y ONAVASREINSTALAR RADIOS DE LA RED DE DATOS, LOS CUALES FUERON RETIRADOS ANTERIORMENTE PARA SU REPARACION (OF. COM. TRS-DA-2012-041)18-19/10/12</t>
  </si>
  <si>
    <t>CERRO EL NAHUILA, MUNICIPIO DE SAN JAVIER Y ONAVASREINSTALAR RADIOS DE LA RED DE DATOS, LOS CUALES FUERON RETIRADOS ANTERIORMENTE PARA SU REPARACION (OF. COM. TRS-DA-2012-041)19-20/10/12</t>
  </si>
  <si>
    <t>30/01/12 PD108</t>
  </si>
  <si>
    <t>SUPERVISAR LOS TRABAJOS DE INSTALACION ELECTRICA REQUERIDA PARA EL SUMINISTRO DE ENERGIA C.F.E. EN CASETA SE DAN IGNACIO RIO MUERTO, QUE BRINDARA SERVICIO DE INTERNET A LA REGION, DENTRO DEL PROYECTO DE LA RED RURAL DE TELECOMUNICACIONES 2011.</t>
  </si>
  <si>
    <t>CERRO EL NAHUILA, MUNICIPIO DE SAN JAVIER Y SAN ANTONIO DE LA HUERTA MUNICIPIO DE SOYOPAEN EL REPETIDOR NAHUILA, CONTINUAR CON LA REINSTALACIÓN DE LOS RADIOS D ELA RED DE DATOS QUE SE INICIO SEGÚN OFICIO TRS-DA-2012-50 LA CUAL NO SE TERMINO PORQUE SE ENCONTRARON PROBLEMAS EN LA ALIMENTACIÓN ELÉCTRICA DE CD DEL SWITCH; EN SAN ANTONIO DE LA HUERTA REVISAR LAS INSTALACIONES PARA EL SERVICIO DE INTERNET REALIZADAS POR EL PROVEEDOR BAJATELECOMM24-25/10/12</t>
  </si>
  <si>
    <t>SITIO 7 CERROS, MUNICIPIO DE HERMOSILLO.SUPERVISAR AL PROVEEDOR BAJA TELECOM EN LA INSTALACIÓN DE EQUIPOS CORRESPONDIENTES AL PROYECTO RED ESTATAL DE TELECOMUNICACIONES 2011 30/10/2012</t>
  </si>
  <si>
    <t>CERRO VIGIA, MPIO. DE GUAYMASSUPERVISAR AL PROVEEDOR BAJA TELECOM EN LA INSTALACIÓN DE EQUIPOS CORRESPONDIENTES AL PROYECTO RED ESTATAL DE TELECOMUNICACIONES 2011 30/10/2012</t>
  </si>
</sst>
</file>

<file path=xl/styles.xml><?xml version="1.0" encoding="utf-8"?>
<styleSheet xmlns="http://schemas.openxmlformats.org/spreadsheetml/2006/main">
  <numFmts count="1">
    <numFmt numFmtId="43" formatCode="_-* #,##0.00_-;\-* #,##0.00_-;_-* &quot;-&quot;??_-;_-@_-"/>
  </numFmts>
  <fonts count="16">
    <font>
      <sz val="11"/>
      <color theme="1"/>
      <name val="Calibri"/>
      <family val="2"/>
      <scheme val="minor"/>
    </font>
    <font>
      <b/>
      <sz val="11"/>
      <name val="Calibri"/>
      <family val="2"/>
      <scheme val="minor"/>
    </font>
    <font>
      <b/>
      <sz val="14"/>
      <name val="Calibri"/>
      <family val="2"/>
      <scheme val="minor"/>
    </font>
    <font>
      <b/>
      <sz val="8"/>
      <name val="Calibri"/>
      <family val="2"/>
      <scheme val="minor"/>
    </font>
    <font>
      <b/>
      <sz val="6"/>
      <name val="Calibri"/>
      <family val="2"/>
      <scheme val="minor"/>
    </font>
    <font>
      <sz val="9"/>
      <name val="Calibri"/>
      <family val="2"/>
      <scheme val="minor"/>
    </font>
    <font>
      <sz val="10"/>
      <name val="Calibri"/>
      <family val="2"/>
      <scheme val="minor"/>
    </font>
    <font>
      <sz val="8"/>
      <name val="Calibri"/>
      <family val="2"/>
      <scheme val="minor"/>
    </font>
    <font>
      <sz val="6"/>
      <name val="Calibri"/>
      <family val="2"/>
      <scheme val="minor"/>
    </font>
    <font>
      <b/>
      <sz val="10"/>
      <name val="Calibri"/>
      <family val="2"/>
      <scheme val="minor"/>
    </font>
    <font>
      <b/>
      <sz val="9"/>
      <name val="Calibri"/>
      <family val="2"/>
      <scheme val="minor"/>
    </font>
    <font>
      <sz val="8"/>
      <name val="Calibri"/>
      <family val="2"/>
    </font>
    <font>
      <sz val="11"/>
      <color indexed="8"/>
      <name val="Calibri"/>
      <family val="2"/>
    </font>
    <font>
      <sz val="11"/>
      <color indexed="8"/>
      <name val="Calibri"/>
      <family val="2"/>
      <scheme val="minor"/>
    </font>
    <font>
      <sz val="9"/>
      <color theme="1"/>
      <name val="Calibri"/>
      <family val="2"/>
      <scheme val="minor"/>
    </font>
    <font>
      <sz val="1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3" fontId="12" fillId="0" borderId="0" applyFont="0" applyFill="0" applyBorder="0" applyAlignment="0" applyProtection="0"/>
    <xf numFmtId="0" fontId="15" fillId="0" borderId="0"/>
  </cellStyleXfs>
  <cellXfs count="89">
    <xf numFmtId="0" fontId="0" fillId="0" borderId="0" xfId="0"/>
    <xf numFmtId="0" fontId="1" fillId="0" borderId="0" xfId="0" applyFont="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xf numFmtId="0" fontId="6" fillId="0" borderId="0" xfId="0" applyFont="1"/>
    <xf numFmtId="0" fontId="7" fillId="0" borderId="0" xfId="0" applyFont="1"/>
    <xf numFmtId="0" fontId="0" fillId="0" borderId="0" xfId="0" applyFont="1"/>
    <xf numFmtId="0" fontId="7"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xf>
    <xf numFmtId="0" fontId="5" fillId="0" borderId="0" xfId="0" applyFont="1" applyAlignment="1">
      <alignment vertical="top"/>
    </xf>
    <xf numFmtId="0" fontId="8" fillId="0" borderId="0" xfId="0" applyFont="1" applyAlignment="1">
      <alignment vertical="top"/>
    </xf>
    <xf numFmtId="0" fontId="3" fillId="0" borderId="1" xfId="0" applyFont="1" applyBorder="1" applyAlignment="1">
      <alignment horizontal="center" vertical="top" wrapText="1"/>
    </xf>
    <xf numFmtId="0" fontId="9"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Border="1" applyAlignment="1">
      <alignment vertical="top"/>
    </xf>
    <xf numFmtId="0" fontId="5" fillId="0" borderId="0" xfId="0" applyFont="1" applyBorder="1"/>
    <xf numFmtId="0" fontId="7" fillId="0" borderId="0" xfId="0" applyFont="1" applyBorder="1"/>
    <xf numFmtId="0" fontId="11" fillId="0" borderId="1" xfId="0" applyFont="1" applyBorder="1" applyAlignment="1">
      <alignment vertical="top"/>
    </xf>
    <xf numFmtId="0" fontId="5" fillId="0" borderId="1" xfId="0" applyFont="1" applyBorder="1" applyAlignment="1">
      <alignment vertical="top" wrapText="1"/>
    </xf>
    <xf numFmtId="43" fontId="11" fillId="0" borderId="1" xfId="1" applyFont="1" applyBorder="1" applyAlignment="1">
      <alignment vertical="top"/>
    </xf>
    <xf numFmtId="43" fontId="6" fillId="0" borderId="1" xfId="1" applyFont="1" applyBorder="1" applyAlignment="1">
      <alignment vertical="top"/>
    </xf>
    <xf numFmtId="0" fontId="5" fillId="0" borderId="0" xfId="0" applyFont="1" applyBorder="1" applyAlignment="1">
      <alignment horizontal="center" vertical="top"/>
    </xf>
    <xf numFmtId="43" fontId="6" fillId="0" borderId="0" xfId="1" applyFont="1" applyBorder="1" applyAlignment="1">
      <alignment vertical="top"/>
    </xf>
    <xf numFmtId="43" fontId="6" fillId="0" borderId="0" xfId="1" applyFont="1" applyFill="1" applyBorder="1" applyAlignment="1">
      <alignment vertical="top"/>
    </xf>
    <xf numFmtId="43" fontId="13" fillId="0" borderId="0" xfId="1" applyFont="1" applyAlignment="1">
      <alignment vertical="top"/>
    </xf>
    <xf numFmtId="43" fontId="7" fillId="0" borderId="0" xfId="1" applyFont="1" applyAlignment="1">
      <alignment vertical="top"/>
    </xf>
    <xf numFmtId="43" fontId="13" fillId="0" borderId="0" xfId="1" applyFont="1" applyFill="1" applyBorder="1" applyAlignment="1">
      <alignment vertical="top"/>
    </xf>
    <xf numFmtId="43" fontId="13" fillId="2" borderId="0" xfId="1" applyFont="1" applyFill="1" applyAlignment="1">
      <alignment vertical="top"/>
    </xf>
    <xf numFmtId="0" fontId="6" fillId="0" borderId="0" xfId="0" applyFont="1" applyBorder="1" applyAlignment="1">
      <alignment horizontal="center" vertical="top"/>
    </xf>
    <xf numFmtId="0" fontId="5" fillId="0" borderId="0" xfId="0" applyFont="1" applyBorder="1" applyAlignment="1">
      <alignment horizontal="justify"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5" fillId="0" borderId="2" xfId="0" applyFont="1" applyBorder="1" applyAlignment="1">
      <alignment horizontal="center" vertical="top"/>
    </xf>
    <xf numFmtId="43" fontId="6" fillId="0" borderId="2" xfId="1" applyFont="1" applyBorder="1" applyAlignment="1">
      <alignment vertical="top"/>
    </xf>
    <xf numFmtId="43" fontId="13" fillId="0" borderId="2" xfId="1" applyFont="1" applyBorder="1" applyAlignment="1">
      <alignment vertical="top"/>
    </xf>
    <xf numFmtId="14" fontId="7" fillId="0" borderId="2" xfId="1" applyNumberFormat="1" applyFont="1" applyBorder="1" applyAlignment="1">
      <alignment vertical="top"/>
    </xf>
    <xf numFmtId="0" fontId="6" fillId="0" borderId="2" xfId="0" applyFont="1" applyBorder="1" applyAlignment="1">
      <alignment horizontal="center" vertical="top"/>
    </xf>
    <xf numFmtId="0" fontId="5" fillId="0" borderId="2" xfId="0" applyFont="1" applyBorder="1" applyAlignment="1">
      <alignment horizontal="justify" vertical="top" wrapText="1"/>
    </xf>
    <xf numFmtId="0" fontId="7" fillId="0" borderId="2" xfId="0" applyFont="1" applyBorder="1" applyAlignment="1">
      <alignment horizontal="left" vertical="top" wrapText="1"/>
    </xf>
    <xf numFmtId="0" fontId="7" fillId="0" borderId="2" xfId="0" applyFont="1" applyBorder="1" applyAlignment="1">
      <alignment horizontal="justify" vertical="top" wrapText="1"/>
    </xf>
    <xf numFmtId="0" fontId="5" fillId="0" borderId="3" xfId="0" applyFont="1" applyBorder="1" applyAlignment="1">
      <alignment horizontal="center" vertical="top"/>
    </xf>
    <xf numFmtId="43" fontId="6" fillId="0" borderId="3" xfId="1" applyFont="1" applyBorder="1" applyAlignment="1">
      <alignment vertical="top"/>
    </xf>
    <xf numFmtId="43" fontId="6" fillId="0" borderId="3" xfId="1" applyFont="1" applyFill="1" applyBorder="1" applyAlignment="1">
      <alignment vertical="top"/>
    </xf>
    <xf numFmtId="43" fontId="13" fillId="0" borderId="3" xfId="1" applyFont="1" applyBorder="1" applyAlignment="1">
      <alignment vertical="top"/>
    </xf>
    <xf numFmtId="43" fontId="7" fillId="0" borderId="3" xfId="1" applyFont="1" applyBorder="1" applyAlignment="1">
      <alignment vertical="top"/>
    </xf>
    <xf numFmtId="43" fontId="13" fillId="0" borderId="3" xfId="1" applyFont="1" applyFill="1" applyBorder="1" applyAlignment="1">
      <alignment vertical="top"/>
    </xf>
    <xf numFmtId="0" fontId="6" fillId="0" borderId="3" xfId="0" applyFont="1" applyBorder="1" applyAlignment="1">
      <alignment horizontal="center" vertical="top"/>
    </xf>
    <xf numFmtId="0" fontId="5" fillId="0" borderId="3" xfId="0" applyFont="1" applyBorder="1" applyAlignment="1">
      <alignment vertical="top" wrapText="1"/>
    </xf>
    <xf numFmtId="0" fontId="7" fillId="0" borderId="3" xfId="0" applyFont="1" applyBorder="1" applyAlignment="1">
      <alignment vertical="top" wrapText="1"/>
    </xf>
    <xf numFmtId="0" fontId="5" fillId="0" borderId="4" xfId="0" applyFont="1" applyBorder="1" applyAlignment="1">
      <alignment horizontal="center" vertical="top"/>
    </xf>
    <xf numFmtId="43" fontId="6" fillId="0" borderId="4" xfId="1" applyFont="1" applyBorder="1" applyAlignment="1">
      <alignment vertical="top"/>
    </xf>
    <xf numFmtId="43" fontId="6" fillId="0" borderId="4" xfId="1" applyFont="1" applyFill="1" applyBorder="1" applyAlignment="1">
      <alignment vertical="top"/>
    </xf>
    <xf numFmtId="43" fontId="13" fillId="0" borderId="4" xfId="1" applyFont="1" applyBorder="1" applyAlignment="1">
      <alignment vertical="top"/>
    </xf>
    <xf numFmtId="43" fontId="7" fillId="0" borderId="4" xfId="1" applyFont="1" applyFill="1" applyBorder="1" applyAlignment="1">
      <alignment vertical="top"/>
    </xf>
    <xf numFmtId="43" fontId="13" fillId="2" borderId="4" xfId="1" applyFont="1" applyFill="1" applyBorder="1" applyAlignment="1">
      <alignment vertical="top"/>
    </xf>
    <xf numFmtId="0" fontId="6" fillId="0" borderId="4" xfId="0" applyFont="1" applyBorder="1" applyAlignment="1">
      <alignment horizontal="center" vertical="top"/>
    </xf>
    <xf numFmtId="0" fontId="5" fillId="0" borderId="4" xfId="0" applyFont="1" applyBorder="1" applyAlignment="1">
      <alignment horizontal="left" vertical="top" wrapText="1"/>
    </xf>
    <xf numFmtId="0" fontId="7" fillId="0" borderId="4" xfId="0" applyFont="1" applyBorder="1" applyAlignment="1">
      <alignment horizontal="center" vertical="top" wrapText="1"/>
    </xf>
    <xf numFmtId="0" fontId="7" fillId="0" borderId="4" xfId="0" applyFont="1" applyBorder="1" applyAlignment="1">
      <alignment horizontal="left" vertical="top" wrapText="1"/>
    </xf>
    <xf numFmtId="43" fontId="6" fillId="0" borderId="2" xfId="1" applyFont="1" applyFill="1" applyBorder="1" applyAlignment="1">
      <alignment vertical="top"/>
    </xf>
    <xf numFmtId="43" fontId="7" fillId="0" borderId="2" xfId="1" applyFont="1" applyBorder="1" applyAlignment="1">
      <alignment vertical="top"/>
    </xf>
    <xf numFmtId="43" fontId="13" fillId="0" borderId="2" xfId="1" applyFont="1" applyFill="1" applyBorder="1" applyAlignment="1">
      <alignment vertical="top"/>
    </xf>
    <xf numFmtId="0" fontId="5" fillId="0" borderId="2" xfId="0" applyFont="1" applyBorder="1" applyAlignment="1">
      <alignment horizontal="left" vertical="top" wrapText="1"/>
    </xf>
    <xf numFmtId="0" fontId="7" fillId="0" borderId="2" xfId="0" applyFont="1" applyBorder="1" applyAlignment="1">
      <alignment horizontal="center" vertical="top" wrapText="1"/>
    </xf>
    <xf numFmtId="0" fontId="0" fillId="0" borderId="0" xfId="0" applyFont="1" applyBorder="1"/>
    <xf numFmtId="0" fontId="11" fillId="2" borderId="1" xfId="0" applyFont="1" applyFill="1" applyBorder="1" applyAlignment="1">
      <alignment vertical="top"/>
    </xf>
    <xf numFmtId="43" fontId="11" fillId="2" borderId="1" xfId="1" applyFont="1" applyFill="1" applyBorder="1" applyAlignment="1">
      <alignment vertical="top"/>
    </xf>
    <xf numFmtId="43" fontId="6" fillId="2" borderId="1" xfId="1" applyFont="1" applyFill="1" applyBorder="1" applyAlignment="1">
      <alignment vertical="top"/>
    </xf>
    <xf numFmtId="43" fontId="13" fillId="0" borderId="0" xfId="1" applyFont="1" applyBorder="1" applyAlignment="1">
      <alignment vertical="top"/>
    </xf>
    <xf numFmtId="43" fontId="7" fillId="0" borderId="0" xfId="1" applyFont="1" applyBorder="1" applyAlignment="1">
      <alignment vertical="top"/>
    </xf>
    <xf numFmtId="0" fontId="5" fillId="0" borderId="0" xfId="0" applyFont="1" applyBorder="1" applyAlignment="1">
      <alignment horizontal="left" vertical="top" wrapText="1"/>
    </xf>
    <xf numFmtId="0" fontId="5" fillId="2" borderId="1" xfId="0" applyFont="1" applyFill="1" applyBorder="1" applyAlignment="1">
      <alignment vertical="top" wrapText="1"/>
    </xf>
    <xf numFmtId="0" fontId="5" fillId="0" borderId="0" xfId="0" applyFont="1" applyBorder="1" applyAlignment="1">
      <alignment horizontal="justify"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0" fillId="0" borderId="0" xfId="0" applyFont="1" applyAlignment="1">
      <alignment horizontal="center" vertical="top"/>
    </xf>
    <xf numFmtId="43" fontId="0" fillId="0" borderId="0" xfId="0" applyNumberFormat="1" applyFont="1" applyAlignment="1">
      <alignment vertical="top"/>
    </xf>
    <xf numFmtId="0" fontId="0" fillId="0" borderId="0" xfId="0" applyFont="1" applyAlignment="1">
      <alignment vertical="top"/>
    </xf>
    <xf numFmtId="0" fontId="14" fillId="0" borderId="0" xfId="0" applyFont="1"/>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468344</xdr:colOff>
      <xdr:row>14</xdr:row>
      <xdr:rowOff>0</xdr:rowOff>
    </xdr:from>
    <xdr:ext cx="6917471" cy="718466"/>
    <xdr:sp macro="" textlink="">
      <xdr:nvSpPr>
        <xdr:cNvPr id="2" name="1 Rectángulo"/>
        <xdr:cNvSpPr/>
      </xdr:nvSpPr>
      <xdr:spPr>
        <a:xfrm>
          <a:off x="11830050" y="7029450"/>
          <a:ext cx="6917471" cy="718466"/>
        </a:xfrm>
        <a:prstGeom prst="rect">
          <a:avLst/>
        </a:prstGeom>
        <a:noFill/>
      </xdr:spPr>
      <xdr:txBody>
        <a:bodyPr wrap="square" lIns="91440" tIns="45720" rIns="91440" bIns="45720">
          <a:spAutoFit/>
        </a:bodyPr>
        <a:lstStyle/>
        <a:p>
          <a:pPr algn="ctr"/>
          <a:r>
            <a:rPr lang="es-ES" sz="4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COMISION</a:t>
          </a:r>
          <a:r>
            <a:rPr lang="es-ES" sz="40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CANCELADA</a:t>
          </a:r>
          <a:endParaRPr lang="es-ES" sz="4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9"/>
  <sheetViews>
    <sheetView tabSelected="1" workbookViewId="0">
      <pane xSplit="1" ySplit="6" topLeftCell="C17" activePane="bottomRight" state="frozen"/>
      <selection pane="topRight" activeCell="D1" sqref="D1"/>
      <selection pane="bottomLeft" activeCell="A5" sqref="A5"/>
      <selection pane="bottomRight" activeCell="A3" sqref="A3:G3"/>
    </sheetView>
  </sheetViews>
  <sheetFormatPr baseColWidth="10" defaultRowHeight="15"/>
  <cols>
    <col min="1" max="2" width="27.85546875" style="87" customWidth="1"/>
    <col min="3" max="3" width="78.28515625" style="87" customWidth="1"/>
    <col min="4" max="4" width="10.7109375" style="87" customWidth="1"/>
    <col min="5" max="5" width="11.7109375" style="87" customWidth="1"/>
    <col min="6" max="6" width="10.42578125" style="87" customWidth="1"/>
    <col min="7" max="7" width="10.5703125" style="87" customWidth="1"/>
    <col min="8" max="8" width="11.42578125" style="85" hidden="1" customWidth="1"/>
    <col min="9" max="14" width="11.42578125" style="87" hidden="1" customWidth="1"/>
    <col min="15" max="15" width="11.5703125" style="87" hidden="1" customWidth="1"/>
    <col min="16" max="18" width="11.42578125" style="87" hidden="1" customWidth="1"/>
    <col min="19" max="19" width="6" style="87" hidden="1" customWidth="1"/>
    <col min="20" max="20" width="17.5703125" style="88" hidden="1" customWidth="1"/>
    <col min="21" max="21" width="0" style="9" hidden="1" customWidth="1"/>
    <col min="22" max="22" width="87.85546875" style="9" hidden="1" customWidth="1"/>
    <col min="23" max="24" width="0" style="9" hidden="1" customWidth="1"/>
    <col min="25" max="16384" width="11.42578125" style="9"/>
  </cols>
  <sheetData>
    <row r="1" spans="1:23" ht="18.75">
      <c r="A1" s="1" t="s">
        <v>0</v>
      </c>
      <c r="B1" s="1"/>
      <c r="C1" s="1"/>
      <c r="D1" s="1"/>
      <c r="E1" s="1"/>
      <c r="F1" s="1"/>
      <c r="G1" s="1"/>
      <c r="H1" s="2"/>
      <c r="I1" s="3"/>
      <c r="J1" s="3"/>
      <c r="K1" s="3"/>
      <c r="L1" s="3"/>
      <c r="M1" s="3"/>
      <c r="N1" s="3"/>
      <c r="O1" s="4"/>
      <c r="P1" s="3"/>
      <c r="Q1" s="3"/>
      <c r="R1" s="5"/>
      <c r="S1" s="2"/>
      <c r="T1" s="6"/>
      <c r="U1" s="7"/>
      <c r="V1" s="8"/>
    </row>
    <row r="2" spans="1:23" ht="18.75">
      <c r="A2" s="1" t="s">
        <v>1</v>
      </c>
      <c r="B2" s="1"/>
      <c r="C2" s="1"/>
      <c r="D2" s="1"/>
      <c r="E2" s="1"/>
      <c r="F2" s="1"/>
      <c r="G2" s="1"/>
      <c r="H2" s="2"/>
      <c r="I2" s="3"/>
      <c r="J2" s="3"/>
      <c r="K2" s="3"/>
      <c r="L2" s="3"/>
      <c r="M2" s="3"/>
      <c r="N2" s="3"/>
      <c r="O2" s="4"/>
      <c r="P2" s="3"/>
      <c r="Q2" s="3"/>
      <c r="R2" s="5"/>
      <c r="S2" s="2"/>
      <c r="T2" s="6"/>
      <c r="U2" s="7"/>
      <c r="V2" s="8"/>
    </row>
    <row r="3" spans="1:23" ht="18.75">
      <c r="A3" s="1" t="s">
        <v>2</v>
      </c>
      <c r="B3" s="1"/>
      <c r="C3" s="1"/>
      <c r="D3" s="1"/>
      <c r="E3" s="1"/>
      <c r="F3" s="1"/>
      <c r="G3" s="1"/>
      <c r="H3" s="2"/>
      <c r="I3" s="3"/>
      <c r="J3" s="3"/>
      <c r="K3" s="3"/>
      <c r="L3" s="3"/>
      <c r="M3" s="3"/>
      <c r="N3" s="3"/>
      <c r="O3" s="4"/>
      <c r="P3" s="3"/>
      <c r="Q3" s="3"/>
      <c r="R3" s="5"/>
      <c r="S3" s="2"/>
      <c r="T3" s="6"/>
      <c r="U3" s="7"/>
      <c r="V3" s="8"/>
    </row>
    <row r="4" spans="1:23">
      <c r="A4" s="10"/>
      <c r="B4" s="10"/>
      <c r="C4" s="10"/>
      <c r="D4" s="10"/>
      <c r="E4" s="10"/>
      <c r="F4" s="10"/>
      <c r="G4" s="10"/>
      <c r="H4" s="11"/>
      <c r="I4" s="12"/>
      <c r="J4" s="12"/>
      <c r="K4" s="12"/>
      <c r="L4" s="12"/>
      <c r="M4" s="12"/>
      <c r="N4" s="12"/>
      <c r="O4" s="10"/>
      <c r="P4" s="12"/>
      <c r="Q4" s="13"/>
      <c r="R4" s="14"/>
      <c r="S4" s="11"/>
      <c r="T4" s="6"/>
      <c r="U4" s="7"/>
      <c r="V4" s="8"/>
    </row>
    <row r="5" spans="1:23" ht="33.75">
      <c r="A5" s="15" t="s">
        <v>3</v>
      </c>
      <c r="B5" s="15" t="s">
        <v>4</v>
      </c>
      <c r="C5" s="15" t="s">
        <v>5</v>
      </c>
      <c r="D5" s="15" t="s">
        <v>6</v>
      </c>
      <c r="E5" s="15" t="s">
        <v>7</v>
      </c>
      <c r="F5" s="15" t="s">
        <v>8</v>
      </c>
      <c r="G5" s="15" t="s">
        <v>9</v>
      </c>
      <c r="H5" s="16" t="s">
        <v>10</v>
      </c>
      <c r="I5" s="16" t="s">
        <v>8</v>
      </c>
      <c r="J5" s="16" t="s">
        <v>7</v>
      </c>
      <c r="K5" s="16" t="s">
        <v>11</v>
      </c>
      <c r="L5" s="17" t="s">
        <v>12</v>
      </c>
      <c r="M5" s="16" t="s">
        <v>13</v>
      </c>
      <c r="N5" s="17" t="s">
        <v>14</v>
      </c>
      <c r="O5" s="17" t="s">
        <v>15</v>
      </c>
      <c r="P5" s="18" t="s">
        <v>16</v>
      </c>
      <c r="Q5" s="19" t="s">
        <v>17</v>
      </c>
      <c r="R5" s="18" t="s">
        <v>18</v>
      </c>
      <c r="S5" s="18" t="s">
        <v>19</v>
      </c>
      <c r="T5" s="20" t="s">
        <v>20</v>
      </c>
      <c r="U5" s="21" t="s">
        <v>21</v>
      </c>
      <c r="V5" s="22" t="s">
        <v>22</v>
      </c>
      <c r="W5" s="23" t="s">
        <v>23</v>
      </c>
    </row>
    <row r="6" spans="1:23" ht="8.25" customHeight="1">
      <c r="A6" s="24"/>
      <c r="B6" s="24"/>
      <c r="C6" s="24"/>
      <c r="D6" s="24"/>
      <c r="E6" s="24"/>
      <c r="F6" s="24"/>
      <c r="G6" s="24"/>
      <c r="H6" s="11"/>
      <c r="I6" s="12"/>
      <c r="J6" s="12"/>
      <c r="K6" s="12"/>
      <c r="L6" s="12"/>
      <c r="M6" s="12"/>
      <c r="N6" s="12"/>
      <c r="O6" s="10"/>
      <c r="P6" s="12"/>
      <c r="Q6" s="13"/>
      <c r="R6" s="14"/>
      <c r="S6" s="11"/>
      <c r="T6" s="25"/>
      <c r="U6" s="26"/>
      <c r="V6" s="26"/>
    </row>
    <row r="7" spans="1:23" ht="78.75" customHeight="1">
      <c r="A7" s="27" t="s">
        <v>24</v>
      </c>
      <c r="B7" s="27" t="s">
        <v>25</v>
      </c>
      <c r="C7" s="28" t="s">
        <v>26</v>
      </c>
      <c r="D7" s="29">
        <v>750</v>
      </c>
      <c r="E7" s="30">
        <v>750</v>
      </c>
      <c r="F7" s="30">
        <v>300</v>
      </c>
      <c r="G7" s="29">
        <f t="shared" ref="G7:G19" si="0">SUM(E7:F7)</f>
        <v>1050</v>
      </c>
      <c r="H7" s="31">
        <v>1747</v>
      </c>
      <c r="I7" s="32">
        <v>300</v>
      </c>
      <c r="J7" s="32">
        <v>1000</v>
      </c>
      <c r="K7" s="33">
        <v>1300</v>
      </c>
      <c r="L7" s="34">
        <f>2586+328</f>
        <v>2914</v>
      </c>
      <c r="M7" s="32">
        <f t="shared" ref="M7:M14" si="1">SUM(K7:L7)</f>
        <v>4214</v>
      </c>
      <c r="N7" s="34">
        <f>1000+300+63+63+63+63+63+63+27+63+350+400+840.01+350+600.04</f>
        <v>4308.05</v>
      </c>
      <c r="O7" s="35"/>
      <c r="P7" s="36">
        <v>0</v>
      </c>
      <c r="Q7" s="34">
        <v>0</v>
      </c>
      <c r="R7" s="37">
        <f>M7-N7-P7-Q7</f>
        <v>-94.050000000000182</v>
      </c>
      <c r="S7" s="38" t="e">
        <f>#REF!</f>
        <v>#REF!</v>
      </c>
      <c r="T7" s="39" t="s">
        <v>27</v>
      </c>
      <c r="U7" s="40" t="s">
        <v>28</v>
      </c>
      <c r="V7" s="41" t="s">
        <v>29</v>
      </c>
    </row>
    <row r="8" spans="1:23" ht="64.5" customHeight="1">
      <c r="A8" s="27" t="s">
        <v>30</v>
      </c>
      <c r="B8" s="27" t="s">
        <v>31</v>
      </c>
      <c r="C8" s="28" t="s">
        <v>26</v>
      </c>
      <c r="D8" s="29">
        <v>500</v>
      </c>
      <c r="E8" s="30">
        <v>500</v>
      </c>
      <c r="F8" s="30">
        <v>220</v>
      </c>
      <c r="G8" s="29">
        <f t="shared" si="0"/>
        <v>720</v>
      </c>
      <c r="H8" s="42">
        <v>1748</v>
      </c>
      <c r="I8" s="43">
        <v>220</v>
      </c>
      <c r="J8" s="43">
        <v>500</v>
      </c>
      <c r="K8" s="43">
        <v>720</v>
      </c>
      <c r="L8" s="44"/>
      <c r="M8" s="43">
        <v>720</v>
      </c>
      <c r="N8" s="44">
        <v>720</v>
      </c>
      <c r="O8" s="45" t="s">
        <v>32</v>
      </c>
      <c r="P8" s="44">
        <v>0</v>
      </c>
      <c r="Q8" s="44">
        <v>0</v>
      </c>
      <c r="R8" s="44">
        <f t="shared" ref="R8:R14" si="2">M8-N8-P8-Q8</f>
        <v>0</v>
      </c>
      <c r="S8" s="46" t="e">
        <f>#REF!</f>
        <v>#REF!</v>
      </c>
      <c r="T8" s="47"/>
      <c r="U8" s="48"/>
      <c r="V8" s="49"/>
    </row>
    <row r="9" spans="1:23" ht="55.5" customHeight="1">
      <c r="A9" s="27" t="s">
        <v>33</v>
      </c>
      <c r="B9" s="27" t="s">
        <v>34</v>
      </c>
      <c r="C9" s="28" t="s">
        <v>35</v>
      </c>
      <c r="D9" s="29">
        <v>1200</v>
      </c>
      <c r="E9" s="30">
        <v>2400</v>
      </c>
      <c r="F9" s="30">
        <v>0</v>
      </c>
      <c r="G9" s="29">
        <f t="shared" si="0"/>
        <v>2400</v>
      </c>
      <c r="H9" s="50">
        <v>1749</v>
      </c>
      <c r="I9" s="51">
        <v>220</v>
      </c>
      <c r="J9" s="51">
        <v>0</v>
      </c>
      <c r="K9" s="52">
        <f t="shared" ref="K9:K14" si="3">SUM(I9:J9)</f>
        <v>220</v>
      </c>
      <c r="L9" s="53">
        <f>54+1192</f>
        <v>1246</v>
      </c>
      <c r="M9" s="51">
        <f t="shared" si="1"/>
        <v>1466</v>
      </c>
      <c r="N9" s="53">
        <v>1466</v>
      </c>
      <c r="O9" s="54" t="s">
        <v>36</v>
      </c>
      <c r="P9" s="55">
        <v>0</v>
      </c>
      <c r="Q9" s="53">
        <v>0</v>
      </c>
      <c r="R9" s="53">
        <f>M9-N9-P9-Q9</f>
        <v>0</v>
      </c>
      <c r="S9" s="56" t="e">
        <f>#REF!</f>
        <v>#REF!</v>
      </c>
      <c r="T9" s="57" t="s">
        <v>37</v>
      </c>
      <c r="U9" s="58" t="s">
        <v>28</v>
      </c>
      <c r="V9" s="58" t="s">
        <v>38</v>
      </c>
    </row>
    <row r="10" spans="1:23" ht="36" customHeight="1">
      <c r="A10" s="27" t="s">
        <v>24</v>
      </c>
      <c r="B10" s="27" t="s">
        <v>25</v>
      </c>
      <c r="C10" s="28" t="s">
        <v>39</v>
      </c>
      <c r="D10" s="29">
        <v>750</v>
      </c>
      <c r="E10" s="30">
        <v>3750</v>
      </c>
      <c r="F10" s="30">
        <v>0</v>
      </c>
      <c r="G10" s="29">
        <f t="shared" si="0"/>
        <v>3750</v>
      </c>
      <c r="H10" s="59">
        <v>1750</v>
      </c>
      <c r="I10" s="60">
        <v>400</v>
      </c>
      <c r="J10" s="60">
        <v>1500</v>
      </c>
      <c r="K10" s="60">
        <f t="shared" si="3"/>
        <v>1900</v>
      </c>
      <c r="L10" s="61">
        <v>1265</v>
      </c>
      <c r="M10" s="60">
        <f t="shared" si="1"/>
        <v>3165</v>
      </c>
      <c r="N10" s="62">
        <f>1900+680.01+860</f>
        <v>3440.01</v>
      </c>
      <c r="O10" s="63"/>
      <c r="P10" s="62">
        <v>0</v>
      </c>
      <c r="Q10" s="62">
        <v>0</v>
      </c>
      <c r="R10" s="64">
        <f t="shared" si="2"/>
        <v>-275.01000000000022</v>
      </c>
      <c r="S10" s="65" t="e">
        <f>#REF!</f>
        <v>#REF!</v>
      </c>
      <c r="T10" s="66" t="s">
        <v>40</v>
      </c>
      <c r="U10" s="67" t="s">
        <v>41</v>
      </c>
      <c r="V10" s="68" t="s">
        <v>42</v>
      </c>
    </row>
    <row r="11" spans="1:23" s="74" customFormat="1" ht="42.75" customHeight="1">
      <c r="A11" s="27" t="s">
        <v>30</v>
      </c>
      <c r="B11" s="27" t="s">
        <v>31</v>
      </c>
      <c r="C11" s="28" t="s">
        <v>39</v>
      </c>
      <c r="D11" s="29">
        <v>500</v>
      </c>
      <c r="E11" s="30">
        <v>2500</v>
      </c>
      <c r="F11" s="30">
        <v>0</v>
      </c>
      <c r="G11" s="29">
        <f t="shared" si="0"/>
        <v>2500</v>
      </c>
      <c r="H11" s="42">
        <v>1751</v>
      </c>
      <c r="I11" s="43">
        <v>300</v>
      </c>
      <c r="J11" s="43">
        <v>1000</v>
      </c>
      <c r="K11" s="69">
        <f t="shared" si="3"/>
        <v>1300</v>
      </c>
      <c r="L11" s="44">
        <v>0</v>
      </c>
      <c r="M11" s="43">
        <f t="shared" si="1"/>
        <v>1300</v>
      </c>
      <c r="N11" s="44">
        <v>1300</v>
      </c>
      <c r="O11" s="70"/>
      <c r="P11" s="71">
        <v>0</v>
      </c>
      <c r="Q11" s="44">
        <v>0</v>
      </c>
      <c r="R11" s="44">
        <f t="shared" si="2"/>
        <v>0</v>
      </c>
      <c r="S11" s="46" t="e">
        <f>#REF!</f>
        <v>#REF!</v>
      </c>
      <c r="T11" s="72"/>
      <c r="U11" s="73"/>
      <c r="V11" s="48"/>
    </row>
    <row r="12" spans="1:23" s="74" customFormat="1" ht="57" customHeight="1">
      <c r="A12" s="75" t="s">
        <v>43</v>
      </c>
      <c r="B12" s="75" t="s">
        <v>31</v>
      </c>
      <c r="C12" s="28" t="s">
        <v>44</v>
      </c>
      <c r="D12" s="76">
        <v>500</v>
      </c>
      <c r="E12" s="77">
        <v>500</v>
      </c>
      <c r="F12" s="77">
        <v>220</v>
      </c>
      <c r="G12" s="76">
        <f t="shared" si="0"/>
        <v>720</v>
      </c>
      <c r="H12" s="31">
        <v>4873684</v>
      </c>
      <c r="I12" s="32">
        <v>400</v>
      </c>
      <c r="J12" s="32">
        <v>0</v>
      </c>
      <c r="K12" s="32">
        <f t="shared" si="3"/>
        <v>400</v>
      </c>
      <c r="L12" s="78">
        <f>1420+243</f>
        <v>1663</v>
      </c>
      <c r="M12" s="32">
        <f t="shared" si="1"/>
        <v>2063</v>
      </c>
      <c r="N12" s="78">
        <f>400+27+63+63+63+27+695.13+710.16</f>
        <v>2048.29</v>
      </c>
      <c r="O12" s="79" t="s">
        <v>45</v>
      </c>
      <c r="P12" s="78">
        <v>0</v>
      </c>
      <c r="Q12" s="78">
        <v>0</v>
      </c>
      <c r="R12" s="78">
        <f t="shared" si="2"/>
        <v>14.710000000000036</v>
      </c>
      <c r="S12" s="38" t="e">
        <f>#REF!</f>
        <v>#REF!</v>
      </c>
      <c r="T12" s="80" t="s">
        <v>46</v>
      </c>
      <c r="U12" s="67" t="s">
        <v>41</v>
      </c>
      <c r="V12" s="68" t="s">
        <v>47</v>
      </c>
    </row>
    <row r="13" spans="1:23" ht="57" customHeight="1">
      <c r="A13" s="75" t="s">
        <v>30</v>
      </c>
      <c r="B13" s="75" t="s">
        <v>31</v>
      </c>
      <c r="C13" s="81" t="s">
        <v>48</v>
      </c>
      <c r="D13" s="76">
        <v>500</v>
      </c>
      <c r="E13" s="77">
        <v>0</v>
      </c>
      <c r="F13" s="77">
        <v>0</v>
      </c>
      <c r="G13" s="76">
        <f t="shared" si="0"/>
        <v>0</v>
      </c>
      <c r="H13" s="42">
        <v>4873685</v>
      </c>
      <c r="I13" s="43">
        <v>300</v>
      </c>
      <c r="J13" s="43">
        <v>0</v>
      </c>
      <c r="K13" s="43">
        <f t="shared" si="3"/>
        <v>300</v>
      </c>
      <c r="L13" s="44">
        <v>0</v>
      </c>
      <c r="M13" s="43">
        <f t="shared" si="1"/>
        <v>300</v>
      </c>
      <c r="N13" s="44">
        <v>300</v>
      </c>
      <c r="O13" s="70"/>
      <c r="P13" s="44"/>
      <c r="Q13" s="44"/>
      <c r="R13" s="44">
        <f t="shared" si="2"/>
        <v>0</v>
      </c>
      <c r="S13" s="46"/>
      <c r="T13" s="72"/>
      <c r="U13" s="73"/>
      <c r="V13" s="48"/>
    </row>
    <row r="14" spans="1:23" ht="48.75" customHeight="1">
      <c r="A14" s="27" t="s">
        <v>24</v>
      </c>
      <c r="B14" s="27" t="s">
        <v>25</v>
      </c>
      <c r="C14" s="28" t="s">
        <v>49</v>
      </c>
      <c r="D14" s="29">
        <v>750</v>
      </c>
      <c r="E14" s="30">
        <v>750</v>
      </c>
      <c r="F14" s="30">
        <v>300</v>
      </c>
      <c r="G14" s="29">
        <f t="shared" si="0"/>
        <v>1050</v>
      </c>
      <c r="H14" s="50">
        <v>1752</v>
      </c>
      <c r="I14" s="51">
        <v>220</v>
      </c>
      <c r="J14" s="51">
        <v>1246</v>
      </c>
      <c r="K14" s="52">
        <f t="shared" si="3"/>
        <v>1466</v>
      </c>
      <c r="L14" s="53">
        <v>0</v>
      </c>
      <c r="M14" s="51">
        <f t="shared" si="1"/>
        <v>1466</v>
      </c>
      <c r="N14" s="53">
        <v>1466</v>
      </c>
      <c r="O14" s="54" t="s">
        <v>50</v>
      </c>
      <c r="P14" s="55">
        <v>0</v>
      </c>
      <c r="Q14" s="53">
        <v>0</v>
      </c>
      <c r="R14" s="53">
        <f t="shared" si="2"/>
        <v>0</v>
      </c>
      <c r="S14" s="56" t="e">
        <f>#REF!</f>
        <v>#REF!</v>
      </c>
      <c r="T14" s="57" t="s">
        <v>37</v>
      </c>
      <c r="U14" s="58" t="s">
        <v>28</v>
      </c>
      <c r="V14" s="58" t="s">
        <v>51</v>
      </c>
    </row>
    <row r="15" spans="1:23" ht="13.5" customHeight="1">
      <c r="A15" s="27" t="s">
        <v>30</v>
      </c>
      <c r="B15" s="27" t="s">
        <v>31</v>
      </c>
      <c r="C15" s="28" t="s">
        <v>49</v>
      </c>
      <c r="D15" s="29">
        <v>500</v>
      </c>
      <c r="E15" s="30">
        <v>500</v>
      </c>
      <c r="F15" s="30">
        <v>220</v>
      </c>
      <c r="G15" s="29">
        <f t="shared" si="0"/>
        <v>720</v>
      </c>
      <c r="H15" s="31"/>
      <c r="I15" s="32"/>
      <c r="J15" s="32"/>
      <c r="K15" s="32"/>
      <c r="L15" s="78"/>
      <c r="M15" s="32"/>
      <c r="N15" s="78"/>
      <c r="O15" s="79"/>
      <c r="P15" s="78"/>
      <c r="Q15" s="78"/>
      <c r="R15" s="78"/>
      <c r="S15" s="38"/>
      <c r="T15" s="82"/>
      <c r="U15" s="83"/>
      <c r="V15" s="84"/>
    </row>
    <row r="16" spans="1:23" ht="72">
      <c r="A16" s="27" t="s">
        <v>24</v>
      </c>
      <c r="B16" s="27" t="s">
        <v>25</v>
      </c>
      <c r="C16" s="28" t="s">
        <v>52</v>
      </c>
      <c r="D16" s="29">
        <v>750</v>
      </c>
      <c r="E16" s="30">
        <v>1500</v>
      </c>
      <c r="F16" s="30">
        <v>0</v>
      </c>
      <c r="G16" s="29">
        <f t="shared" si="0"/>
        <v>1500</v>
      </c>
      <c r="I16" s="86">
        <f t="shared" ref="I16:R16" si="4">SUM(I7:I15)</f>
        <v>2360</v>
      </c>
      <c r="J16" s="86">
        <f t="shared" si="4"/>
        <v>5246</v>
      </c>
      <c r="K16" s="86">
        <f t="shared" si="4"/>
        <v>7606</v>
      </c>
      <c r="L16" s="86">
        <f t="shared" si="4"/>
        <v>7088</v>
      </c>
      <c r="M16" s="86">
        <f t="shared" si="4"/>
        <v>14694</v>
      </c>
      <c r="N16" s="86">
        <f t="shared" si="4"/>
        <v>15048.350000000002</v>
      </c>
      <c r="O16" s="86">
        <f t="shared" si="4"/>
        <v>0</v>
      </c>
      <c r="P16" s="86">
        <f t="shared" si="4"/>
        <v>0</v>
      </c>
      <c r="Q16" s="86">
        <f t="shared" si="4"/>
        <v>0</v>
      </c>
      <c r="R16" s="86">
        <f t="shared" si="4"/>
        <v>-354.35000000000036</v>
      </c>
    </row>
    <row r="17" spans="1:7" ht="72">
      <c r="A17" s="27" t="s">
        <v>30</v>
      </c>
      <c r="B17" s="27" t="s">
        <v>31</v>
      </c>
      <c r="C17" s="28" t="s">
        <v>52</v>
      </c>
      <c r="D17" s="29">
        <v>500</v>
      </c>
      <c r="E17" s="30">
        <v>1000</v>
      </c>
      <c r="F17" s="30">
        <v>0</v>
      </c>
      <c r="G17" s="29">
        <f t="shared" si="0"/>
        <v>1000</v>
      </c>
    </row>
    <row r="18" spans="1:7" ht="36">
      <c r="A18" s="27" t="s">
        <v>30</v>
      </c>
      <c r="B18" s="27" t="s">
        <v>31</v>
      </c>
      <c r="C18" s="28" t="s">
        <v>53</v>
      </c>
      <c r="D18" s="29">
        <v>500</v>
      </c>
      <c r="E18" s="30">
        <v>0</v>
      </c>
      <c r="F18" s="30">
        <v>220</v>
      </c>
      <c r="G18" s="29">
        <f t="shared" si="0"/>
        <v>220</v>
      </c>
    </row>
    <row r="19" spans="1:7" ht="24">
      <c r="A19" s="27" t="s">
        <v>30</v>
      </c>
      <c r="B19" s="27" t="s">
        <v>31</v>
      </c>
      <c r="C19" s="28" t="s">
        <v>54</v>
      </c>
      <c r="D19" s="29">
        <v>500</v>
      </c>
      <c r="E19" s="30">
        <v>500</v>
      </c>
      <c r="F19" s="30">
        <v>220</v>
      </c>
      <c r="G19" s="29">
        <f t="shared" si="0"/>
        <v>720</v>
      </c>
    </row>
  </sheetData>
  <mergeCells count="12">
    <mergeCell ref="T10:T11"/>
    <mergeCell ref="U10:U11"/>
    <mergeCell ref="V10:V11"/>
    <mergeCell ref="T12:T13"/>
    <mergeCell ref="U12:U13"/>
    <mergeCell ref="V12:V13"/>
    <mergeCell ref="A1:G1"/>
    <mergeCell ref="A2:G2"/>
    <mergeCell ref="A3:G3"/>
    <mergeCell ref="T7:T8"/>
    <mergeCell ref="U7:U8"/>
    <mergeCell ref="V7:V8"/>
  </mergeCells>
  <pageMargins left="0.2" right="0.19685039370078741" top="0.23" bottom="0.39370078740157483" header="0.15748031496062992" footer="0.15748031496062992"/>
  <pageSetup scale="75" orientation="landscape" horizontalDpi="200" verticalDpi="200" r:id="rId1"/>
  <colBreaks count="1" manualBreakCount="1">
    <brk id="18"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viaticos 2012 (10)</vt:lpstr>
      <vt:lpstr>'viaticos 2012 (10)'!Área_de_impresión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dcterms:created xsi:type="dcterms:W3CDTF">2013-01-30T19:43:13Z</dcterms:created>
  <dcterms:modified xsi:type="dcterms:W3CDTF">2013-01-30T19:43:23Z</dcterms:modified>
</cp:coreProperties>
</file>