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jpeg" ContentType="image/jpeg"/>
  <Default Extension="emf" ContentType="image/x-emf"/>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defaultThemeVersion="124226"/>
  <bookViews>
    <workbookView xWindow="-120" yWindow="-120" windowWidth="20610" windowHeight="11640" tabRatio="898" firstSheet="26" activeTab="37"/>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1" r:id="rId33"/>
    <sheet name="ETCA-III-05" sheetId="82" r:id="rId34"/>
    <sheet name="ETCA-IV-01" sheetId="20" r:id="rId35"/>
    <sheet name="ETCA-IV-02" sheetId="54" r:id="rId36"/>
    <sheet name="ETCA-IV-03" sheetId="27" r:id="rId37"/>
    <sheet name="ANEXO" sheetId="64" r:id="rId38"/>
  </sheets>
  <externalReferences>
    <externalReference r:id="rId39"/>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1">'ETCA-I-01'!$A$1:$G$59</definedName>
    <definedName name="_xlnm.Print_Area" localSheetId="2">'ETCA-I-02'!$A$1:$G$77</definedName>
    <definedName name="_xlnm.Print_Area" localSheetId="3">'ETCA-I-03'!$A$1:$D$72</definedName>
    <definedName name="_xlnm.Print_Area" localSheetId="4">'ETCA-I-04'!$A$1:$F$46</definedName>
    <definedName name="_xlnm.Print_Area" localSheetId="6">'ETCA-I-06'!$A$1:$D$72</definedName>
    <definedName name="_xlnm.Print_Area" localSheetId="7">'ETCA-I-07'!$A$1:$G$34</definedName>
    <definedName name="_xlnm.Print_Area" localSheetId="8">'ETCA-I-08'!$A$1:$F$48</definedName>
    <definedName name="_xlnm.Print_Area" localSheetId="9">'ETCA-I-09'!$A$1:$I$43</definedName>
    <definedName name="_xlnm.Print_Area" localSheetId="11">'ETCA-I-11'!$A$1:$I$53</definedName>
    <definedName name="_xlnm.Print_Area" localSheetId="12">'ETCA-I-12 (NOTAS)'!$A$1:$J$50</definedName>
    <definedName name="_xlnm.Print_Area" localSheetId="13">'ETCA-II-01'!$A$1:$H$55</definedName>
    <definedName name="_xlnm.Print_Area" localSheetId="14">'ETCA-II-02'!$A$1:$I$87</definedName>
    <definedName name="_xlnm.Print_Area" localSheetId="15">'ETCA-II-03'!$A$1:$D$35</definedName>
    <definedName name="_xlnm.Print_Area" localSheetId="17">'ETCA-II-05'!$A$1:$H$165</definedName>
    <definedName name="_xlnm.Print_Area" localSheetId="18">'ETCA-II-06'!$A$1:$G$26</definedName>
    <definedName name="_xlnm.Print_Area" localSheetId="19">'ETCA-II-07'!$A$1:$G$36</definedName>
    <definedName name="_xlnm.Print_Area" localSheetId="20">'ETCA-II-08'!$A$1:$G$41</definedName>
    <definedName name="_xlnm.Print_Area" localSheetId="21">'ETCA-II-09'!$A$1:$G$21</definedName>
    <definedName name="_xlnm.Print_Area" localSheetId="22">'ETCA-II-10'!$A$1:$G$27</definedName>
    <definedName name="_xlnm.Print_Area" localSheetId="23">'ETCA-II-11'!$A$1:$G$50</definedName>
    <definedName name="_xlnm.Print_Area" localSheetId="24">'ETCA-II-12'!$A$1:$H$87</definedName>
    <definedName name="_xlnm.Print_Area" localSheetId="25">'ETCA-II-13'!$A$1:$I$138</definedName>
    <definedName name="_xlnm.Print_Area" localSheetId="26">'ETCA-II-14'!$A$1:$G$39</definedName>
    <definedName name="_xlnm.Print_Area" localSheetId="27">'ETCA-II-15'!$A$1:$C$43</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3">'ETCA-III-05'!$A$1:$Y$164</definedName>
    <definedName name="_xlnm.Print_Area" localSheetId="34">'ETCA-IV-01'!$A$1:$E$32</definedName>
    <definedName name="_xlnm.Print_Area" localSheetId="35">'ETCA-IV-02'!$A$1:$E$93</definedName>
    <definedName name="_xlnm.Print_Area" localSheetId="36">'ETCA-IV-03'!$A$1:$D$29</definedName>
    <definedName name="_xlnm.Print_Area" localSheetId="0">'Lista  FORMATOS  '!$A$1:$C$56</definedName>
    <definedName name="_xlnm.Database" localSheetId="37">#REF!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4">#REF!</definedName>
    <definedName name="_xlnm.Database" localSheetId="36">#REF!</definedName>
    <definedName name="_xlnm.Database">#REF!</definedName>
    <definedName name="ppto">[1]Hoja2!$B$3:$M$95</definedName>
    <definedName name="qw" localSheetId="37">#REF!</definedName>
    <definedName name="qw" localSheetId="25">#REF!</definedName>
    <definedName name="qw">#REF!</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'ETCA-II-13'!$1:$8</definedName>
    <definedName name="_xlnm.Print_Titles" localSheetId="33">'ETCA-III-05'!$7:$8</definedName>
    <definedName name="_xlnm.Print_Titles" localSheetId="35">'ETCA-IV-02'!$1:$5</definedName>
  </definedNames>
  <calcPr calcId="124519"/>
  <fileRecoveryPr repairLoad="1"/>
</workbook>
</file>

<file path=xl/calcChain.xml><?xml version="1.0" encoding="utf-8"?>
<calcChain xmlns="http://schemas.openxmlformats.org/spreadsheetml/2006/main">
  <c r="F31" i="38"/>
  <c r="E31"/>
  <c r="D31"/>
  <c r="C31"/>
  <c r="D13"/>
  <c r="D12"/>
  <c r="D11"/>
  <c r="D10"/>
  <c r="D9"/>
  <c r="G134" i="50"/>
  <c r="F70"/>
  <c r="G49"/>
  <c r="F49"/>
  <c r="F10"/>
  <c r="E9" i="64" l="1"/>
  <c r="D13" l="1"/>
  <c r="C13"/>
  <c r="E12"/>
  <c r="E11"/>
  <c r="E10"/>
  <c r="E8"/>
  <c r="E7"/>
  <c r="E6"/>
  <c r="E5"/>
  <c r="B9" i="37" l="1"/>
  <c r="C75" i="70"/>
  <c r="C74"/>
  <c r="B75"/>
  <c r="B74"/>
  <c r="H132" i="50"/>
  <c r="E132"/>
  <c r="I132" s="1"/>
  <c r="I131"/>
  <c r="E131"/>
  <c r="G130"/>
  <c r="F130"/>
  <c r="D130"/>
  <c r="C130"/>
  <c r="E128"/>
  <c r="H128" s="1"/>
  <c r="H127"/>
  <c r="E127"/>
  <c r="I127" s="1"/>
  <c r="E126"/>
  <c r="H126" s="1"/>
  <c r="H125"/>
  <c r="E125"/>
  <c r="I125" s="1"/>
  <c r="E124"/>
  <c r="H124" s="1"/>
  <c r="H123"/>
  <c r="E123"/>
  <c r="I123" s="1"/>
  <c r="E122"/>
  <c r="G121"/>
  <c r="F121"/>
  <c r="D121"/>
  <c r="C121"/>
  <c r="I120"/>
  <c r="H119"/>
  <c r="E119"/>
  <c r="I119" s="1"/>
  <c r="E118"/>
  <c r="H118" s="1"/>
  <c r="H117"/>
  <c r="E117"/>
  <c r="I117" s="1"/>
  <c r="I116"/>
  <c r="H115"/>
  <c r="E115"/>
  <c r="I115" s="1"/>
  <c r="I114"/>
  <c r="E114"/>
  <c r="H114" s="1"/>
  <c r="I113"/>
  <c r="E112"/>
  <c r="H112" s="1"/>
  <c r="H111"/>
  <c r="E111"/>
  <c r="I111" s="1"/>
  <c r="E110"/>
  <c r="H110" s="1"/>
  <c r="I109"/>
  <c r="I108"/>
  <c r="E108"/>
  <c r="H108" s="1"/>
  <c r="H107"/>
  <c r="E107"/>
  <c r="I107" s="1"/>
  <c r="I106"/>
  <c r="E106"/>
  <c r="H106" s="1"/>
  <c r="I105"/>
  <c r="E104"/>
  <c r="H104" s="1"/>
  <c r="H103"/>
  <c r="E103"/>
  <c r="I103" s="1"/>
  <c r="E102"/>
  <c r="H102" s="1"/>
  <c r="H101"/>
  <c r="E101"/>
  <c r="I101" s="1"/>
  <c r="E100"/>
  <c r="H100" s="1"/>
  <c r="H99"/>
  <c r="E99"/>
  <c r="I99" s="1"/>
  <c r="I98"/>
  <c r="H97"/>
  <c r="E97"/>
  <c r="I97" s="1"/>
  <c r="I96"/>
  <c r="E96"/>
  <c r="H96" s="1"/>
  <c r="H95"/>
  <c r="E95"/>
  <c r="I95" s="1"/>
  <c r="I94"/>
  <c r="E94"/>
  <c r="H94" s="1"/>
  <c r="H93"/>
  <c r="E93"/>
  <c r="I93" s="1"/>
  <c r="I92"/>
  <c r="H91"/>
  <c r="E91"/>
  <c r="I91" s="1"/>
  <c r="E90"/>
  <c r="H90" s="1"/>
  <c r="H89"/>
  <c r="E89"/>
  <c r="I89" s="1"/>
  <c r="E88"/>
  <c r="H88" s="1"/>
  <c r="H87"/>
  <c r="E87"/>
  <c r="I87" s="1"/>
  <c r="E85"/>
  <c r="H85" s="1"/>
  <c r="H84"/>
  <c r="E84"/>
  <c r="I84" s="1"/>
  <c r="E83"/>
  <c r="H83" s="1"/>
  <c r="H82"/>
  <c r="E82"/>
  <c r="I82" s="1"/>
  <c r="E81"/>
  <c r="H81" s="1"/>
  <c r="H80"/>
  <c r="E80"/>
  <c r="I80" s="1"/>
  <c r="I79"/>
  <c r="H78"/>
  <c r="E78"/>
  <c r="I78" s="1"/>
  <c r="I77"/>
  <c r="E77"/>
  <c r="H77" s="1"/>
  <c r="H76"/>
  <c r="E76"/>
  <c r="I76" s="1"/>
  <c r="I75"/>
  <c r="E75"/>
  <c r="H75" s="1"/>
  <c r="H74"/>
  <c r="E74"/>
  <c r="I74" s="1"/>
  <c r="I73"/>
  <c r="E73"/>
  <c r="H72"/>
  <c r="E72"/>
  <c r="I72" s="1"/>
  <c r="I71"/>
  <c r="G70"/>
  <c r="D70"/>
  <c r="C70"/>
  <c r="I69"/>
  <c r="H68"/>
  <c r="E68"/>
  <c r="I68" s="1"/>
  <c r="E67"/>
  <c r="H67" s="1"/>
  <c r="I66"/>
  <c r="I65"/>
  <c r="E65"/>
  <c r="H65" s="1"/>
  <c r="I64"/>
  <c r="E63"/>
  <c r="H63" s="1"/>
  <c r="I62"/>
  <c r="I61"/>
  <c r="E61"/>
  <c r="H61" s="1"/>
  <c r="I60"/>
  <c r="E59"/>
  <c r="H59" s="1"/>
  <c r="H58"/>
  <c r="E58"/>
  <c r="I58" s="1"/>
  <c r="I57"/>
  <c r="H56"/>
  <c r="E56"/>
  <c r="I56" s="1"/>
  <c r="I55"/>
  <c r="H54"/>
  <c r="E54"/>
  <c r="I54" s="1"/>
  <c r="I53"/>
  <c r="H53"/>
  <c r="I52"/>
  <c r="H52"/>
  <c r="E51"/>
  <c r="H51" s="1"/>
  <c r="I50"/>
  <c r="D49"/>
  <c r="C49"/>
  <c r="C134" s="1"/>
  <c r="I48"/>
  <c r="E47"/>
  <c r="H47" s="1"/>
  <c r="I46"/>
  <c r="I45"/>
  <c r="E45"/>
  <c r="H45" s="1"/>
  <c r="H44"/>
  <c r="E44"/>
  <c r="I44" s="1"/>
  <c r="I43"/>
  <c r="E43"/>
  <c r="H43" s="1"/>
  <c r="H42"/>
  <c r="E42"/>
  <c r="I42" s="1"/>
  <c r="I41"/>
  <c r="E41"/>
  <c r="H41" s="1"/>
  <c r="H40"/>
  <c r="E40"/>
  <c r="I40" s="1"/>
  <c r="I39"/>
  <c r="H38"/>
  <c r="E38"/>
  <c r="I38" s="1"/>
  <c r="E37"/>
  <c r="H37" s="1"/>
  <c r="H36"/>
  <c r="E36"/>
  <c r="I36" s="1"/>
  <c r="I35"/>
  <c r="I34"/>
  <c r="I33"/>
  <c r="H32"/>
  <c r="E32"/>
  <c r="I32" s="1"/>
  <c r="I31"/>
  <c r="I30"/>
  <c r="I29"/>
  <c r="E29"/>
  <c r="H29" s="1"/>
  <c r="H28"/>
  <c r="E28"/>
  <c r="I28" s="1"/>
  <c r="I27"/>
  <c r="I26"/>
  <c r="I25"/>
  <c r="I24"/>
  <c r="I23"/>
  <c r="I22"/>
  <c r="I21"/>
  <c r="E21"/>
  <c r="H21" s="1"/>
  <c r="I20"/>
  <c r="I19"/>
  <c r="I18"/>
  <c r="E17"/>
  <c r="H17" s="1"/>
  <c r="I16"/>
  <c r="I15"/>
  <c r="E14"/>
  <c r="I14" s="1"/>
  <c r="H13"/>
  <c r="E13"/>
  <c r="I13" s="1"/>
  <c r="I12"/>
  <c r="I11"/>
  <c r="G10"/>
  <c r="E10"/>
  <c r="H10" s="1"/>
  <c r="D10"/>
  <c r="C10"/>
  <c r="O21" i="81"/>
  <c r="P21" s="1"/>
  <c r="O20"/>
  <c r="P20" s="1"/>
  <c r="F19"/>
  <c r="G19" s="1"/>
  <c r="E19"/>
  <c r="P19" s="1"/>
  <c r="P18"/>
  <c r="G18"/>
  <c r="H18" s="1"/>
  <c r="O17"/>
  <c r="P17" s="1"/>
  <c r="O16"/>
  <c r="P16" s="1"/>
  <c r="H16"/>
  <c r="I16" s="1"/>
  <c r="J16" s="1"/>
  <c r="G16"/>
  <c r="O15"/>
  <c r="P15" s="1"/>
  <c r="G15"/>
  <c r="H15" s="1"/>
  <c r="I15" s="1"/>
  <c r="J15" s="1"/>
  <c r="P14"/>
  <c r="O14"/>
  <c r="O13"/>
  <c r="P13" s="1"/>
  <c r="G13"/>
  <c r="H13" s="1"/>
  <c r="I13" s="1"/>
  <c r="J13" s="1"/>
  <c r="P12"/>
  <c r="O12"/>
  <c r="G12"/>
  <c r="H12" s="1"/>
  <c r="I12" s="1"/>
  <c r="J12" s="1"/>
  <c r="I10" i="50" l="1"/>
  <c r="D134"/>
  <c r="H122"/>
  <c r="H121" s="1"/>
  <c r="E121"/>
  <c r="H14"/>
  <c r="I17"/>
  <c r="I37"/>
  <c r="I47"/>
  <c r="E49"/>
  <c r="I51"/>
  <c r="I59"/>
  <c r="I63"/>
  <c r="I67"/>
  <c r="H73"/>
  <c r="E70"/>
  <c r="I81"/>
  <c r="I83"/>
  <c r="I85"/>
  <c r="I88"/>
  <c r="I90"/>
  <c r="I100"/>
  <c r="I102"/>
  <c r="I104"/>
  <c r="I110"/>
  <c r="I112"/>
  <c r="I118"/>
  <c r="F134"/>
  <c r="I122"/>
  <c r="I124"/>
  <c r="I126"/>
  <c r="I128"/>
  <c r="H131"/>
  <c r="E130"/>
  <c r="I18" i="81"/>
  <c r="J18" s="1"/>
  <c r="I130" i="50" l="1"/>
  <c r="H130"/>
  <c r="I70"/>
  <c r="H70"/>
  <c r="H134" s="1"/>
  <c r="H49"/>
  <c r="I49"/>
  <c r="I121"/>
  <c r="E134"/>
  <c r="I134" s="1"/>
  <c r="E10" i="6"/>
  <c r="D10"/>
  <c r="B18" i="2"/>
  <c r="B31"/>
  <c r="F11" i="6"/>
  <c r="G11" s="1"/>
  <c r="C20" i="23"/>
  <c r="F42" i="2"/>
  <c r="G38" i="51"/>
  <c r="G19"/>
  <c r="C41"/>
  <c r="C31"/>
  <c r="E13" i="64" l="1"/>
  <c r="C11" i="37" l="1"/>
  <c r="C10"/>
  <c r="F75" i="70"/>
  <c r="E75"/>
  <c r="F74"/>
  <c r="E74"/>
  <c r="F53"/>
  <c r="E53"/>
  <c r="F49"/>
  <c r="E49"/>
  <c r="F48"/>
  <c r="F47" s="1"/>
  <c r="E48"/>
  <c r="C53"/>
  <c r="C49"/>
  <c r="C48"/>
  <c r="F36"/>
  <c r="E36"/>
  <c r="C36"/>
  <c r="B36"/>
  <c r="F35"/>
  <c r="E35"/>
  <c r="C35"/>
  <c r="B35"/>
  <c r="F34"/>
  <c r="E34"/>
  <c r="C34"/>
  <c r="B34"/>
  <c r="F33"/>
  <c r="E33"/>
  <c r="C33"/>
  <c r="B33"/>
  <c r="F32"/>
  <c r="E32"/>
  <c r="C32"/>
  <c r="B32"/>
  <c r="F31"/>
  <c r="E31"/>
  <c r="C31"/>
  <c r="B31"/>
  <c r="F30"/>
  <c r="E30"/>
  <c r="C30"/>
  <c r="B30"/>
  <c r="F29"/>
  <c r="E29"/>
  <c r="C29"/>
  <c r="B29"/>
  <c r="F11" i="37"/>
  <c r="E11"/>
  <c r="B11"/>
  <c r="G26" i="62" l="1"/>
  <c r="F21" i="42"/>
  <c r="F10" i="37"/>
  <c r="B10"/>
  <c r="E10"/>
  <c r="C47" i="70"/>
  <c r="E47"/>
  <c r="F10" i="44"/>
  <c r="F14" i="45"/>
  <c r="F25" i="72"/>
  <c r="E21" i="42" l="1"/>
  <c r="E25" i="72"/>
  <c r="E10" i="44"/>
  <c r="F26" i="62"/>
  <c r="E14" i="45"/>
  <c r="B21" i="42"/>
  <c r="B25" i="72"/>
  <c r="C26" i="62"/>
  <c r="B14" i="45"/>
  <c r="B10" i="44"/>
  <c r="C21" i="42"/>
  <c r="D26" i="62"/>
  <c r="C14" i="45"/>
  <c r="C10" i="44"/>
  <c r="C25" i="72"/>
  <c r="E19" i="67"/>
  <c r="C39" i="74"/>
  <c r="D30" i="1"/>
  <c r="D14" i="45" l="1"/>
  <c r="D25" i="72"/>
  <c r="D10" i="44"/>
  <c r="E26" i="62"/>
  <c r="D21" i="42"/>
  <c r="G14" i="45"/>
  <c r="G25" i="72"/>
  <c r="G10" i="44"/>
  <c r="H26" i="62"/>
  <c r="C14" i="61" l="1"/>
  <c r="B53" i="70"/>
  <c r="B57" i="51" l="1"/>
  <c r="C30" i="1"/>
  <c r="F11" i="61" l="1"/>
  <c r="E11"/>
  <c r="B31" i="38"/>
  <c r="G31" s="1"/>
  <c r="F16" i="61" l="1"/>
  <c r="F15"/>
  <c r="F14"/>
  <c r="F13"/>
  <c r="F12"/>
  <c r="F10" s="1"/>
  <c r="E16"/>
  <c r="E15"/>
  <c r="E14"/>
  <c r="E13"/>
  <c r="E12"/>
  <c r="E10" s="1"/>
  <c r="C16"/>
  <c r="C15"/>
  <c r="C13"/>
  <c r="C12"/>
  <c r="C11"/>
  <c r="B16"/>
  <c r="B15"/>
  <c r="B14"/>
  <c r="B13"/>
  <c r="B12"/>
  <c r="B11"/>
  <c r="A16"/>
  <c r="A15"/>
  <c r="A14"/>
  <c r="A13"/>
  <c r="A12"/>
  <c r="A11"/>
  <c r="C10" l="1"/>
  <c r="B10"/>
  <c r="F10" i="65"/>
  <c r="E10"/>
  <c r="E9" i="37" l="1"/>
  <c r="E15" s="1"/>
  <c r="G27" i="71"/>
  <c r="F27"/>
  <c r="G22"/>
  <c r="F22"/>
  <c r="D27"/>
  <c r="D22"/>
  <c r="C27"/>
  <c r="C22"/>
  <c r="G17"/>
  <c r="F17"/>
  <c r="D17"/>
  <c r="C17"/>
  <c r="G78"/>
  <c r="F78"/>
  <c r="G77"/>
  <c r="F77"/>
  <c r="D78"/>
  <c r="D77"/>
  <c r="C78"/>
  <c r="C77"/>
  <c r="G55"/>
  <c r="F55"/>
  <c r="G51"/>
  <c r="F51"/>
  <c r="D55"/>
  <c r="D51"/>
  <c r="C55"/>
  <c r="B49" i="70"/>
  <c r="C51" i="71" s="1"/>
  <c r="B48" i="70"/>
  <c r="C50" i="71" s="1"/>
  <c r="G38"/>
  <c r="F38"/>
  <c r="G37"/>
  <c r="F37"/>
  <c r="G36"/>
  <c r="F36"/>
  <c r="G35"/>
  <c r="F35"/>
  <c r="G34"/>
  <c r="F34"/>
  <c r="G33"/>
  <c r="F33"/>
  <c r="G32"/>
  <c r="F32"/>
  <c r="G31"/>
  <c r="F31"/>
  <c r="F28" i="70"/>
  <c r="F27" s="1"/>
  <c r="E28"/>
  <c r="E27" s="1"/>
  <c r="D38" i="71"/>
  <c r="D37"/>
  <c r="D36"/>
  <c r="D35"/>
  <c r="D34"/>
  <c r="D33"/>
  <c r="D32"/>
  <c r="D31"/>
  <c r="C28" i="70"/>
  <c r="C38" i="71"/>
  <c r="C37"/>
  <c r="C36"/>
  <c r="C35"/>
  <c r="C34"/>
  <c r="C33"/>
  <c r="C32"/>
  <c r="C31"/>
  <c r="B28" i="70"/>
  <c r="C30" i="71" s="1"/>
  <c r="F26" i="70"/>
  <c r="G28" i="71" s="1"/>
  <c r="E26" i="70"/>
  <c r="F28" i="71" s="1"/>
  <c r="F24" i="70"/>
  <c r="G26" i="71" s="1"/>
  <c r="E24" i="70"/>
  <c r="F26" i="71" s="1"/>
  <c r="F23" i="70"/>
  <c r="G25" i="71" s="1"/>
  <c r="E23" i="70"/>
  <c r="F25" i="71" s="1"/>
  <c r="F22" i="70"/>
  <c r="G24" i="71" s="1"/>
  <c r="E22" i="70"/>
  <c r="F24" i="71" s="1"/>
  <c r="F21" i="70"/>
  <c r="G23" i="71" s="1"/>
  <c r="E21" i="70"/>
  <c r="F23" i="71" s="1"/>
  <c r="F19" i="70"/>
  <c r="G21" i="71" s="1"/>
  <c r="E19" i="70"/>
  <c r="F21" i="71" s="1"/>
  <c r="F18" i="70"/>
  <c r="F17" s="1"/>
  <c r="E18"/>
  <c r="E17" s="1"/>
  <c r="C26"/>
  <c r="D28" i="71" s="1"/>
  <c r="C24" i="70"/>
  <c r="D26" i="71" s="1"/>
  <c r="C23" i="70"/>
  <c r="D25" i="71" s="1"/>
  <c r="C22" i="70"/>
  <c r="D24" i="71" s="1"/>
  <c r="C21" i="70"/>
  <c r="D23" i="71" s="1"/>
  <c r="C19" i="70"/>
  <c r="D21" i="71" s="1"/>
  <c r="C18" i="70"/>
  <c r="D20" i="71" s="1"/>
  <c r="B26" i="70"/>
  <c r="C28" i="71" s="1"/>
  <c r="B24" i="70"/>
  <c r="C26" i="71" s="1"/>
  <c r="B23" i="70"/>
  <c r="C25" i="71" s="1"/>
  <c r="B22" i="70"/>
  <c r="C24" i="71" s="1"/>
  <c r="B21" i="70"/>
  <c r="C23" i="71" s="1"/>
  <c r="B19" i="70"/>
  <c r="C21" i="71" s="1"/>
  <c r="B18" i="70"/>
  <c r="C20" i="71" s="1"/>
  <c r="F16" i="70"/>
  <c r="G18" i="71" s="1"/>
  <c r="E16" i="70"/>
  <c r="F18" i="71" s="1"/>
  <c r="F14" i="70"/>
  <c r="G16" i="71" s="1"/>
  <c r="E14" i="70"/>
  <c r="F16" i="71" s="1"/>
  <c r="F13" i="70"/>
  <c r="G15" i="71" s="1"/>
  <c r="E13" i="70"/>
  <c r="F15" i="71" s="1"/>
  <c r="F12" i="70"/>
  <c r="G14" i="71" s="1"/>
  <c r="E12" i="70"/>
  <c r="F14" i="71" s="1"/>
  <c r="F11" i="70"/>
  <c r="G13" i="71" s="1"/>
  <c r="E11" i="70"/>
  <c r="F13" i="71" s="1"/>
  <c r="F10" i="70"/>
  <c r="F9" s="1"/>
  <c r="E10"/>
  <c r="E9" s="1"/>
  <c r="C16"/>
  <c r="D18" i="71" s="1"/>
  <c r="C14" i="70"/>
  <c r="D16" i="71" s="1"/>
  <c r="C13" i="70"/>
  <c r="D15" i="71" s="1"/>
  <c r="C12" i="70"/>
  <c r="D14" i="71" s="1"/>
  <c r="C11" i="70"/>
  <c r="D13" i="71" s="1"/>
  <c r="C10" i="70"/>
  <c r="B16"/>
  <c r="C18" i="71" s="1"/>
  <c r="B14" i="70"/>
  <c r="C16" i="71" s="1"/>
  <c r="B13" i="70"/>
  <c r="C15" i="71" s="1"/>
  <c r="B12" i="70"/>
  <c r="C14" i="71" s="1"/>
  <c r="B11" i="70"/>
  <c r="C13" i="71" s="1"/>
  <c r="B10" i="70"/>
  <c r="F9" i="37"/>
  <c r="F15" s="1"/>
  <c r="C10" i="65"/>
  <c r="C12" i="71" l="1"/>
  <c r="C11" s="1"/>
  <c r="B9" i="70"/>
  <c r="D30" i="71"/>
  <c r="D29" s="1"/>
  <c r="C27" i="70"/>
  <c r="C9"/>
  <c r="G30" i="71"/>
  <c r="G29" s="1"/>
  <c r="D50"/>
  <c r="D49" s="1"/>
  <c r="G50"/>
  <c r="G49" s="1"/>
  <c r="D12"/>
  <c r="D11" s="1"/>
  <c r="F50"/>
  <c r="F49" s="1"/>
  <c r="C9" i="37"/>
  <c r="C15" s="1"/>
  <c r="B10" i="65"/>
  <c r="F30" i="71"/>
  <c r="F29" s="1"/>
  <c r="G12"/>
  <c r="G11" s="1"/>
  <c r="G20"/>
  <c r="G19" s="1"/>
  <c r="F12"/>
  <c r="F11" s="1"/>
  <c r="F20"/>
  <c r="F19" s="1"/>
  <c r="G9" i="51" l="1"/>
  <c r="B8" i="74"/>
  <c r="D20" i="19"/>
  <c r="B6" i="80"/>
  <c r="F6" s="1"/>
  <c r="C8" i="74"/>
  <c r="C7" s="1"/>
  <c r="F31" i="2"/>
  <c r="A1" i="80"/>
  <c r="A3"/>
  <c r="F38"/>
  <c r="F37"/>
  <c r="E36"/>
  <c r="F36" s="1"/>
  <c r="F34"/>
  <c r="F33"/>
  <c r="F32"/>
  <c r="F31"/>
  <c r="F30"/>
  <c r="D29"/>
  <c r="C29"/>
  <c r="F27"/>
  <c r="F26"/>
  <c r="F25"/>
  <c r="B24"/>
  <c r="F24" s="1"/>
  <c r="F20"/>
  <c r="F19"/>
  <c r="E18"/>
  <c r="F18" s="1"/>
  <c r="F16"/>
  <c r="F15"/>
  <c r="F14"/>
  <c r="F13"/>
  <c r="F12"/>
  <c r="D11"/>
  <c r="D22" s="1"/>
  <c r="C11"/>
  <c r="F9"/>
  <c r="F8"/>
  <c r="F7"/>
  <c r="E22"/>
  <c r="E40" s="1"/>
  <c r="A5" i="50"/>
  <c r="A5" i="62"/>
  <c r="H21" i="44"/>
  <c r="A5" i="61"/>
  <c r="J19" i="52"/>
  <c r="J18"/>
  <c r="A4"/>
  <c r="F29" i="75"/>
  <c r="E29"/>
  <c r="F24"/>
  <c r="F35" s="1"/>
  <c r="E24"/>
  <c r="E35" s="1"/>
  <c r="F15"/>
  <c r="E15"/>
  <c r="F10"/>
  <c r="F21" s="1"/>
  <c r="E10"/>
  <c r="E21" s="1"/>
  <c r="A4"/>
  <c r="A3"/>
  <c r="A4" i="74"/>
  <c r="A3"/>
  <c r="C60"/>
  <c r="B60"/>
  <c r="C53"/>
  <c r="B53"/>
  <c r="C48"/>
  <c r="B48"/>
  <c r="B39"/>
  <c r="C29"/>
  <c r="B29"/>
  <c r="C17"/>
  <c r="B17"/>
  <c r="A5" i="65"/>
  <c r="E10" i="21"/>
  <c r="E11"/>
  <c r="E12"/>
  <c r="E13"/>
  <c r="D44" i="72"/>
  <c r="G44" s="1"/>
  <c r="D43"/>
  <c r="G43" s="1"/>
  <c r="D42"/>
  <c r="G42" s="1"/>
  <c r="D41"/>
  <c r="G41" s="1"/>
  <c r="F40"/>
  <c r="E40"/>
  <c r="C40"/>
  <c r="B40"/>
  <c r="G39"/>
  <c r="D39"/>
  <c r="D38"/>
  <c r="G38" s="1"/>
  <c r="D37"/>
  <c r="G37" s="1"/>
  <c r="D36"/>
  <c r="G36" s="1"/>
  <c r="D35"/>
  <c r="G35" s="1"/>
  <c r="D34"/>
  <c r="G34" s="1"/>
  <c r="D33"/>
  <c r="G33" s="1"/>
  <c r="D32"/>
  <c r="G32" s="1"/>
  <c r="D31"/>
  <c r="G31" s="1"/>
  <c r="D30"/>
  <c r="G30" s="1"/>
  <c r="F29"/>
  <c r="E29"/>
  <c r="C29"/>
  <c r="B29"/>
  <c r="D29" s="1"/>
  <c r="G29" s="1"/>
  <c r="G28"/>
  <c r="D28"/>
  <c r="D27"/>
  <c r="G27" s="1"/>
  <c r="D26"/>
  <c r="G26" s="1"/>
  <c r="D24"/>
  <c r="G24" s="1"/>
  <c r="D23"/>
  <c r="G23" s="1"/>
  <c r="D22"/>
  <c r="G22" s="1"/>
  <c r="D21"/>
  <c r="G21" s="1"/>
  <c r="F20"/>
  <c r="E20"/>
  <c r="C20"/>
  <c r="B20"/>
  <c r="G19"/>
  <c r="D19"/>
  <c r="D18"/>
  <c r="G18" s="1"/>
  <c r="D17"/>
  <c r="G17" s="1"/>
  <c r="D16"/>
  <c r="G16" s="1"/>
  <c r="D15"/>
  <c r="G15" s="1"/>
  <c r="D14"/>
  <c r="G14" s="1"/>
  <c r="D13"/>
  <c r="G13" s="1"/>
  <c r="D12"/>
  <c r="G12" s="1"/>
  <c r="D11"/>
  <c r="G11" s="1"/>
  <c r="F10"/>
  <c r="E10"/>
  <c r="C10"/>
  <c r="B10"/>
  <c r="A5"/>
  <c r="A4"/>
  <c r="E158" i="71"/>
  <c r="E157"/>
  <c r="H157" s="1"/>
  <c r="E156"/>
  <c r="H156" s="1"/>
  <c r="E155"/>
  <c r="H155" s="1"/>
  <c r="E154"/>
  <c r="H154" s="1"/>
  <c r="E153"/>
  <c r="E152"/>
  <c r="H152" s="1"/>
  <c r="E151"/>
  <c r="H151" s="1"/>
  <c r="G150"/>
  <c r="F150"/>
  <c r="D150"/>
  <c r="C150"/>
  <c r="E149"/>
  <c r="H149" s="1"/>
  <c r="E148"/>
  <c r="H148" s="1"/>
  <c r="E147"/>
  <c r="G146"/>
  <c r="F146"/>
  <c r="D146"/>
  <c r="C146"/>
  <c r="E145"/>
  <c r="H145" s="1"/>
  <c r="E144"/>
  <c r="H144" s="1"/>
  <c r="E143"/>
  <c r="H143" s="1"/>
  <c r="E142"/>
  <c r="H142" s="1"/>
  <c r="E141"/>
  <c r="H141" s="1"/>
  <c r="E140"/>
  <c r="H140" s="1"/>
  <c r="E139"/>
  <c r="H139" s="1"/>
  <c r="E138"/>
  <c r="G137"/>
  <c r="F137"/>
  <c r="D137"/>
  <c r="C137"/>
  <c r="E136"/>
  <c r="H136" s="1"/>
  <c r="E135"/>
  <c r="H135" s="1"/>
  <c r="E134"/>
  <c r="G133"/>
  <c r="F133"/>
  <c r="D133"/>
  <c r="C133"/>
  <c r="E132"/>
  <c r="H132" s="1"/>
  <c r="E131"/>
  <c r="H131" s="1"/>
  <c r="E130"/>
  <c r="H130" s="1"/>
  <c r="E129"/>
  <c r="H129" s="1"/>
  <c r="E128"/>
  <c r="H128" s="1"/>
  <c r="E127"/>
  <c r="H127" s="1"/>
  <c r="E126"/>
  <c r="H126" s="1"/>
  <c r="E125"/>
  <c r="H125" s="1"/>
  <c r="E124"/>
  <c r="H124" s="1"/>
  <c r="G123"/>
  <c r="F123"/>
  <c r="D123"/>
  <c r="C123"/>
  <c r="E122"/>
  <c r="H122" s="1"/>
  <c r="E121"/>
  <c r="H121" s="1"/>
  <c r="E120"/>
  <c r="H120" s="1"/>
  <c r="E119"/>
  <c r="H119" s="1"/>
  <c r="E118"/>
  <c r="H118" s="1"/>
  <c r="E117"/>
  <c r="H117" s="1"/>
  <c r="E116"/>
  <c r="H116" s="1"/>
  <c r="E115"/>
  <c r="H115" s="1"/>
  <c r="E114"/>
  <c r="G113"/>
  <c r="F113"/>
  <c r="D113"/>
  <c r="C113"/>
  <c r="E112"/>
  <c r="H112" s="1"/>
  <c r="E111"/>
  <c r="H111" s="1"/>
  <c r="E110"/>
  <c r="H110" s="1"/>
  <c r="E109"/>
  <c r="H109" s="1"/>
  <c r="E108"/>
  <c r="H108" s="1"/>
  <c r="E107"/>
  <c r="H107" s="1"/>
  <c r="E106"/>
  <c r="H106" s="1"/>
  <c r="E105"/>
  <c r="H105" s="1"/>
  <c r="E104"/>
  <c r="H104" s="1"/>
  <c r="G103"/>
  <c r="F103"/>
  <c r="D103"/>
  <c r="C103"/>
  <c r="E102"/>
  <c r="H102" s="1"/>
  <c r="E101"/>
  <c r="H101" s="1"/>
  <c r="E100"/>
  <c r="H100" s="1"/>
  <c r="E99"/>
  <c r="H99" s="1"/>
  <c r="E98"/>
  <c r="H98" s="1"/>
  <c r="E97"/>
  <c r="H97" s="1"/>
  <c r="E96"/>
  <c r="H96" s="1"/>
  <c r="E95"/>
  <c r="H95" s="1"/>
  <c r="E94"/>
  <c r="G93"/>
  <c r="F93"/>
  <c r="D93"/>
  <c r="C93"/>
  <c r="E92"/>
  <c r="H92" s="1"/>
  <c r="E91"/>
  <c r="H91" s="1"/>
  <c r="E90"/>
  <c r="H90" s="1"/>
  <c r="E89"/>
  <c r="H89" s="1"/>
  <c r="E88"/>
  <c r="H88" s="1"/>
  <c r="E87"/>
  <c r="H87" s="1"/>
  <c r="E86"/>
  <c r="G85"/>
  <c r="F85"/>
  <c r="D85"/>
  <c r="D84" s="1"/>
  <c r="C85"/>
  <c r="E83"/>
  <c r="H83" s="1"/>
  <c r="E82"/>
  <c r="H82" s="1"/>
  <c r="E81"/>
  <c r="H81" s="1"/>
  <c r="E80"/>
  <c r="H80" s="1"/>
  <c r="E79"/>
  <c r="H79" s="1"/>
  <c r="E78"/>
  <c r="H78" s="1"/>
  <c r="E77"/>
  <c r="G76"/>
  <c r="G10" s="1"/>
  <c r="F76"/>
  <c r="D76"/>
  <c r="C76"/>
  <c r="E75"/>
  <c r="H75" s="1"/>
  <c r="E74"/>
  <c r="H74" s="1"/>
  <c r="E73"/>
  <c r="G72"/>
  <c r="F72"/>
  <c r="D72"/>
  <c r="C72"/>
  <c r="E71"/>
  <c r="H71" s="1"/>
  <c r="E70"/>
  <c r="H70" s="1"/>
  <c r="E69"/>
  <c r="H69" s="1"/>
  <c r="E68"/>
  <c r="H68" s="1"/>
  <c r="E67"/>
  <c r="H67" s="1"/>
  <c r="E66"/>
  <c r="H66" s="1"/>
  <c r="E65"/>
  <c r="E64"/>
  <c r="H64" s="1"/>
  <c r="G63"/>
  <c r="F63"/>
  <c r="D63"/>
  <c r="C63"/>
  <c r="E62"/>
  <c r="H62" s="1"/>
  <c r="E61"/>
  <c r="H61" s="1"/>
  <c r="E60"/>
  <c r="H60" s="1"/>
  <c r="G59"/>
  <c r="F59"/>
  <c r="D59"/>
  <c r="C59"/>
  <c r="E58"/>
  <c r="H58" s="1"/>
  <c r="E57"/>
  <c r="H57" s="1"/>
  <c r="E56"/>
  <c r="H56" s="1"/>
  <c r="E55"/>
  <c r="H55" s="1"/>
  <c r="E54"/>
  <c r="H54" s="1"/>
  <c r="E53"/>
  <c r="H53" s="1"/>
  <c r="E52"/>
  <c r="H52" s="1"/>
  <c r="E51"/>
  <c r="H51" s="1"/>
  <c r="E50"/>
  <c r="C49"/>
  <c r="E48"/>
  <c r="H48"/>
  <c r="E47"/>
  <c r="H47"/>
  <c r="E46"/>
  <c r="H46"/>
  <c r="E45"/>
  <c r="H45"/>
  <c r="E44"/>
  <c r="H44"/>
  <c r="E43"/>
  <c r="E42"/>
  <c r="H42" s="1"/>
  <c r="E41"/>
  <c r="H41" s="1"/>
  <c r="E40"/>
  <c r="H40" s="1"/>
  <c r="G39"/>
  <c r="F39"/>
  <c r="D39"/>
  <c r="C39"/>
  <c r="E38"/>
  <c r="H38" s="1"/>
  <c r="E37"/>
  <c r="H37" s="1"/>
  <c r="E36"/>
  <c r="H36" s="1"/>
  <c r="E35"/>
  <c r="H35" s="1"/>
  <c r="E34"/>
  <c r="H34" s="1"/>
  <c r="E33"/>
  <c r="E32"/>
  <c r="H32" s="1"/>
  <c r="E31"/>
  <c r="H31" s="1"/>
  <c r="E30"/>
  <c r="C29"/>
  <c r="E28"/>
  <c r="H28" s="1"/>
  <c r="E27"/>
  <c r="H27" s="1"/>
  <c r="E26"/>
  <c r="H26" s="1"/>
  <c r="E25"/>
  <c r="H25" s="1"/>
  <c r="E24"/>
  <c r="H24" s="1"/>
  <c r="E23"/>
  <c r="H23" s="1"/>
  <c r="E22"/>
  <c r="H22" s="1"/>
  <c r="E21"/>
  <c r="H21" s="1"/>
  <c r="E20"/>
  <c r="D19"/>
  <c r="D10" s="1"/>
  <c r="D159" s="1"/>
  <c r="C19"/>
  <c r="C10" s="1"/>
  <c r="E18"/>
  <c r="H18" s="1"/>
  <c r="E17"/>
  <c r="H17" s="1"/>
  <c r="E16"/>
  <c r="H16" s="1"/>
  <c r="E15"/>
  <c r="H15" s="1"/>
  <c r="E14"/>
  <c r="H14" s="1"/>
  <c r="E13"/>
  <c r="H13" s="1"/>
  <c r="E12"/>
  <c r="A2"/>
  <c r="E39"/>
  <c r="H147"/>
  <c r="H146" s="1"/>
  <c r="H43"/>
  <c r="D80" i="70"/>
  <c r="G80" s="1"/>
  <c r="D79"/>
  <c r="G79" s="1"/>
  <c r="D78"/>
  <c r="G78" s="1"/>
  <c r="D77"/>
  <c r="G77" s="1"/>
  <c r="D76"/>
  <c r="G76" s="1"/>
  <c r="D75"/>
  <c r="G75" s="1"/>
  <c r="D74"/>
  <c r="G74" s="1"/>
  <c r="F73"/>
  <c r="F81" s="1"/>
  <c r="E73"/>
  <c r="C73"/>
  <c r="B73"/>
  <c r="D72"/>
  <c r="G72" s="1"/>
  <c r="D71"/>
  <c r="G71" s="1"/>
  <c r="D70"/>
  <c r="G70" s="1"/>
  <c r="F69"/>
  <c r="E69"/>
  <c r="C69"/>
  <c r="B69"/>
  <c r="D69" s="1"/>
  <c r="D68"/>
  <c r="G68" s="1"/>
  <c r="D67"/>
  <c r="G67" s="1"/>
  <c r="D66"/>
  <c r="G66" s="1"/>
  <c r="D65"/>
  <c r="G65" s="1"/>
  <c r="D64"/>
  <c r="G64" s="1"/>
  <c r="D63"/>
  <c r="G63" s="1"/>
  <c r="D62"/>
  <c r="G62" s="1"/>
  <c r="F61"/>
  <c r="E61"/>
  <c r="C61"/>
  <c r="B61"/>
  <c r="D60"/>
  <c r="G60" s="1"/>
  <c r="D59"/>
  <c r="G59" s="1"/>
  <c r="D58"/>
  <c r="G58" s="1"/>
  <c r="F57"/>
  <c r="E57"/>
  <c r="C57"/>
  <c r="B57"/>
  <c r="D56"/>
  <c r="G56" s="1"/>
  <c r="D55"/>
  <c r="G55" s="1"/>
  <c r="D54"/>
  <c r="G54" s="1"/>
  <c r="D53"/>
  <c r="G53" s="1"/>
  <c r="D52"/>
  <c r="G52" s="1"/>
  <c r="D51"/>
  <c r="G51" s="1"/>
  <c r="D50"/>
  <c r="G50" s="1"/>
  <c r="D49"/>
  <c r="G49" s="1"/>
  <c r="D48"/>
  <c r="G48" s="1"/>
  <c r="B47"/>
  <c r="D47" s="1"/>
  <c r="D46"/>
  <c r="G46" s="1"/>
  <c r="D45"/>
  <c r="G45" s="1"/>
  <c r="D44"/>
  <c r="G44" s="1"/>
  <c r="D43"/>
  <c r="G43" s="1"/>
  <c r="D42"/>
  <c r="G42" s="1"/>
  <c r="D41"/>
  <c r="G41" s="1"/>
  <c r="D40"/>
  <c r="G40" s="1"/>
  <c r="D39"/>
  <c r="G39" s="1"/>
  <c r="D38"/>
  <c r="G38" s="1"/>
  <c r="F37"/>
  <c r="E37"/>
  <c r="C37"/>
  <c r="B37"/>
  <c r="D36"/>
  <c r="G36" s="1"/>
  <c r="D35"/>
  <c r="G35" s="1"/>
  <c r="D34"/>
  <c r="G34" s="1"/>
  <c r="D33"/>
  <c r="G33" s="1"/>
  <c r="D32"/>
  <c r="G32" s="1"/>
  <c r="D31"/>
  <c r="G31" s="1"/>
  <c r="D30"/>
  <c r="G30" s="1"/>
  <c r="D29"/>
  <c r="G29" s="1"/>
  <c r="D28"/>
  <c r="G28" s="1"/>
  <c r="B27"/>
  <c r="D27" s="1"/>
  <c r="D26"/>
  <c r="G26" s="1"/>
  <c r="D25"/>
  <c r="G25" s="1"/>
  <c r="D24"/>
  <c r="G24" s="1"/>
  <c r="D23"/>
  <c r="G23" s="1"/>
  <c r="D22"/>
  <c r="G22" s="1"/>
  <c r="D21"/>
  <c r="G21" s="1"/>
  <c r="D20"/>
  <c r="G20" s="1"/>
  <c r="D19"/>
  <c r="G19" s="1"/>
  <c r="D18"/>
  <c r="G18" s="1"/>
  <c r="C17"/>
  <c r="B17"/>
  <c r="D16"/>
  <c r="G16" s="1"/>
  <c r="D15"/>
  <c r="G15" s="1"/>
  <c r="D14"/>
  <c r="G14" s="1"/>
  <c r="D13"/>
  <c r="G13" s="1"/>
  <c r="D12"/>
  <c r="G12" s="1"/>
  <c r="D11"/>
  <c r="G11" s="1"/>
  <c r="D10"/>
  <c r="G10" s="1"/>
  <c r="D9"/>
  <c r="A5"/>
  <c r="A4"/>
  <c r="G69"/>
  <c r="I67" i="55"/>
  <c r="I68"/>
  <c r="I13"/>
  <c r="H31" i="67"/>
  <c r="F67" i="55"/>
  <c r="F68"/>
  <c r="F13"/>
  <c r="E31" i="67"/>
  <c r="A4"/>
  <c r="A3"/>
  <c r="G33"/>
  <c r="G36"/>
  <c r="G29" s="1"/>
  <c r="G51" s="1"/>
  <c r="G42"/>
  <c r="G48"/>
  <c r="C33"/>
  <c r="C36"/>
  <c r="C29" s="1"/>
  <c r="C42"/>
  <c r="C48"/>
  <c r="H30"/>
  <c r="H32"/>
  <c r="H34"/>
  <c r="H35"/>
  <c r="H37"/>
  <c r="H38"/>
  <c r="H36" s="1"/>
  <c r="H39"/>
  <c r="H40"/>
  <c r="H43"/>
  <c r="H44"/>
  <c r="H45"/>
  <c r="H46"/>
  <c r="H49"/>
  <c r="H48" s="1"/>
  <c r="F33"/>
  <c r="F29" s="1"/>
  <c r="F36"/>
  <c r="F42"/>
  <c r="F48"/>
  <c r="E30"/>
  <c r="E32"/>
  <c r="E34"/>
  <c r="E33" s="1"/>
  <c r="E35"/>
  <c r="E37"/>
  <c r="E36" s="1"/>
  <c r="E38"/>
  <c r="E39"/>
  <c r="E40"/>
  <c r="E43"/>
  <c r="E44"/>
  <c r="E45"/>
  <c r="E46"/>
  <c r="E49"/>
  <c r="E48" s="1"/>
  <c r="D33"/>
  <c r="D36"/>
  <c r="D42"/>
  <c r="D48"/>
  <c r="G13"/>
  <c r="G16"/>
  <c r="C13"/>
  <c r="C16"/>
  <c r="E16" s="1"/>
  <c r="F13"/>
  <c r="F16"/>
  <c r="D13"/>
  <c r="D16"/>
  <c r="D24" s="1"/>
  <c r="H23"/>
  <c r="E23"/>
  <c r="H22"/>
  <c r="E22"/>
  <c r="H21"/>
  <c r="E21"/>
  <c r="H20"/>
  <c r="E20"/>
  <c r="H19"/>
  <c r="H18"/>
  <c r="E18"/>
  <c r="H17"/>
  <c r="E17"/>
  <c r="H15"/>
  <c r="E15"/>
  <c r="H14"/>
  <c r="E14"/>
  <c r="H12"/>
  <c r="E12"/>
  <c r="H11"/>
  <c r="E11"/>
  <c r="H10"/>
  <c r="E10"/>
  <c r="H9"/>
  <c r="E9"/>
  <c r="A4" i="65"/>
  <c r="A4" i="50"/>
  <c r="A4" i="54"/>
  <c r="C10" i="52"/>
  <c r="C14"/>
  <c r="D31" i="65"/>
  <c r="G31" s="1"/>
  <c r="D30"/>
  <c r="G30" s="1"/>
  <c r="D29"/>
  <c r="G29" s="1"/>
  <c r="F28"/>
  <c r="F21" s="1"/>
  <c r="E28"/>
  <c r="E21" s="1"/>
  <c r="C28"/>
  <c r="B28"/>
  <c r="B21" s="1"/>
  <c r="B16"/>
  <c r="B9" s="1"/>
  <c r="D27"/>
  <c r="G27" s="1"/>
  <c r="D26"/>
  <c r="G26" s="1"/>
  <c r="D25"/>
  <c r="G25" s="1"/>
  <c r="D24"/>
  <c r="D22"/>
  <c r="G22" s="1"/>
  <c r="D23"/>
  <c r="D10"/>
  <c r="G10" s="1"/>
  <c r="D11"/>
  <c r="G11" s="1"/>
  <c r="D12"/>
  <c r="G12" s="1"/>
  <c r="D13"/>
  <c r="G13" s="1"/>
  <c r="D14"/>
  <c r="G14" s="1"/>
  <c r="D15"/>
  <c r="G15" s="1"/>
  <c r="D17"/>
  <c r="G17" s="1"/>
  <c r="D18"/>
  <c r="G18" s="1"/>
  <c r="D19"/>
  <c r="G19" s="1"/>
  <c r="C21"/>
  <c r="F16"/>
  <c r="F9" s="1"/>
  <c r="E16"/>
  <c r="E9" s="1"/>
  <c r="C16"/>
  <c r="C9" s="1"/>
  <c r="I39" i="55"/>
  <c r="I38" s="1"/>
  <c r="A4" i="53"/>
  <c r="A4" i="55" s="1"/>
  <c r="A5" i="71" s="1"/>
  <c r="E19" i="54"/>
  <c r="D19"/>
  <c r="C19"/>
  <c r="H31" i="55"/>
  <c r="G31"/>
  <c r="E31"/>
  <c r="D31"/>
  <c r="C57" i="51"/>
  <c r="B31"/>
  <c r="C77" i="62"/>
  <c r="B9" i="51"/>
  <c r="D29" i="61"/>
  <c r="G29" s="1"/>
  <c r="D28"/>
  <c r="G28" s="1"/>
  <c r="D27"/>
  <c r="G27" s="1"/>
  <c r="D26"/>
  <c r="G26" s="1"/>
  <c r="D25"/>
  <c r="G25"/>
  <c r="D24"/>
  <c r="G24"/>
  <c r="D23"/>
  <c r="G23"/>
  <c r="D22"/>
  <c r="D18"/>
  <c r="G18" s="1"/>
  <c r="D16"/>
  <c r="G16" s="1"/>
  <c r="D15"/>
  <c r="G15" s="1"/>
  <c r="D14"/>
  <c r="G14" s="1"/>
  <c r="D13"/>
  <c r="G13" s="1"/>
  <c r="D12"/>
  <c r="G12" s="1"/>
  <c r="D11"/>
  <c r="I79" i="55"/>
  <c r="I78"/>
  <c r="I73"/>
  <c r="I72" s="1"/>
  <c r="I66"/>
  <c r="I65"/>
  <c r="I64" s="1"/>
  <c r="I63"/>
  <c r="I62"/>
  <c r="I61"/>
  <c r="I60"/>
  <c r="I59" s="1"/>
  <c r="I58"/>
  <c r="I57"/>
  <c r="I56"/>
  <c r="I55"/>
  <c r="I54"/>
  <c r="I53"/>
  <c r="I52"/>
  <c r="I51"/>
  <c r="I42"/>
  <c r="I40"/>
  <c r="I41"/>
  <c r="C32" i="54"/>
  <c r="F32" s="1"/>
  <c r="A2" i="62"/>
  <c r="A2" i="61"/>
  <c r="F69" i="51"/>
  <c r="G25" i="52"/>
  <c r="G24" s="1"/>
  <c r="G26"/>
  <c r="G27"/>
  <c r="G16"/>
  <c r="G17"/>
  <c r="G23"/>
  <c r="G22"/>
  <c r="G21"/>
  <c r="G13"/>
  <c r="G12"/>
  <c r="E81" i="62"/>
  <c r="H81" s="1"/>
  <c r="E80"/>
  <c r="H80" s="1"/>
  <c r="E79"/>
  <c r="H79" s="1"/>
  <c r="E78"/>
  <c r="H78" s="1"/>
  <c r="E75"/>
  <c r="H75" s="1"/>
  <c r="E67"/>
  <c r="H67" s="1"/>
  <c r="H68"/>
  <c r="E69"/>
  <c r="H69"/>
  <c r="E70"/>
  <c r="H70"/>
  <c r="E71"/>
  <c r="H71"/>
  <c r="E72"/>
  <c r="H72"/>
  <c r="E73"/>
  <c r="H73"/>
  <c r="E74"/>
  <c r="H74"/>
  <c r="E65"/>
  <c r="H65"/>
  <c r="E64"/>
  <c r="H64"/>
  <c r="E63"/>
  <c r="E62"/>
  <c r="H62" s="1"/>
  <c r="E61"/>
  <c r="H61" s="1"/>
  <c r="E60"/>
  <c r="H60" s="1"/>
  <c r="E59"/>
  <c r="E56"/>
  <c r="H56" s="1"/>
  <c r="E55"/>
  <c r="H55" s="1"/>
  <c r="E54"/>
  <c r="H54" s="1"/>
  <c r="E53"/>
  <c r="E52"/>
  <c r="H52" s="1"/>
  <c r="E51"/>
  <c r="E50"/>
  <c r="H50" s="1"/>
  <c r="E49"/>
  <c r="E45"/>
  <c r="H45" s="1"/>
  <c r="E44"/>
  <c r="H44" s="1"/>
  <c r="E43"/>
  <c r="H43" s="1"/>
  <c r="E42"/>
  <c r="E39"/>
  <c r="H39" s="1"/>
  <c r="E38"/>
  <c r="H38" s="1"/>
  <c r="E37"/>
  <c r="H37" s="1"/>
  <c r="E36"/>
  <c r="E35"/>
  <c r="H35" s="1"/>
  <c r="E34"/>
  <c r="H34" s="1"/>
  <c r="E33"/>
  <c r="H33" s="1"/>
  <c r="E32"/>
  <c r="E31"/>
  <c r="H31" s="1"/>
  <c r="E28"/>
  <c r="H28" s="1"/>
  <c r="E27"/>
  <c r="H27" s="1"/>
  <c r="E25"/>
  <c r="H25"/>
  <c r="E24"/>
  <c r="H24"/>
  <c r="E22"/>
  <c r="E23"/>
  <c r="E19"/>
  <c r="H19" s="1"/>
  <c r="E18"/>
  <c r="H18" s="1"/>
  <c r="E17"/>
  <c r="H17" s="1"/>
  <c r="E16"/>
  <c r="H16" s="1"/>
  <c r="E15"/>
  <c r="H15" s="1"/>
  <c r="E14"/>
  <c r="H14" s="1"/>
  <c r="E12"/>
  <c r="H12" s="1"/>
  <c r="E13"/>
  <c r="H13" s="1"/>
  <c r="F12" i="55"/>
  <c r="D18"/>
  <c r="G42" i="51"/>
  <c r="F42"/>
  <c r="F20" i="52"/>
  <c r="F27" i="51"/>
  <c r="C25"/>
  <c r="C17"/>
  <c r="E45" i="54"/>
  <c r="F47" s="1"/>
  <c r="D45"/>
  <c r="F46" s="1"/>
  <c r="C45"/>
  <c r="F45" s="1"/>
  <c r="E42"/>
  <c r="F44" s="1"/>
  <c r="D42"/>
  <c r="F43" s="1"/>
  <c r="C42"/>
  <c r="F42" s="1"/>
  <c r="E32"/>
  <c r="F34" s="1"/>
  <c r="D32"/>
  <c r="F33" s="1"/>
  <c r="E10"/>
  <c r="E9" i="20"/>
  <c r="E15" i="54"/>
  <c r="E12" i="20"/>
  <c r="D15" i="54"/>
  <c r="D12" i="20"/>
  <c r="C15" i="54"/>
  <c r="C12" i="20"/>
  <c r="F15" i="54" s="1"/>
  <c r="D10"/>
  <c r="D9" i="20"/>
  <c r="D15" s="1"/>
  <c r="D19" s="1"/>
  <c r="D21" s="1"/>
  <c r="C10" i="54"/>
  <c r="C9" i="20"/>
  <c r="H22" i="62"/>
  <c r="H23"/>
  <c r="H32"/>
  <c r="H36"/>
  <c r="H42"/>
  <c r="H49"/>
  <c r="H53"/>
  <c r="H59"/>
  <c r="H63"/>
  <c r="C11"/>
  <c r="C21"/>
  <c r="C30"/>
  <c r="C41"/>
  <c r="C48"/>
  <c r="C58"/>
  <c r="C66"/>
  <c r="G11"/>
  <c r="G21"/>
  <c r="G30"/>
  <c r="G41"/>
  <c r="G48"/>
  <c r="G58"/>
  <c r="G66"/>
  <c r="G77"/>
  <c r="F11"/>
  <c r="F21"/>
  <c r="F30"/>
  <c r="F41"/>
  <c r="F48"/>
  <c r="F58"/>
  <c r="F47" s="1"/>
  <c r="F66"/>
  <c r="F77"/>
  <c r="D11"/>
  <c r="D21"/>
  <c r="D30"/>
  <c r="D41"/>
  <c r="D48"/>
  <c r="D58"/>
  <c r="D66"/>
  <c r="D77"/>
  <c r="C21" i="61"/>
  <c r="C31" s="1"/>
  <c r="F21"/>
  <c r="F31" s="1"/>
  <c r="D10" i="52"/>
  <c r="D14"/>
  <c r="E10"/>
  <c r="E14"/>
  <c r="F10"/>
  <c r="F14"/>
  <c r="F38" i="51"/>
  <c r="F31"/>
  <c r="F23"/>
  <c r="F19"/>
  <c r="F9"/>
  <c r="F55"/>
  <c r="F59"/>
  <c r="F63"/>
  <c r="F46" i="2"/>
  <c r="F40"/>
  <c r="F36"/>
  <c r="F18"/>
  <c r="G31" i="51"/>
  <c r="G27"/>
  <c r="G23"/>
  <c r="G55"/>
  <c r="G59"/>
  <c r="G63"/>
  <c r="G72" s="1"/>
  <c r="G69"/>
  <c r="G46" i="2"/>
  <c r="G50" s="1"/>
  <c r="G40"/>
  <c r="G36"/>
  <c r="G31"/>
  <c r="G18"/>
  <c r="B41" i="51"/>
  <c r="B38"/>
  <c r="B25"/>
  <c r="B17"/>
  <c r="C19" i="6"/>
  <c r="D19"/>
  <c r="E19"/>
  <c r="C38" i="51"/>
  <c r="C9"/>
  <c r="C31" i="2"/>
  <c r="C18"/>
  <c r="E21" i="61"/>
  <c r="E31" s="1"/>
  <c r="B21"/>
  <c r="B31" s="1"/>
  <c r="I14" i="52"/>
  <c r="K18" i="53"/>
  <c r="K17"/>
  <c r="K16"/>
  <c r="K15"/>
  <c r="K12"/>
  <c r="K11"/>
  <c r="K10"/>
  <c r="K9"/>
  <c r="F11" i="55"/>
  <c r="H40"/>
  <c r="G40"/>
  <c r="E40"/>
  <c r="D40"/>
  <c r="E18"/>
  <c r="H18"/>
  <c r="G18"/>
  <c r="J14" i="53"/>
  <c r="I14"/>
  <c r="H14"/>
  <c r="G14"/>
  <c r="F14"/>
  <c r="F8"/>
  <c r="F20" s="1"/>
  <c r="E14"/>
  <c r="D14"/>
  <c r="C14"/>
  <c r="B14"/>
  <c r="J8"/>
  <c r="J20" s="1"/>
  <c r="I8"/>
  <c r="I20" s="1"/>
  <c r="H8"/>
  <c r="H20" s="1"/>
  <c r="G8"/>
  <c r="G20" s="1"/>
  <c r="E8"/>
  <c r="E20" s="1"/>
  <c r="D8"/>
  <c r="D20" s="1"/>
  <c r="C8"/>
  <c r="B8"/>
  <c r="B20" s="1"/>
  <c r="A3" i="54"/>
  <c r="A3" i="55"/>
  <c r="A3" i="53"/>
  <c r="A3" i="52"/>
  <c r="A3" i="51"/>
  <c r="E78" i="54"/>
  <c r="E76"/>
  <c r="E82"/>
  <c r="E84"/>
  <c r="C79"/>
  <c r="C80"/>
  <c r="C76"/>
  <c r="C82"/>
  <c r="D78"/>
  <c r="D84"/>
  <c r="D82"/>
  <c r="D76"/>
  <c r="E66"/>
  <c r="E64"/>
  <c r="E62"/>
  <c r="E61"/>
  <c r="E58"/>
  <c r="D66"/>
  <c r="D64"/>
  <c r="D62"/>
  <c r="D61"/>
  <c r="D58"/>
  <c r="C61"/>
  <c r="C62"/>
  <c r="C58"/>
  <c r="C64"/>
  <c r="I37" i="55"/>
  <c r="I36"/>
  <c r="I35"/>
  <c r="I34"/>
  <c r="I33"/>
  <c r="I32"/>
  <c r="I30"/>
  <c r="I29"/>
  <c r="I28"/>
  <c r="I27"/>
  <c r="I26"/>
  <c r="I25"/>
  <c r="I24"/>
  <c r="I23"/>
  <c r="I22"/>
  <c r="I21"/>
  <c r="I20"/>
  <c r="I17"/>
  <c r="I16"/>
  <c r="I15"/>
  <c r="I14"/>
  <c r="I12"/>
  <c r="I11"/>
  <c r="F65"/>
  <c r="F64" s="1"/>
  <c r="F51"/>
  <c r="F52"/>
  <c r="F53"/>
  <c r="F54"/>
  <c r="F55"/>
  <c r="F56"/>
  <c r="F57"/>
  <c r="F58"/>
  <c r="F60"/>
  <c r="F59" s="1"/>
  <c r="F42"/>
  <c r="F41"/>
  <c r="F39"/>
  <c r="F38" s="1"/>
  <c r="F33"/>
  <c r="F34"/>
  <c r="F35"/>
  <c r="F36"/>
  <c r="F37"/>
  <c r="F14"/>
  <c r="F15"/>
  <c r="F16"/>
  <c r="F17"/>
  <c r="F20"/>
  <c r="F21"/>
  <c r="F22"/>
  <c r="F23"/>
  <c r="F24"/>
  <c r="F25"/>
  <c r="F26"/>
  <c r="F27"/>
  <c r="F28"/>
  <c r="F29"/>
  <c r="F30"/>
  <c r="F72"/>
  <c r="D80"/>
  <c r="E80"/>
  <c r="F79"/>
  <c r="F78"/>
  <c r="H80"/>
  <c r="H72"/>
  <c r="H50"/>
  <c r="H59"/>
  <c r="H64"/>
  <c r="H38"/>
  <c r="G80"/>
  <c r="G72"/>
  <c r="G64"/>
  <c r="G59"/>
  <c r="G70" s="1"/>
  <c r="G50"/>
  <c r="G38"/>
  <c r="E72"/>
  <c r="E64"/>
  <c r="E59"/>
  <c r="E50"/>
  <c r="E38"/>
  <c r="D72"/>
  <c r="D38"/>
  <c r="D50"/>
  <c r="D59"/>
  <c r="D64"/>
  <c r="C24" i="52"/>
  <c r="D24"/>
  <c r="E24"/>
  <c r="F24"/>
  <c r="C20"/>
  <c r="D20"/>
  <c r="G20" s="1"/>
  <c r="E20"/>
  <c r="I24"/>
  <c r="H24"/>
  <c r="I20"/>
  <c r="H20"/>
  <c r="I10"/>
  <c r="H10"/>
  <c r="H14"/>
  <c r="G9" i="38"/>
  <c r="G10"/>
  <c r="G11"/>
  <c r="G12"/>
  <c r="G13"/>
  <c r="D14"/>
  <c r="G14" s="1"/>
  <c r="D15"/>
  <c r="G15" s="1"/>
  <c r="D16"/>
  <c r="G16" s="1"/>
  <c r="D17"/>
  <c r="D25"/>
  <c r="D26"/>
  <c r="D27"/>
  <c r="D28"/>
  <c r="D29"/>
  <c r="D30"/>
  <c r="D18"/>
  <c r="D19"/>
  <c r="D20"/>
  <c r="D21"/>
  <c r="D22"/>
  <c r="D23"/>
  <c r="D24"/>
  <c r="A4" i="27"/>
  <c r="A4" i="20"/>
  <c r="A4" i="32"/>
  <c r="A4" i="42"/>
  <c r="B4" i="19"/>
  <c r="A4" i="16"/>
  <c r="A5" i="45"/>
  <c r="A5" i="44"/>
  <c r="A5" i="38"/>
  <c r="A5" i="37"/>
  <c r="A4" i="6"/>
  <c r="A4" i="24"/>
  <c r="A4" i="21"/>
  <c r="A4" i="13"/>
  <c r="A4" i="26"/>
  <c r="A4" i="23"/>
  <c r="A3" i="27"/>
  <c r="B3" i="20"/>
  <c r="A4" i="45"/>
  <c r="A3" i="32"/>
  <c r="A3" i="42"/>
  <c r="B3" i="19"/>
  <c r="A3" i="16"/>
  <c r="A3" i="24"/>
  <c r="A4" i="44"/>
  <c r="A4" i="38"/>
  <c r="A4" i="37"/>
  <c r="A3" i="21"/>
  <c r="A3" i="13"/>
  <c r="A3" i="26"/>
  <c r="A3" i="6"/>
  <c r="A3" i="23"/>
  <c r="A3" i="1"/>
  <c r="G18" i="38"/>
  <c r="G19"/>
  <c r="G20"/>
  <c r="G21"/>
  <c r="G22"/>
  <c r="G23"/>
  <c r="G24"/>
  <c r="G25"/>
  <c r="G26"/>
  <c r="G27"/>
  <c r="G28"/>
  <c r="G29"/>
  <c r="G30"/>
  <c r="G17"/>
  <c r="D39" i="42"/>
  <c r="G39" s="1"/>
  <c r="D38"/>
  <c r="G38" s="1"/>
  <c r="D37"/>
  <c r="G37" s="1"/>
  <c r="F23" i="45"/>
  <c r="E23"/>
  <c r="C23"/>
  <c r="B23"/>
  <c r="D61" i="1"/>
  <c r="C61"/>
  <c r="C54"/>
  <c r="C48"/>
  <c r="F20" i="20" s="1"/>
  <c r="C34" i="1"/>
  <c r="C44"/>
  <c r="C9" i="24"/>
  <c r="C29"/>
  <c r="D54" i="1"/>
  <c r="D48"/>
  <c r="D34"/>
  <c r="D44"/>
  <c r="D20"/>
  <c r="D17"/>
  <c r="D8"/>
  <c r="C20"/>
  <c r="C17"/>
  <c r="C8"/>
  <c r="D13" i="42"/>
  <c r="G13" s="1"/>
  <c r="D12"/>
  <c r="G12" s="1"/>
  <c r="D11"/>
  <c r="G11" s="1"/>
  <c r="D22"/>
  <c r="G22" s="1"/>
  <c r="G21"/>
  <c r="D20"/>
  <c r="G20" s="1"/>
  <c r="D19"/>
  <c r="G19" s="1"/>
  <c r="D18"/>
  <c r="G18" s="1"/>
  <c r="D17"/>
  <c r="G17" s="1"/>
  <c r="D16"/>
  <c r="G16" s="1"/>
  <c r="D15"/>
  <c r="G15" s="1"/>
  <c r="D26"/>
  <c r="G26" s="1"/>
  <c r="D25"/>
  <c r="G25" s="1"/>
  <c r="D24"/>
  <c r="G24" s="1"/>
  <c r="D29"/>
  <c r="G29" s="1"/>
  <c r="D28"/>
  <c r="G28" s="1"/>
  <c r="D36"/>
  <c r="D35" s="1"/>
  <c r="D33"/>
  <c r="G33" s="1"/>
  <c r="D32"/>
  <c r="G32" s="1"/>
  <c r="D31"/>
  <c r="G31"/>
  <c r="D34"/>
  <c r="G34"/>
  <c r="F35"/>
  <c r="E35"/>
  <c r="C35"/>
  <c r="B35"/>
  <c r="F30"/>
  <c r="E30"/>
  <c r="C30"/>
  <c r="B30"/>
  <c r="F27"/>
  <c r="E27"/>
  <c r="C27"/>
  <c r="B27"/>
  <c r="F23"/>
  <c r="E23"/>
  <c r="C23"/>
  <c r="B23"/>
  <c r="F14"/>
  <c r="E14"/>
  <c r="C14"/>
  <c r="B14"/>
  <c r="F10"/>
  <c r="E10"/>
  <c r="C10"/>
  <c r="B10"/>
  <c r="D30" i="24"/>
  <c r="E65" i="23"/>
  <c r="D56"/>
  <c r="D51"/>
  <c r="C56"/>
  <c r="C51"/>
  <c r="E27" i="20"/>
  <c r="D27"/>
  <c r="C27"/>
  <c r="D32" i="19"/>
  <c r="C32"/>
  <c r="C20"/>
  <c r="E30" i="16"/>
  <c r="E29"/>
  <c r="E28"/>
  <c r="E27"/>
  <c r="E26"/>
  <c r="E25"/>
  <c r="E24"/>
  <c r="E23"/>
  <c r="E22"/>
  <c r="E21"/>
  <c r="E10"/>
  <c r="E11"/>
  <c r="E12"/>
  <c r="E13"/>
  <c r="E14"/>
  <c r="E15"/>
  <c r="E16"/>
  <c r="E17"/>
  <c r="E18"/>
  <c r="E9"/>
  <c r="D31"/>
  <c r="D19"/>
  <c r="D32" s="1"/>
  <c r="C31"/>
  <c r="C19"/>
  <c r="G11" i="45"/>
  <c r="G13"/>
  <c r="G15"/>
  <c r="G17"/>
  <c r="G19"/>
  <c r="G21"/>
  <c r="D11"/>
  <c r="D12"/>
  <c r="G12" s="1"/>
  <c r="D13"/>
  <c r="D15"/>
  <c r="D16"/>
  <c r="G16" s="1"/>
  <c r="D17"/>
  <c r="D18"/>
  <c r="G18" s="1"/>
  <c r="D19"/>
  <c r="D20"/>
  <c r="G20" s="1"/>
  <c r="D21"/>
  <c r="D22"/>
  <c r="G22" s="1"/>
  <c r="D10"/>
  <c r="G10" s="1"/>
  <c r="F15" i="44"/>
  <c r="E15"/>
  <c r="C15"/>
  <c r="B15"/>
  <c r="D15" s="1"/>
  <c r="D11"/>
  <c r="G11"/>
  <c r="D12"/>
  <c r="G12"/>
  <c r="D13"/>
  <c r="G13"/>
  <c r="F27" i="6"/>
  <c r="G27" s="1"/>
  <c r="F28"/>
  <c r="G28" s="1"/>
  <c r="F26"/>
  <c r="G26" s="1"/>
  <c r="F25"/>
  <c r="G25" s="1"/>
  <c r="F24"/>
  <c r="G24" s="1"/>
  <c r="F23"/>
  <c r="G23" s="1"/>
  <c r="F22"/>
  <c r="G22" s="1"/>
  <c r="F21"/>
  <c r="G21" s="1"/>
  <c r="F20"/>
  <c r="G20" s="1"/>
  <c r="F12"/>
  <c r="G12" s="1"/>
  <c r="F13"/>
  <c r="G13" s="1"/>
  <c r="F14"/>
  <c r="G14" s="1"/>
  <c r="F15"/>
  <c r="G15" s="1"/>
  <c r="F16"/>
  <c r="G16" s="1"/>
  <c r="F17"/>
  <c r="G17" s="1"/>
  <c r="B15" i="37"/>
  <c r="D15" s="1"/>
  <c r="G13"/>
  <c r="G12"/>
  <c r="D11"/>
  <c r="G11" s="1"/>
  <c r="D10"/>
  <c r="G10" s="1"/>
  <c r="D9"/>
  <c r="G9" s="1"/>
  <c r="D9" i="21"/>
  <c r="D17"/>
  <c r="C10" i="6"/>
  <c r="F10" s="1"/>
  <c r="D40" i="23"/>
  <c r="D44"/>
  <c r="D48" s="1"/>
  <c r="D8"/>
  <c r="D20"/>
  <c r="C40"/>
  <c r="C44"/>
  <c r="C8"/>
  <c r="F50" i="55"/>
  <c r="F70" s="1"/>
  <c r="I50"/>
  <c r="H51" i="62"/>
  <c r="E58"/>
  <c r="G24" i="65"/>
  <c r="K14" i="53"/>
  <c r="E66" i="62"/>
  <c r="D29" i="67"/>
  <c r="C33" i="2"/>
  <c r="C24" i="67"/>
  <c r="E49" i="54"/>
  <c r="G22" i="61"/>
  <c r="D21"/>
  <c r="E31" i="16"/>
  <c r="F11" i="54"/>
  <c r="H33" i="67"/>
  <c r="D44" i="55"/>
  <c r="D16" i="65"/>
  <c r="H13" i="67"/>
  <c r="G23" i="65"/>
  <c r="G11" i="61" l="1"/>
  <c r="G10" s="1"/>
  <c r="D10"/>
  <c r="B81" i="70"/>
  <c r="D23" i="45"/>
  <c r="D17" i="70"/>
  <c r="E11" i="71"/>
  <c r="D20" i="72"/>
  <c r="G20"/>
  <c r="G14" i="42"/>
  <c r="D27" i="1"/>
  <c r="G44" i="55"/>
  <c r="E30" i="62"/>
  <c r="D49" i="54"/>
  <c r="C27" i="1"/>
  <c r="C64"/>
  <c r="I9" i="52"/>
  <c r="I19" s="1"/>
  <c r="D70" i="55"/>
  <c r="F40"/>
  <c r="D86" i="54"/>
  <c r="D88" s="1"/>
  <c r="C78"/>
  <c r="H44" i="55"/>
  <c r="C32" i="65"/>
  <c r="F32"/>
  <c r="E103" i="71"/>
  <c r="E49"/>
  <c r="H103"/>
  <c r="H123"/>
  <c r="E146"/>
  <c r="F10"/>
  <c r="E23" i="54"/>
  <c r="E25" s="1"/>
  <c r="E27" s="1"/>
  <c r="E36" s="1"/>
  <c r="C15" i="20"/>
  <c r="C19" s="1"/>
  <c r="C21" s="1"/>
  <c r="E8" i="6"/>
  <c r="B7" i="74"/>
  <c r="G15" i="44"/>
  <c r="G15" i="37"/>
  <c r="G23" i="45"/>
  <c r="E19" i="71"/>
  <c r="H30"/>
  <c r="E29"/>
  <c r="C81" i="70"/>
  <c r="D47" i="62"/>
  <c r="C10"/>
  <c r="E123" i="71"/>
  <c r="E59"/>
  <c r="H94"/>
  <c r="H93" s="1"/>
  <c r="E93"/>
  <c r="H114"/>
  <c r="H113" s="1"/>
  <c r="E113"/>
  <c r="H134"/>
  <c r="H133" s="1"/>
  <c r="E133"/>
  <c r="H29" i="67"/>
  <c r="E24"/>
  <c r="H73" i="71"/>
  <c r="E72"/>
  <c r="H138"/>
  <c r="E137"/>
  <c r="C45" i="72"/>
  <c r="G33" i="2"/>
  <c r="G52" s="1"/>
  <c r="H53" s="1"/>
  <c r="F46" i="51"/>
  <c r="F57" s="1"/>
  <c r="F9" i="52"/>
  <c r="F19" s="1"/>
  <c r="D9"/>
  <c r="D19" s="1"/>
  <c r="E32" i="65"/>
  <c r="F24" i="67"/>
  <c r="D6" i="21" s="1"/>
  <c r="D23" s="1"/>
  <c r="H59" i="71"/>
  <c r="C84"/>
  <c r="F84"/>
  <c r="D10" i="72"/>
  <c r="G10" s="1"/>
  <c r="D40"/>
  <c r="G40" s="1"/>
  <c r="F33" i="2"/>
  <c r="C49" i="54"/>
  <c r="F17"/>
  <c r="D51" i="67"/>
  <c r="E9" i="52"/>
  <c r="E19" s="1"/>
  <c r="G10" i="6"/>
  <c r="D31" i="61"/>
  <c r="H33" s="1"/>
  <c r="H12" i="71"/>
  <c r="H11" s="1"/>
  <c r="H50"/>
  <c r="H49" s="1"/>
  <c r="B45" i="72"/>
  <c r="D45" s="1"/>
  <c r="E21" i="62"/>
  <c r="F40" i="42"/>
  <c r="F80" i="55"/>
  <c r="G24" i="67"/>
  <c r="H24" s="1"/>
  <c r="G84" i="71"/>
  <c r="E45" i="72"/>
  <c r="G45" s="1"/>
  <c r="F39" i="75"/>
  <c r="E40" i="42"/>
  <c r="H70" i="55"/>
  <c r="C86" i="54"/>
  <c r="C88" s="1"/>
  <c r="C20" i="53"/>
  <c r="F19" i="6"/>
  <c r="H19" s="1"/>
  <c r="B46" i="51"/>
  <c r="B59" s="1"/>
  <c r="I80" i="55"/>
  <c r="E44"/>
  <c r="B32" i="65"/>
  <c r="F45" i="72"/>
  <c r="E60" i="54"/>
  <c r="E68" s="1"/>
  <c r="E70" s="1"/>
  <c r="F16"/>
  <c r="E15" i="20"/>
  <c r="E19" s="1"/>
  <c r="E21" s="1"/>
  <c r="D40" i="80"/>
  <c r="C33" i="19"/>
  <c r="H42" i="67"/>
  <c r="H51" s="1"/>
  <c r="F29" i="80"/>
  <c r="F50" i="2"/>
  <c r="C159" i="71"/>
  <c r="G10" i="62"/>
  <c r="G9" i="70"/>
  <c r="C40" i="42"/>
  <c r="D37" i="23"/>
  <c r="H35" i="61"/>
  <c r="H32"/>
  <c r="H11" i="62"/>
  <c r="H75" i="55"/>
  <c r="D64" i="1"/>
  <c r="K20" i="53"/>
  <c r="G47" i="62"/>
  <c r="H30"/>
  <c r="I70" i="55"/>
  <c r="E13" i="67"/>
  <c r="E29"/>
  <c r="D9" i="65"/>
  <c r="E77" i="62"/>
  <c r="G21" i="61"/>
  <c r="E11" i="62"/>
  <c r="D28" i="65"/>
  <c r="D21" s="1"/>
  <c r="D10" i="42"/>
  <c r="D30"/>
  <c r="D14"/>
  <c r="E41" i="62"/>
  <c r="K8" i="53"/>
  <c r="C32" i="16"/>
  <c r="E19"/>
  <c r="C61" i="23"/>
  <c r="D61"/>
  <c r="B40" i="42"/>
  <c r="G23"/>
  <c r="G10"/>
  <c r="H9" i="52"/>
  <c r="H19" s="1"/>
  <c r="E70" i="55"/>
  <c r="F18"/>
  <c r="F31"/>
  <c r="I18"/>
  <c r="I44" s="1"/>
  <c r="I75" s="1"/>
  <c r="I31"/>
  <c r="E86" i="54"/>
  <c r="E88" s="1"/>
  <c r="G75" i="55"/>
  <c r="C46" i="51"/>
  <c r="C59" s="1"/>
  <c r="H59" s="1"/>
  <c r="D10" i="62"/>
  <c r="D83" s="1"/>
  <c r="F10"/>
  <c r="F83" s="1"/>
  <c r="C47"/>
  <c r="H21"/>
  <c r="D23" i="54"/>
  <c r="D25" s="1"/>
  <c r="D27" s="1"/>
  <c r="D36" s="1"/>
  <c r="E48" i="62"/>
  <c r="E47" s="1"/>
  <c r="H66"/>
  <c r="G10" i="52"/>
  <c r="J11" s="1"/>
  <c r="G14"/>
  <c r="J15" s="1"/>
  <c r="G28" i="65"/>
  <c r="G21" s="1"/>
  <c r="C9" i="52"/>
  <c r="C19" s="1"/>
  <c r="H16" i="67"/>
  <c r="E42"/>
  <c r="E51" s="1"/>
  <c r="H33" i="71"/>
  <c r="H65"/>
  <c r="E63"/>
  <c r="H77"/>
  <c r="H76" s="1"/>
  <c r="E76"/>
  <c r="H86"/>
  <c r="E85"/>
  <c r="H137"/>
  <c r="E150"/>
  <c r="H153"/>
  <c r="H150" s="1"/>
  <c r="B28" i="74"/>
  <c r="B47"/>
  <c r="G17" i="70"/>
  <c r="G27"/>
  <c r="D37"/>
  <c r="G37" s="1"/>
  <c r="G47"/>
  <c r="D57"/>
  <c r="G57" s="1"/>
  <c r="D61"/>
  <c r="G61" s="1"/>
  <c r="E81"/>
  <c r="D73"/>
  <c r="G73" s="1"/>
  <c r="C28" i="74"/>
  <c r="C47"/>
  <c r="G46" i="51"/>
  <c r="G57" s="1"/>
  <c r="G73" s="1"/>
  <c r="F72"/>
  <c r="G30" i="42"/>
  <c r="G27"/>
  <c r="H41" i="62"/>
  <c r="H48"/>
  <c r="H77"/>
  <c r="H63" i="71"/>
  <c r="H72"/>
  <c r="H58" i="62"/>
  <c r="G16" i="65"/>
  <c r="G9" s="1"/>
  <c r="H39" i="71"/>
  <c r="H85"/>
  <c r="H84" s="1"/>
  <c r="D23" i="42"/>
  <c r="D27"/>
  <c r="C60" i="54"/>
  <c r="C68" s="1"/>
  <c r="C70" s="1"/>
  <c r="D60"/>
  <c r="D68" s="1"/>
  <c r="D70" s="1"/>
  <c r="F12"/>
  <c r="H20" i="71"/>
  <c r="H19" s="1"/>
  <c r="D33" i="19"/>
  <c r="E32" i="16"/>
  <c r="C51" i="67"/>
  <c r="H52" s="1"/>
  <c r="G36" i="42"/>
  <c r="G35" s="1"/>
  <c r="C48" i="23"/>
  <c r="F10" i="54"/>
  <c r="F51" i="67"/>
  <c r="C23" i="54"/>
  <c r="C25" s="1"/>
  <c r="C27" s="1"/>
  <c r="C36" s="1"/>
  <c r="I47" i="55"/>
  <c r="D75"/>
  <c r="J86" s="1"/>
  <c r="J10" i="52"/>
  <c r="C37" i="23"/>
  <c r="E39" i="75"/>
  <c r="J14" i="52"/>
  <c r="D8" i="6"/>
  <c r="C8"/>
  <c r="F11" i="80"/>
  <c r="C22"/>
  <c r="C40" s="1"/>
  <c r="B22"/>
  <c r="B40" s="1"/>
  <c r="B33" i="2"/>
  <c r="D81" i="70" l="1"/>
  <c r="H10" i="71"/>
  <c r="H159" s="1"/>
  <c r="H29"/>
  <c r="E10"/>
  <c r="I84" i="62"/>
  <c r="C63" i="23"/>
  <c r="C66" s="1"/>
  <c r="F159" i="71"/>
  <c r="G159"/>
  <c r="I160" s="1"/>
  <c r="C66" i="1"/>
  <c r="G40" i="42"/>
  <c r="E6" i="21"/>
  <c r="J21" i="52"/>
  <c r="H73" i="51"/>
  <c r="H31" i="38"/>
  <c r="G81" i="70"/>
  <c r="C83" i="62"/>
  <c r="I83" s="1"/>
  <c r="H46" i="72"/>
  <c r="F44" i="55"/>
  <c r="F75" s="1"/>
  <c r="J88" s="1"/>
  <c r="H16" i="44"/>
  <c r="G31" i="61"/>
  <c r="H36" s="1"/>
  <c r="E75" i="55"/>
  <c r="G9" i="52"/>
  <c r="G19" s="1"/>
  <c r="J20" s="1"/>
  <c r="F52" i="2"/>
  <c r="H52" s="1"/>
  <c r="H25" i="67"/>
  <c r="H26" i="45"/>
  <c r="H44" i="42"/>
  <c r="G83" i="62"/>
  <c r="I88" s="1"/>
  <c r="I87"/>
  <c r="H26" i="37"/>
  <c r="H32" i="38"/>
  <c r="I156" i="71"/>
  <c r="H24" i="45"/>
  <c r="H18" i="44"/>
  <c r="E66" i="23"/>
  <c r="G32" i="65"/>
  <c r="F73" i="51"/>
  <c r="E66" i="1"/>
  <c r="D63" i="23"/>
  <c r="D66" s="1"/>
  <c r="D66" i="1"/>
  <c r="I159" i="71"/>
  <c r="H34" i="61"/>
  <c r="H10" i="62"/>
  <c r="H19" i="44"/>
  <c r="H34" i="38"/>
  <c r="F12" i="20"/>
  <c r="E84" i="71"/>
  <c r="H29" i="37"/>
  <c r="H43" i="42"/>
  <c r="D40"/>
  <c r="H48" i="72"/>
  <c r="H23" i="45"/>
  <c r="C6" i="24"/>
  <c r="H47" i="72"/>
  <c r="H35" i="38"/>
  <c r="E10" i="62"/>
  <c r="E83" s="1"/>
  <c r="I86" s="1"/>
  <c r="D32" i="65"/>
  <c r="H27" i="45"/>
  <c r="F9" i="20"/>
  <c r="I155" i="71"/>
  <c r="H47" i="62"/>
  <c r="H15" i="44"/>
  <c r="H45" i="72"/>
  <c r="H15" i="37"/>
  <c r="H40" i="42"/>
  <c r="G39" i="75"/>
  <c r="G19" i="6"/>
  <c r="G8" s="1"/>
  <c r="H10"/>
  <c r="F8"/>
  <c r="H8" s="1"/>
  <c r="F40" i="80"/>
  <c r="G40" s="1"/>
  <c r="F22"/>
  <c r="G22" s="1"/>
  <c r="H60" i="51"/>
  <c r="E159" i="71" l="1"/>
  <c r="I157" s="1"/>
  <c r="J81" i="55"/>
  <c r="J87"/>
  <c r="H74" i="51"/>
  <c r="H42" i="42"/>
  <c r="H83" i="62"/>
  <c r="I89" s="1"/>
  <c r="D6" i="24"/>
  <c r="C38"/>
  <c r="D38" s="1"/>
  <c r="H25" i="45"/>
  <c r="H33" i="38"/>
  <c r="H17" i="44"/>
  <c r="H27" i="37"/>
  <c r="H49" i="72" l="1"/>
  <c r="H28" i="45"/>
  <c r="H20" i="44"/>
  <c r="H36" i="38"/>
  <c r="H22" i="44"/>
  <c r="H30" i="37"/>
  <c r="H45" i="42"/>
  <c r="I158" i="71"/>
</calcChain>
</file>

<file path=xl/sharedStrings.xml><?xml version="1.0" encoding="utf-8"?>
<sst xmlns="http://schemas.openxmlformats.org/spreadsheetml/2006/main" count="2014" uniqueCount="1346">
  <si>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</si>
  <si>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</si>
  <si>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</si>
  <si>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</si>
  <si>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</si>
  <si>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</si>
  <si>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</si>
  <si>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</si>
  <si>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</si>
  <si>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</si>
  <si>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</si>
  <si>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</si>
  <si>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</si>
  <si>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</si>
  <si>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</si>
  <si>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</si>
  <si>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</si>
  <si>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</si>
  <si>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</si>
  <si>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</si>
  <si>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</si>
  <si>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</si>
  <si>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</si>
  <si>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</si>
  <si>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</si>
  <si>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</si>
  <si>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</si>
  <si>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</si>
  <si>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</si>
  <si>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</si>
  <si>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</si>
  <si>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</si>
  <si>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</si>
  <si>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</si>
  <si>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</si>
  <si>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</si>
  <si>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</si>
  <si>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</si>
  <si>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</si>
  <si>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</si>
  <si>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</si>
  <si>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</si>
  <si>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</si>
  <si>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</si>
  <si>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</si>
  <si>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</si>
  <si>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</si>
  <si>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</si>
  <si>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</si>
  <si>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</si>
  <si>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</si>
  <si>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</si>
  <si>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</si>
  <si>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</si>
  <si>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</si>
  <si>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</si>
  <si>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</si>
  <si>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</si>
  <si>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</si>
  <si>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</si>
  <si>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</si>
  <si>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</si>
  <si>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</si>
  <si>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</si>
  <si>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</si>
  <si>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</si>
  <si>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</si>
  <si>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</si>
  <si>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</si>
  <si>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</si>
  <si>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</si>
  <si>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</si>
  <si>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</si>
  <si>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</si>
  <si>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</si>
  <si>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</si>
  <si>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</si>
  <si>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</si>
  <si>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</si>
  <si>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</si>
  <si>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</si>
  <si>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</si>
  <si>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</si>
  <si>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</si>
  <si>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</si>
  <si>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</si>
  <si>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</si>
  <si>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</si>
  <si>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</si>
  <si>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</si>
  <si>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</si>
  <si>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</si>
  <si>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</si>
  <si>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</si>
  <si>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</si>
  <si>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</si>
  <si>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</si>
  <si>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</si>
  <si>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</si>
  <si>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</si>
  <si>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</si>
  <si>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</si>
  <si>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</si>
  <si>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</si>
  <si>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</si>
  <si>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</si>
  <si>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</si>
  <si>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</si>
  <si>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</si>
  <si>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</si>
  <si>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</si>
  <si>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</si>
  <si>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</si>
  <si>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</si>
  <si>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</si>
  <si>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</si>
  <si>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</si>
  <si>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</si>
  <si>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</si>
  <si>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</si>
  <si>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</si>
  <si>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</si>
  <si>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</si>
  <si>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</si>
  <si>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</si>
  <si>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</si>
  <si>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</si>
  <si>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</si>
  <si>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</si>
  <si>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</si>
  <si>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</si>
  <si>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</si>
  <si>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</si>
  <si>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</si>
  <si>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</si>
  <si>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</si>
  <si>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</si>
  <si>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</si>
  <si>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</si>
  <si>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</si>
  <si>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</si>
  <si>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</si>
  <si>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</si>
  <si>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</si>
  <si>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</si>
  <si>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</si>
  <si>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</si>
  <si>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</si>
  <si>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</si>
  <si>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</si>
  <si>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</si>
  <si>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</si>
  <si>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</si>
  <si>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</si>
  <si>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</si>
  <si>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</si>
  <si>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</si>
  <si>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</si>
  <si>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</si>
  <si>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</si>
  <si>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</si>
  <si>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</si>
  <si>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</si>
  <si>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</si>
  <si>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</si>
  <si>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</si>
  <si>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</si>
  <si>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</si>
  <si>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</si>
  <si>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</si>
  <si>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</si>
  <si>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</si>
  <si>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</si>
  <si>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</si>
  <si>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</si>
  <si>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</si>
  <si>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</si>
  <si>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</si>
  <si>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</si>
  <si>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</si>
  <si>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</si>
  <si>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</si>
  <si>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</si>
  <si>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</si>
  <si>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</si>
  <si>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</si>
  <si>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</si>
  <si>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</si>
  <si>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</si>
  <si>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</si>
  <si>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</si>
  <si>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</si>
  <si>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</si>
  <si>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</si>
  <si>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</si>
  <si>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</si>
  <si>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</si>
  <si>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</si>
  <si>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</si>
  <si>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</si>
  <si>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</si>
  <si>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</si>
  <si>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Ingresos de la Gestión:</t>
  </si>
  <si>
    <t>Impuestos</t>
  </si>
  <si>
    <t>Cuotas y Aportaciones de Seguridad Social</t>
  </si>
  <si>
    <t xml:space="preserve">Contribuciones de Mejoras </t>
  </si>
  <si>
    <t>Derechos</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</si>
  <si>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</si>
  <si>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</si>
  <si>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</si>
  <si>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</si>
  <si>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</si>
  <si>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</si>
  <si>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</si>
  <si>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</si>
  <si>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</si>
  <si>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</si>
  <si>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</si>
  <si>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</si>
  <si>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</si>
  <si>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</si>
  <si>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</si>
  <si>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</si>
  <si>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</si>
  <si>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</si>
  <si>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</si>
  <si>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</si>
  <si>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</si>
  <si>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</si>
  <si>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</si>
  <si>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</si>
  <si>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</si>
  <si>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</si>
  <si>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</si>
  <si>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</si>
  <si>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</si>
  <si>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</si>
  <si>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</si>
  <si>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</si>
  <si>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</si>
  <si>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</si>
  <si>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</si>
  <si>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</si>
  <si>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</si>
  <si>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</si>
  <si>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</si>
  <si>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</si>
  <si>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</si>
  <si>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</si>
  <si>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</si>
  <si>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</si>
  <si>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</si>
  <si>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</si>
  <si>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</si>
  <si>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</si>
  <si>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</si>
  <si>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</si>
  <si>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</si>
  <si>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</si>
  <si>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</si>
  <si>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</si>
  <si>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</si>
  <si>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</si>
  <si>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</si>
  <si>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</si>
  <si>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</si>
  <si>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</si>
  <si>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</si>
  <si>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</si>
  <si>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</si>
  <si>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</si>
  <si>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</si>
  <si>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</si>
  <si>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</si>
  <si>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</si>
  <si>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</si>
  <si>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</si>
  <si>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</si>
  <si>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</si>
  <si>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</si>
  <si>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</si>
  <si>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</si>
  <si>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</si>
  <si>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</si>
  <si>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</si>
  <si>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</si>
  <si>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</si>
  <si>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</si>
  <si>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</si>
  <si>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</si>
  <si>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</si>
  <si>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</si>
  <si>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</si>
  <si>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</si>
  <si>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</si>
  <si>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</si>
  <si>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</si>
  <si>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</si>
  <si>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</si>
  <si>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</si>
  <si>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</si>
  <si>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</si>
  <si>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</si>
  <si>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</si>
  <si>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</si>
  <si>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</si>
  <si>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</si>
  <si>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</si>
  <si>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</si>
  <si>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</si>
  <si>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</si>
  <si>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</si>
  <si>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</si>
  <si>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</si>
  <si>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</si>
  <si>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</si>
  <si>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</si>
  <si>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</si>
  <si>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</si>
  <si>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</si>
  <si>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</si>
  <si>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</si>
  <si>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</si>
  <si>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</si>
  <si>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</si>
  <si>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</si>
  <si>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</si>
  <si>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</si>
  <si>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</si>
  <si>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</si>
  <si>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</si>
  <si>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</si>
  <si>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</si>
  <si>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</si>
  <si>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</si>
  <si>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</si>
  <si>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</si>
  <si>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</si>
  <si>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</si>
  <si>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</si>
  <si>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</si>
  <si>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</si>
  <si>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</si>
  <si>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</si>
  <si>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</si>
  <si>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</si>
  <si>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</si>
  <si>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</si>
  <si>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</si>
  <si>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</si>
  <si>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</si>
  <si>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</si>
  <si>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</si>
  <si>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</si>
  <si>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</si>
  <si>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</si>
  <si>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</si>
  <si>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</si>
  <si>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</si>
  <si>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</si>
  <si>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</si>
  <si>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</si>
  <si>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</si>
  <si>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</si>
  <si>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</si>
  <si>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</si>
  <si>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</si>
  <si>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</si>
  <si>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</si>
  <si>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</si>
  <si>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</si>
  <si>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</si>
  <si>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</si>
  <si>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</si>
  <si>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</si>
  <si>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</si>
  <si>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</si>
  <si>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</si>
  <si>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</si>
  <si>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</si>
  <si>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</si>
  <si>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</si>
  <si>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</si>
  <si>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</si>
  <si>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</si>
  <si>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</si>
  <si>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</si>
  <si>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</si>
  <si>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</si>
  <si>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</si>
  <si>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</si>
  <si>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</si>
  <si>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</si>
  <si>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</si>
  <si>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</si>
  <si>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</si>
  <si>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</si>
  <si>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</si>
  <si>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</si>
  <si>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</si>
  <si>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</si>
  <si>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</si>
  <si>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</si>
  <si>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</si>
  <si>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</si>
  <si>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</si>
  <si>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</si>
  <si>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</si>
  <si>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</si>
  <si>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</si>
  <si>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</si>
  <si>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</si>
  <si>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</si>
  <si>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</si>
  <si>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</si>
  <si>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</si>
  <si>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</si>
  <si>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</si>
  <si>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</si>
  <si>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</si>
  <si>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</si>
  <si>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</si>
  <si>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</si>
  <si>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</si>
  <si>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</si>
  <si>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</si>
  <si>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</si>
  <si>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</si>
  <si>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</si>
  <si>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</si>
  <si>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</si>
  <si>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</si>
  <si>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</si>
  <si>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</si>
  <si>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</si>
  <si>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</si>
  <si>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</si>
  <si>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</si>
  <si>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</si>
  <si>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</si>
  <si>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</si>
  <si>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</si>
  <si>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</si>
  <si>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</si>
  <si>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</si>
  <si>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</si>
  <si>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</si>
  <si>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</si>
  <si>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</si>
  <si>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</si>
  <si>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indexed="8"/>
        <rFont val="Arial Narrow"/>
        <family val="2"/>
      </rPr>
      <t xml:space="preserve"> FEDERALES</t>
    </r>
  </si>
  <si>
    <r>
      <t xml:space="preserve">Transferencias, Asignaciones, Subsidios y Otras Ayudas </t>
    </r>
    <r>
      <rPr>
        <b/>
        <u/>
        <sz val="10"/>
        <color indexed="8"/>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</si>
  <si>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</si>
  <si>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</si>
  <si>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</si>
  <si>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</si>
  <si>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</si>
  <si>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</si>
  <si>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</si>
  <si>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</si>
  <si>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</si>
  <si>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</si>
  <si>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</si>
  <si>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</si>
  <si>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indexed="8"/>
        <rFont val="Arial Narrow"/>
        <family val="2"/>
      </rPr>
      <t>FEDERALES</t>
    </r>
  </si>
  <si>
    <r>
      <t xml:space="preserve">Transferencias, Asignaciones, Subsidios y Otras Ayudas, </t>
    </r>
    <r>
      <rPr>
        <b/>
        <u/>
        <sz val="10"/>
        <color indexed="8"/>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</si>
  <si>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</si>
  <si>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</si>
  <si>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</si>
  <si>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</si>
  <si>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</si>
  <si>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</si>
  <si>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</si>
  <si>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</si>
  <si>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</si>
  <si>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</si>
  <si>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</si>
  <si>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</si>
  <si>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</si>
  <si>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</si>
  <si>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</si>
  <si>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</si>
  <si>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</si>
  <si>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</si>
  <si>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</si>
  <si>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</si>
  <si>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</si>
  <si>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</si>
  <si>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</si>
  <si>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</si>
  <si>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</si>
  <si>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</si>
  <si>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</si>
  <si>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</si>
  <si>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</si>
  <si>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</si>
  <si>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</si>
  <si>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</si>
  <si>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</si>
  <si>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</si>
  <si>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</si>
  <si>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</si>
  <si>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</si>
  <si>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</si>
  <si>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</si>
  <si>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</si>
  <si>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</si>
  <si>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</si>
  <si>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</si>
  <si>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</si>
  <si>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</si>
  <si>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</si>
  <si>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</si>
  <si>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</si>
  <si>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</si>
  <si>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</si>
  <si>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</si>
  <si>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</si>
  <si>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</si>
  <si>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</si>
  <si>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</si>
  <si>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</si>
  <si>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</si>
  <si>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</si>
  <si>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</si>
  <si>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</si>
  <si>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</si>
  <si>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</si>
  <si>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</si>
  <si>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</si>
  <si>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</si>
  <si>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</si>
  <si>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</si>
  <si>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</si>
  <si>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</si>
  <si>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</si>
  <si>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</si>
  <si>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</si>
  <si>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</si>
  <si>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</si>
  <si>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</si>
  <si>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</si>
  <si>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</si>
  <si>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</si>
  <si>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</si>
  <si>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</si>
  <si>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</si>
  <si>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</si>
  <si>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</si>
  <si>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</si>
  <si>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</si>
  <si>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</si>
  <si>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</si>
  <si>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</si>
  <si>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</si>
  <si>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</si>
  <si>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</si>
  <si>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</si>
  <si>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</si>
  <si>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</si>
  <si>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</si>
  <si>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</si>
  <si>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</si>
  <si>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</si>
  <si>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</si>
  <si>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</si>
  <si>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</si>
  <si>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</si>
  <si>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</si>
  <si>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</si>
  <si>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</si>
  <si>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</si>
  <si>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</si>
  <si>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</si>
  <si>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</si>
  <si>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</si>
  <si>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</si>
  <si>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</si>
  <si>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</si>
  <si>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</si>
  <si>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</si>
  <si>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</si>
  <si>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</si>
  <si>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</si>
  <si>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</si>
  <si>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</si>
  <si>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</si>
  <si>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</si>
  <si>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</si>
  <si>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</si>
  <si>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</si>
  <si>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</si>
  <si>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</si>
  <si>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</si>
  <si>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</si>
  <si>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</si>
  <si>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</si>
  <si>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</si>
  <si>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</si>
  <si>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</si>
  <si>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</si>
  <si>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</si>
  <si>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</si>
  <si>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</si>
  <si>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</si>
  <si>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</si>
  <si>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</si>
  <si>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</si>
  <si>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</si>
  <si>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</si>
  <si>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</si>
  <si>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</si>
  <si>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</si>
  <si>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</si>
  <si>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</si>
  <si>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</si>
  <si>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</si>
  <si>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</si>
  <si>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</si>
  <si>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</si>
  <si>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</si>
  <si>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</si>
  <si>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</si>
  <si>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</si>
  <si>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</si>
  <si>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</si>
  <si>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</si>
  <si>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</si>
  <si>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</si>
  <si>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</si>
  <si>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</si>
  <si>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</si>
  <si>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</si>
  <si>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</si>
  <si>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</si>
  <si>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</si>
  <si>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</si>
  <si>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</si>
  <si>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</si>
  <si>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</si>
  <si>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</si>
  <si>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</si>
  <si>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</si>
  <si>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</si>
  <si>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</si>
  <si>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</si>
  <si>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</si>
  <si>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</si>
  <si>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</si>
  <si>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</si>
  <si>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</si>
  <si>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</si>
  <si>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</si>
  <si>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</si>
  <si>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</si>
  <si>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</si>
  <si>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</si>
  <si>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</si>
  <si>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</si>
  <si>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</si>
  <si>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</si>
  <si>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</si>
  <si>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</si>
  <si>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</si>
  <si>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</si>
  <si>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</si>
  <si>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</si>
  <si>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</si>
  <si>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</si>
  <si>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</si>
  <si>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</si>
  <si>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</si>
  <si>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</si>
  <si>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</si>
  <si>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</si>
  <si>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</si>
  <si>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</si>
  <si>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</si>
  <si>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</si>
  <si>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</si>
  <si>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</si>
  <si>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</si>
  <si>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</si>
  <si>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</si>
  <si>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</si>
  <si>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</si>
  <si>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</si>
  <si>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</si>
  <si>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</si>
  <si>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</si>
  <si>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</si>
  <si>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</si>
  <si>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</si>
  <si>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</si>
  <si>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</si>
  <si>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</si>
  <si>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</si>
  <si>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</si>
  <si>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</si>
  <si>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</si>
  <si>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</si>
  <si>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</si>
  <si>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</si>
  <si>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</si>
  <si>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</si>
  <si>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</si>
  <si>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</si>
  <si>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</si>
  <si>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</si>
  <si>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</si>
  <si>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</si>
  <si>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</si>
  <si>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</si>
  <si>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</si>
  <si>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</si>
  <si>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</si>
  <si>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</si>
  <si>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</si>
  <si>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</si>
  <si>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</si>
  <si>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</si>
  <si>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</si>
  <si>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</si>
  <si>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</si>
  <si>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</si>
  <si>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</si>
  <si>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</si>
  <si>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</si>
  <si>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</si>
  <si>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</si>
  <si>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</si>
  <si>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</si>
  <si>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</si>
  <si>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</si>
  <si>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</si>
  <si>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</si>
  <si>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</si>
  <si>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</si>
  <si>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</si>
  <si>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</si>
  <si>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</si>
  <si>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</si>
  <si>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</si>
  <si>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</si>
  <si>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</si>
  <si>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</si>
  <si>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</si>
  <si>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</si>
  <si>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</si>
  <si>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</si>
  <si>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</si>
  <si>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</si>
  <si>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</si>
  <si>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</si>
  <si>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</si>
  <si>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</si>
  <si>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</si>
  <si>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</si>
  <si>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</si>
  <si>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</si>
  <si>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</si>
  <si>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</si>
  <si>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</si>
  <si>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</si>
  <si>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</si>
  <si>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</si>
  <si>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</si>
  <si>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</si>
  <si>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</si>
  <si>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</si>
  <si>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</si>
  <si>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</si>
  <si>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</si>
  <si>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</si>
  <si>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</si>
  <si>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</si>
  <si>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</si>
  <si>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</si>
  <si>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</si>
  <si>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</si>
  <si>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</si>
  <si>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</si>
  <si>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</si>
  <si>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</si>
  <si>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</si>
  <si>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</si>
  <si>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</si>
  <si>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</si>
  <si>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</si>
  <si>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</si>
  <si>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</si>
  <si>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</si>
  <si>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</si>
  <si>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</si>
  <si>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</si>
  <si>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</si>
  <si>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</si>
  <si>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</si>
  <si>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</si>
  <si>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</si>
  <si>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</si>
  <si>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</si>
  <si>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</si>
  <si>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</si>
  <si>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</si>
  <si>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</si>
  <si>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</si>
  <si>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</si>
  <si>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</si>
  <si>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</si>
  <si>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</si>
  <si>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</si>
  <si>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</si>
  <si>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</si>
  <si>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</si>
  <si>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</si>
  <si>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</si>
  <si>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</si>
  <si>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</si>
  <si>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</si>
  <si>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</si>
  <si>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</si>
  <si>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</si>
  <si>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</si>
  <si>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</si>
  <si>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</si>
  <si>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</si>
  <si>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</si>
  <si>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</si>
  <si>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</si>
  <si>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</si>
  <si>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</si>
  <si>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</si>
  <si>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</si>
  <si>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</si>
  <si>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</si>
  <si>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</si>
  <si>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</si>
  <si>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</si>
  <si>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</si>
  <si>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</si>
  <si>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</si>
  <si>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</si>
  <si>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</si>
  <si>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</si>
  <si>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</si>
  <si>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</si>
  <si>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</si>
  <si>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</si>
  <si>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</si>
  <si>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</si>
  <si>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</si>
  <si>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</si>
  <si>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</si>
  <si>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</si>
  <si>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</si>
  <si>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</si>
  <si>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</si>
  <si>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</si>
  <si>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</si>
  <si>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</si>
  <si>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</si>
  <si>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</si>
  <si>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</si>
  <si>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</si>
  <si>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</si>
  <si>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</si>
  <si>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</si>
  <si>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</si>
  <si>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</si>
  <si>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</si>
  <si>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</si>
  <si>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</si>
  <si>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</si>
  <si>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</si>
  <si>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</si>
  <si>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</si>
  <si>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</si>
  <si>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</si>
  <si>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</si>
  <si>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</si>
  <si>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</si>
  <si>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</si>
  <si>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</si>
  <si>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</si>
  <si>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</si>
  <si>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</si>
  <si>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</si>
  <si>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</si>
  <si>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</si>
  <si>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</si>
  <si>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</si>
  <si>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</si>
  <si>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</si>
  <si>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</si>
  <si>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</si>
  <si>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</si>
  <si>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</si>
  <si>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</si>
  <si>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</si>
  <si>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</si>
  <si>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</si>
  <si>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</si>
  <si>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</si>
  <si>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</si>
  <si>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</si>
  <si>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</si>
  <si>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</si>
  <si>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</si>
  <si>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</si>
  <si>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</si>
  <si>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</si>
  <si>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</si>
  <si>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</si>
  <si>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</si>
  <si>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</si>
  <si>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</si>
  <si>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</si>
  <si>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</si>
  <si>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</si>
  <si>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</si>
  <si>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</si>
  <si>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</si>
  <si>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</si>
  <si>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</si>
  <si>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</si>
  <si>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</si>
  <si>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</si>
  <si>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</si>
  <si>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</si>
  <si>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</si>
  <si>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</si>
  <si>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</si>
  <si>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</si>
  <si>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</si>
  <si>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</si>
  <si>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</si>
  <si>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</si>
  <si>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</si>
  <si>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</si>
  <si>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</si>
  <si>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</si>
  <si>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</si>
  <si>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</si>
  <si>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</si>
  <si>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</si>
  <si>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</si>
  <si>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</si>
  <si>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</si>
  <si>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</si>
  <si>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</si>
  <si>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</si>
  <si>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</si>
  <si>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</si>
  <si>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</si>
  <si>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</si>
  <si>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</si>
  <si>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</si>
  <si>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</si>
  <si>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</si>
  <si>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</si>
  <si>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</si>
  <si>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</si>
  <si>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</si>
  <si>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</si>
  <si>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</si>
  <si>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</si>
  <si>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indexed="8"/>
        <rFont val="Arial Narrow"/>
        <family val="2"/>
      </rPr>
      <t>1</t>
    </r>
    <r>
      <rPr>
        <b/>
        <sz val="7.5"/>
        <color indexed="8"/>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</si>
  <si>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</si>
  <si>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</si>
  <si>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</si>
  <si>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</si>
  <si>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</si>
  <si>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</si>
  <si>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</si>
  <si>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</si>
  <si>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</si>
  <si>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</si>
  <si>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</si>
  <si>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</si>
  <si>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</si>
  <si>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</si>
  <si>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</si>
  <si>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</si>
  <si>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</si>
  <si>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</si>
  <si>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</si>
  <si>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</si>
  <si>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</si>
  <si>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</si>
  <si>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</si>
  <si>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</si>
  <si>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</si>
  <si>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</si>
  <si>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</si>
  <si>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</si>
  <si>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</si>
  <si>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</si>
  <si>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</si>
  <si>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</si>
  <si>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</si>
  <si>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</si>
  <si>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</si>
  <si>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</si>
  <si>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</si>
  <si>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</si>
  <si>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</si>
  <si>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</si>
  <si>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</si>
  <si>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</si>
  <si>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</si>
  <si>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</si>
  <si>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</si>
  <si>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</si>
  <si>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</si>
  <si>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</si>
  <si>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</si>
  <si>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</si>
  <si>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</si>
  <si>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</si>
  <si>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</si>
  <si>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</si>
  <si>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</si>
  <si>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</si>
  <si>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</si>
  <si>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</si>
  <si>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</si>
  <si>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</si>
  <si>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</si>
  <si>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</si>
  <si>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</si>
  <si>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</si>
  <si>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</si>
  <si>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</si>
  <si>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</si>
  <si>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</si>
  <si>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</si>
  <si>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</si>
  <si>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</si>
  <si>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</si>
  <si>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</si>
  <si>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</si>
  <si>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</si>
  <si>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</si>
  <si>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</si>
  <si>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</si>
  <si>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</si>
  <si>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</si>
  <si>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</si>
  <si>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</si>
  <si>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</si>
  <si>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</si>
  <si>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</si>
  <si>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</si>
  <si>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</si>
  <si>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</si>
  <si>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</si>
  <si>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</si>
  <si>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</si>
  <si>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</si>
  <si>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</si>
  <si>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 xml:space="preserve">                                                                              (PESOS)</t>
  </si>
  <si>
    <t>Hacienda Pública / Patrimonio Generado de Ejercicios Anteriores</t>
  </si>
  <si>
    <t>Exceso o Insuficiencia en la Actualización de la Hacienda Pública / Patrimonio</t>
  </si>
  <si>
    <t>Hacienda Pública / Patrimonio Neto Final de 2018</t>
  </si>
  <si>
    <t>Monto pagado de la inversión al XX de XXXXXX de 2018 (k)</t>
  </si>
  <si>
    <t>Monto pagado de la inversión actualizado al XX de XXXXXX de 2018 (l)</t>
  </si>
  <si>
    <t>Saldo pendiente por pagar de la inversión al XX de XXXXXX de 2018 (m = g – l)</t>
  </si>
  <si>
    <t>Gasto por Programa Presupuestario (NO APLICA)</t>
  </si>
  <si>
    <t>Relación de esquemas bursátiles y de coberturas financieras (SOLO EN CUENTA PÚBLICA)</t>
  </si>
  <si>
    <t>Relación de Bienes que Componen su Patrimonio (SEGUNDO TRIMESTRE y CUENTA PÚBLICA)</t>
  </si>
  <si>
    <t>TELEVISORA DE HERMOSILLO, S.A. DE C.V.</t>
  </si>
  <si>
    <t>Pesos Propios Televisora de Hermosillo, S.A. de C.V.</t>
  </si>
  <si>
    <t>HSBC</t>
  </si>
  <si>
    <t>BBVA Bancomer</t>
  </si>
  <si>
    <t>Santander</t>
  </si>
  <si>
    <t>Banco Interacciones</t>
  </si>
  <si>
    <t>071302967-3</t>
  </si>
  <si>
    <t>514650036-9</t>
  </si>
  <si>
    <t>6521970561-5</t>
  </si>
  <si>
    <t>Pesos</t>
  </si>
  <si>
    <t>TIE + 1.8</t>
  </si>
  <si>
    <t>No existe pasivo contingente a corto plazo</t>
  </si>
  <si>
    <t>No existe pasivo contingente a largo plazo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</si>
  <si>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</si>
  <si>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</si>
  <si>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</si>
  <si>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</si>
  <si>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</si>
  <si>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</si>
  <si>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</si>
  <si>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</si>
  <si>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</si>
  <si>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</si>
  <si>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</si>
  <si>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</si>
  <si>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</si>
  <si>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</si>
  <si>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</si>
  <si>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</si>
  <si>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</si>
  <si>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</si>
  <si>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</si>
  <si>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</si>
  <si>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</si>
  <si>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</si>
  <si>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</si>
  <si>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</si>
  <si>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</si>
  <si>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</si>
  <si>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</si>
  <si>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</si>
  <si>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</si>
  <si>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</si>
  <si>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</si>
  <si>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</si>
  <si>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</si>
  <si>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</si>
  <si>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</si>
  <si>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</si>
  <si>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</si>
  <si>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</si>
  <si>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</si>
  <si>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</si>
  <si>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</si>
  <si>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</si>
  <si>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</si>
  <si>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</si>
  <si>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</si>
  <si>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</si>
  <si>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</si>
  <si>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</si>
  <si>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</si>
  <si>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</si>
  <si>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</si>
  <si>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</si>
  <si>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</si>
  <si>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</si>
  <si>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</si>
  <si>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</si>
  <si>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</si>
  <si>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</si>
  <si>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</si>
  <si>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</si>
  <si>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</si>
  <si>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</si>
  <si>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</si>
  <si>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</si>
  <si>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</si>
  <si>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</si>
  <si>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</si>
  <si>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</si>
  <si>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</si>
  <si>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</si>
  <si>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</si>
  <si>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</si>
  <si>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</si>
  <si>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</si>
  <si>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</si>
  <si>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</si>
  <si>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</si>
  <si>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</si>
  <si>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</si>
  <si>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</si>
  <si>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</si>
  <si>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</si>
  <si>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</si>
  <si>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</si>
  <si>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</si>
  <si>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</si>
  <si>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</si>
  <si>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</si>
  <si>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</si>
  <si>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</si>
  <si>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</si>
  <si>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</si>
  <si>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</si>
  <si>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</si>
  <si>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</si>
  <si>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</si>
  <si>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</si>
  <si>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</si>
  <si>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</si>
  <si>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</si>
  <si>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</si>
  <si>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</si>
  <si>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</si>
  <si>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</si>
  <si>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</si>
  <si>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</si>
  <si>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</si>
  <si>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</si>
  <si>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</si>
  <si>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</si>
  <si>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</si>
  <si>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</si>
  <si>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</si>
  <si>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</si>
  <si>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</si>
  <si>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</si>
  <si>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</si>
  <si>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</si>
  <si>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</si>
  <si>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</si>
  <si>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</si>
  <si>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</si>
  <si>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</si>
  <si>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</si>
  <si>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</si>
  <si>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</si>
  <si>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</si>
  <si>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</si>
  <si>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</si>
  <si>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</si>
  <si>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</si>
  <si>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</si>
  <si>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</si>
  <si>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</si>
  <si>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</si>
  <si>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</si>
  <si>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</si>
  <si>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</si>
  <si>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</si>
  <si>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</si>
  <si>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</si>
  <si>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</si>
  <si>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</si>
  <si>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</si>
  <si>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</si>
  <si>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</si>
  <si>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</si>
  <si>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</si>
  <si>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</si>
  <si>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Bienes informáticos</t>
  </si>
  <si>
    <t>Equipos y aparatos audiovisuales</t>
  </si>
  <si>
    <t>Camaras fotograficas y de video</t>
  </si>
  <si>
    <t>Sistemas de Aire Acondicionado</t>
  </si>
  <si>
    <t>Amortización de Capital a Largo Plazo</t>
  </si>
  <si>
    <t>Pago de Intereses Largo Plazo</t>
  </si>
  <si>
    <t>TECNICOS Y REPETIDORAS</t>
  </si>
  <si>
    <t>NOTICIAS</t>
  </si>
  <si>
    <t>VENTAS</t>
  </si>
  <si>
    <t>ADMINISTRACION</t>
  </si>
  <si>
    <t>OPERACIONES</t>
  </si>
  <si>
    <t>DIRECCION</t>
  </si>
  <si>
    <t>AUDITORIAS</t>
  </si>
  <si>
    <t>SISTEMA ESTATAL DE EVALUACION</t>
  </si>
  <si>
    <t>ANEXO</t>
  </si>
  <si>
    <t>COD</t>
  </si>
  <si>
    <t>PARTIDA</t>
  </si>
  <si>
    <t>ORIGINAL</t>
  </si>
  <si>
    <t>VARIACIÓN</t>
  </si>
  <si>
    <t>JUSTIFICACION</t>
  </si>
  <si>
    <t>NOTA:</t>
  </si>
  <si>
    <t>LIC. GASPAR GABRIEL GIRON ORTEGA</t>
  </si>
  <si>
    <t>M.A. DANIEL HIDALGO HURTADO</t>
  </si>
  <si>
    <t>GERENTE DE ADMINISTRACION Y FINANZAS</t>
  </si>
  <si>
    <t>DIRECTOR GENERAL</t>
  </si>
  <si>
    <t>Grupo Financiero Banorte</t>
  </si>
  <si>
    <t>CREDITO BANCARIO SIMPLE GRUPO FINANCIERO BANORTE</t>
  </si>
  <si>
    <t>INTERESES CREDITO BANCO GRUPO FINANCIERO BANORTE</t>
  </si>
  <si>
    <t>Equipo de Comunicación y Telecomunicación</t>
  </si>
  <si>
    <t>Maquinaria y Equipo Electrico y Electronico</t>
  </si>
  <si>
    <t xml:space="preserve">                    TELEVISORA DE HERMOSILLO, S.A. DE C.V.</t>
  </si>
  <si>
    <t>Estructura Administrativa</t>
  </si>
  <si>
    <t>DESCRIPCIÓN</t>
  </si>
  <si>
    <t>UNIDAD</t>
  </si>
  <si>
    <t>M E T A S</t>
  </si>
  <si>
    <t>AVANCE FISICO %</t>
  </si>
  <si>
    <t>DE</t>
  </si>
  <si>
    <t>ORIGINAL ANUAL</t>
  </si>
  <si>
    <t>MODIFICADO ANUAL</t>
  </si>
  <si>
    <t>CALENDARIO</t>
  </si>
  <si>
    <t>REALIZADO</t>
  </si>
  <si>
    <t>MEDIDA</t>
  </si>
  <si>
    <t>1ER. TRIM.</t>
  </si>
  <si>
    <t>2DO. TRIM.</t>
  </si>
  <si>
    <t>3ER. TRIM.</t>
  </si>
  <si>
    <t>4TO. TRIM.</t>
  </si>
  <si>
    <t xml:space="preserve">ACUMULADO </t>
  </si>
  <si>
    <t>6</t>
  </si>
  <si>
    <t>Dirección</t>
  </si>
  <si>
    <t>1</t>
  </si>
  <si>
    <t>Informe ejecutivo sobre la situación Presupuestal y Financiera de Televisora de Hermosillo, S.A. de C.V.</t>
  </si>
  <si>
    <t>Informe</t>
  </si>
  <si>
    <t>Operaciones</t>
  </si>
  <si>
    <t>2</t>
  </si>
  <si>
    <t>Programas Educativos, culturales, deportivo y de entretenimiento con producción y apoyos propios que se realizan en TELEMAX y se transmiten vía satélite con cobertura estatal, nacional e internacional.</t>
  </si>
  <si>
    <t>Programa</t>
  </si>
  <si>
    <t>3</t>
  </si>
  <si>
    <t>Programas Educativos, culturales, deportivos y  de entretenimiento con producción y apoyos externos que se realizan en instituciones,agencias de publicidad y organismos fuera de TELEMAX cuidando especialmente su calidad y contenido que se transmiten vía satélite con cobertura estatal, nacional e internacional.</t>
  </si>
  <si>
    <t xml:space="preserve">Programa </t>
  </si>
  <si>
    <t>5</t>
  </si>
  <si>
    <t>Tecnicos</t>
  </si>
  <si>
    <t>4</t>
  </si>
  <si>
    <t>Aplicación de programas de mantenimiento preventivo y servicio técnico correctivo a la Estación Transmisora de Canal 6 en Cerro La Cementera, así como a la Estación terrena Satelital, para mantener la continuidad de la señal, tanto al aire como en satélite las 24 horas los 365 dias del año cumpliendo con los estandares de calidad y normatividad.</t>
  </si>
  <si>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</si>
  <si>
    <t>Noticias</t>
  </si>
  <si>
    <t>7</t>
  </si>
  <si>
    <t>Producción de noticieros con información veraz y oportuna del ámbito local, estatal, nacional e internacional de contenido político, económico, social, cultural y deportivo, atendiendo las variantes e impactos de la información  que contribuya al fortalecimiento de la obra de gobierno estatal.</t>
  </si>
  <si>
    <t>Noticieros</t>
  </si>
  <si>
    <t>Comercialización</t>
  </si>
  <si>
    <t>8</t>
  </si>
  <si>
    <t>Comercialización de anuncios publicitarios de empresas locales, estatales y  nacionales.</t>
  </si>
  <si>
    <t>pesos</t>
  </si>
  <si>
    <t>10</t>
  </si>
  <si>
    <t>Administracion</t>
  </si>
  <si>
    <t>9</t>
  </si>
  <si>
    <t>Contratación con diferentes dependencias de Gobierno del Estado para transmisión de Televisión educativa y difusión.</t>
  </si>
  <si>
    <t>Atención conceptualizada, diseño, producción y seguimiento en la elaboración de versiones de producciones comerciales, requeridas por los clientes, así como diseñar estrategias de producción que permitan ofrecer nuevos productos.</t>
  </si>
  <si>
    <t>Versiones</t>
  </si>
  <si>
    <t>Administraciòn</t>
  </si>
  <si>
    <t>Realizar el registro oportuno y correcto de las operaciones de las diferentes áreas de la empresa, presentando mensualmente Estados Financieros confiables que permitan la toma de decisiones en forma adecuada.</t>
  </si>
  <si>
    <t xml:space="preserve">M.A. DANIEL HIDALGO HURTADO </t>
  </si>
  <si>
    <r>
      <rPr>
        <b/>
        <sz val="14"/>
        <rFont val="Arial"/>
        <family val="2"/>
      </rPr>
      <t>GERENTE DE ADMINISTRACION Y FINANZAS</t>
    </r>
    <r>
      <rPr>
        <sz val="14"/>
        <rFont val="Arial"/>
        <family val="2"/>
      </rPr>
      <t xml:space="preserve"> </t>
    </r>
  </si>
  <si>
    <t>Patentes, Regalias y otros</t>
  </si>
  <si>
    <t>Viaticos en el extranjero</t>
  </si>
  <si>
    <t>Muebles, Excepto de Oficina y Estantería</t>
  </si>
  <si>
    <t>Al 31 de Marzo de 2019</t>
  </si>
  <si>
    <t>Al 31 de Marzo de 2018 y al 31 de Marzo de 2019 (b)</t>
  </si>
  <si>
    <t>Del 01 de Enero al 31 de Marzo de 2019</t>
  </si>
  <si>
    <t>ANALISIS DE VARIACIONES PROGRAMATICO-PRESUPUESTAL 31 DE MARZO DE  2019</t>
  </si>
  <si>
    <t>MODIFICADO AL CUARTO TRIMESTRE DE 2019</t>
  </si>
  <si>
    <t>Hacienda Pública / Patrimonio Contribuido Neto de 2018</t>
  </si>
  <si>
    <t>Hacienda Pública / Patrimonio Generado Neto de 2018</t>
  </si>
  <si>
    <t>Cambios en la Hacienda Pública / Patrimonio Contribuido Neto de 2019</t>
  </si>
  <si>
    <t>Variaciones de la Hacienda Pública / Patrimonio Generado Neto de 2019</t>
  </si>
  <si>
    <t>Cambios en el Exceso o Insuficiencia en la Actualización de la Hacienda Pública / Patrimonio Neto de 2019</t>
  </si>
  <si>
    <t>Hacienda Pública / Patrimonio Neto Final de 2019</t>
  </si>
  <si>
    <t>al 31 de diciembre de 2018(d)</t>
  </si>
  <si>
    <t>Existe  juicios pendiente de determinar fallo representando una contingencia aproximada de $ 159,675.63</t>
  </si>
  <si>
    <t>PROGRAMA OPERATIVO ANUAL 2019</t>
  </si>
  <si>
    <t>Primer Trimestre 2019</t>
  </si>
  <si>
    <t>Meta</t>
  </si>
  <si>
    <t>590</t>
  </si>
  <si>
    <t>Servicio de Telecomunicaciones y satélite</t>
  </si>
  <si>
    <t>Servicios legales, de contabilidad, auditorias y relacionados</t>
  </si>
  <si>
    <t>Servicios de Capacitación</t>
  </si>
  <si>
    <t>Mantenimiento y Conservación de Inmuebles</t>
  </si>
  <si>
    <t>Mantenimiento y Conservación de Mobiliario y Equipo</t>
  </si>
  <si>
    <t>Servicios de Limpieza y manejo desechos</t>
  </si>
  <si>
    <t>Se informa acerca de las variaciones presupuestales realizadas con corte al Primer Trimestre de 2019,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</si>
  <si>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La variación a la presente partida presupuestal se deriva por el ajuste requerido para el registro de pasivos por el servicio de satélite con la empresa Sistemas Satelitales de México, S. de R.L. de C.V., así como tambíen del Contrato por servicio de limpieza con la empresa Gestión y Desarrollos El Recodo, S.A. de C.V.</t>
  </si>
  <si>
    <t>Exceso o Insuficiencia en la Actualización de la Hacienda Pública / Patrimonio Neto de 2018</t>
  </si>
  <si>
    <t>La variación a la presente partida presupuestal se deriva por una proyección de nuevo programa para lo cual fue requerido el uso de vestuarios acordes para los conductores del mismo ya que estos son imagen de la Televisora.</t>
  </si>
  <si>
    <t>La variación a la presente partida presupuestal se deriva por el registro de pasivos por servicios de capacitación a personal y otra impartida a Dirección General.</t>
  </si>
</sst>
</file>

<file path=xl/styles.xml><?xml version="1.0" encoding="utf-8"?>
<styleSheet xmlns="http://schemas.openxmlformats.org/spreadsheetml/2006/main">
  <numFmts count="12">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0.00\ "/>
    <numFmt numFmtId="167" formatCode="_-* #,##0_-;\-* #,##0_-;_-* &quot;-&quot;??_-;_-@_-"/>
    <numFmt numFmtId="168" formatCode="#,##0_ ;[Red]\-#,##0\ "/>
    <numFmt numFmtId="169" formatCode="#,##0.00_ ;[Red]\-#,##0.00\ "/>
    <numFmt numFmtId="170" formatCode="0_ ;\-0\ "/>
    <numFmt numFmtId="171" formatCode="#,##0_ ;\-#,##0\ "/>
    <numFmt numFmtId="172" formatCode="00000"/>
  </numFmts>
  <fonts count="92">
    <font>
      <sz val="11"/>
      <color theme="1"/>
      <name val="Calibri"/>
      <family val="2"/>
      <scheme val="minor"/>
    </font>
    <font>
      <sz val="10"/>
      <name val="Arial"/>
      <family val="2"/>
    </font>
    <font>
      <sz val="10"/>
      <name val="MS Sans Serif"/>
      <family val="2"/>
    </font>
    <font>
      <sz val="11"/>
      <color indexed="8"/>
      <name val="Calibri"/>
      <family val="2"/>
    </font>
    <font>
      <b/>
      <u/>
      <sz val="10"/>
      <color indexed="8"/>
      <name val="Arial Narrow"/>
      <family val="2"/>
    </font>
    <font>
      <b/>
      <sz val="12"/>
      <name val="Arial Narrow"/>
      <family val="2"/>
    </font>
    <font>
      <b/>
      <sz val="10"/>
      <name val="Arial Narrow"/>
      <family val="2"/>
    </font>
    <font>
      <sz val="10"/>
      <name val="Arial Narrow"/>
      <family val="2"/>
    </font>
    <font>
      <b/>
      <sz val="11"/>
      <name val="Arial Narrow"/>
      <family val="2"/>
    </font>
    <font>
      <b/>
      <sz val="14"/>
      <name val="Arial Narrow"/>
      <family val="2"/>
    </font>
    <font>
      <b/>
      <sz val="7.5"/>
      <color indexed="8"/>
      <name val="Arial Narrow"/>
      <family val="2"/>
    </font>
    <font>
      <b/>
      <vertAlign val="superscript"/>
      <sz val="7.5"/>
      <color indexed="8"/>
      <name val="Arial Narrow"/>
      <family val="2"/>
    </font>
    <font>
      <sz val="11"/>
      <name val="Arial Narrow"/>
      <family val="2"/>
    </font>
    <font>
      <sz val="12"/>
      <name val="Arial Narrow"/>
      <family val="2"/>
    </font>
    <font>
      <sz val="9"/>
      <name val="Arial Narrow"/>
      <family val="2"/>
    </font>
    <font>
      <b/>
      <sz val="8"/>
      <name val="Arial Narrow"/>
      <family val="2"/>
    </font>
    <font>
      <b/>
      <sz val="11"/>
      <name val="Arial"/>
      <family val="2"/>
    </font>
    <font>
      <sz val="11"/>
      <color theme="1"/>
      <name val="Calibri"/>
      <family val="2"/>
      <scheme val="minor"/>
    </font>
    <font>
      <sz val="11"/>
      <color rgb="FF000000"/>
      <name val="Calibri"/>
      <family val="2"/>
    </font>
    <font>
      <b/>
      <sz val="11"/>
      <color theme="1"/>
      <name val="Calibri"/>
      <family val="2"/>
      <scheme val="minor"/>
    </font>
    <font>
      <sz val="10"/>
      <color theme="1"/>
      <name val="Arial Narrow"/>
      <family val="2"/>
    </font>
    <font>
      <sz val="11"/>
      <color theme="1"/>
      <name val="Arial Narrow"/>
      <family val="2"/>
    </font>
    <font>
      <b/>
      <sz val="11"/>
      <color theme="1"/>
      <name val="Arial Narrow"/>
      <family val="2"/>
    </font>
    <font>
      <b/>
      <sz val="9"/>
      <color theme="1"/>
      <name val="Arial Narrow"/>
      <family val="2"/>
    </font>
    <font>
      <b/>
      <sz val="10"/>
      <color theme="1"/>
      <name val="Arial Narrow"/>
      <family val="2"/>
    </font>
    <font>
      <sz val="12"/>
      <color theme="1"/>
      <name val="Arial Narrow"/>
      <family val="2"/>
    </font>
    <font>
      <b/>
      <sz val="24"/>
      <color theme="1"/>
      <name val="Arial Narrow"/>
      <family val="2"/>
    </font>
    <font>
      <b/>
      <sz val="14"/>
      <color theme="1"/>
      <name val="Arial Narrow"/>
      <family val="2"/>
    </font>
    <font>
      <b/>
      <i/>
      <sz val="10"/>
      <color theme="1"/>
      <name val="Arial Narrow"/>
      <family val="2"/>
    </font>
    <font>
      <sz val="10"/>
      <color rgb="FF000000"/>
      <name val="Arial Narrow"/>
      <family val="2"/>
    </font>
    <font>
      <b/>
      <i/>
      <sz val="11"/>
      <color theme="1"/>
      <name val="Arial Narrow"/>
      <family val="2"/>
    </font>
    <font>
      <sz val="11"/>
      <color rgb="FF000000"/>
      <name val="Arial Narrow"/>
      <family val="2"/>
    </font>
    <font>
      <i/>
      <sz val="10"/>
      <color theme="1"/>
      <name val="Arial Narrow"/>
      <family val="2"/>
    </font>
    <font>
      <i/>
      <sz val="11"/>
      <color theme="1"/>
      <name val="Arial Narrow"/>
      <family val="2"/>
    </font>
    <font>
      <b/>
      <sz val="11"/>
      <color rgb="FF000000"/>
      <name val="Arial Narrow"/>
      <family val="2"/>
    </font>
    <font>
      <sz val="9"/>
      <color theme="1"/>
      <name val="Arial Narrow"/>
      <family val="2"/>
    </font>
    <font>
      <b/>
      <u/>
      <sz val="11"/>
      <color rgb="FF000000"/>
      <name val="Arial Narrow"/>
      <family val="2"/>
    </font>
    <font>
      <sz val="8"/>
      <color theme="1"/>
      <name val="Arial Narrow"/>
      <family val="2"/>
    </font>
    <font>
      <b/>
      <sz val="8"/>
      <color theme="1"/>
      <name val="Arial Narrow"/>
      <family val="2"/>
    </font>
    <font>
      <sz val="7"/>
      <color theme="1"/>
      <name val="Arial Narrow"/>
      <family val="2"/>
    </font>
    <font>
      <b/>
      <i/>
      <sz val="8"/>
      <color theme="1"/>
      <name val="Arial Narrow"/>
      <family val="2"/>
    </font>
    <font>
      <sz val="6"/>
      <color theme="1"/>
      <name val="Arial Narrow"/>
      <family val="2"/>
    </font>
    <font>
      <b/>
      <u/>
      <sz val="10"/>
      <color theme="1"/>
      <name val="Arial Narrow"/>
      <family val="2"/>
    </font>
    <font>
      <b/>
      <sz val="12"/>
      <color theme="1"/>
      <name val="Arial Narrow"/>
      <family val="2"/>
    </font>
    <font>
      <sz val="10"/>
      <color theme="0"/>
      <name val="Arial Narrow"/>
      <family val="2"/>
    </font>
    <font>
      <b/>
      <sz val="10"/>
      <color theme="0"/>
      <name val="Arial Narrow"/>
      <family val="2"/>
    </font>
    <font>
      <sz val="11"/>
      <color theme="0"/>
      <name val="Arial Narrow"/>
      <family val="2"/>
    </font>
    <font>
      <b/>
      <i/>
      <sz val="11"/>
      <color rgb="FF000000"/>
      <name val="Arial Narrow"/>
      <family val="2"/>
    </font>
    <font>
      <b/>
      <sz val="10"/>
      <color rgb="FF000000"/>
      <name val="Arial Narrow"/>
      <family val="2"/>
    </font>
    <font>
      <b/>
      <sz val="9"/>
      <color theme="0"/>
      <name val="Arial Narrow"/>
      <family val="2"/>
    </font>
    <font>
      <b/>
      <i/>
      <sz val="9"/>
      <color theme="3" tint="0.39997558519241921"/>
      <name val="Arial Narrow"/>
      <family val="2"/>
    </font>
    <font>
      <b/>
      <i/>
      <sz val="9"/>
      <color theme="1"/>
      <name val="Arial Narrow"/>
      <family val="2"/>
    </font>
    <font>
      <b/>
      <i/>
      <sz val="11"/>
      <color theme="1"/>
      <name val="Calibri"/>
      <family val="2"/>
      <scheme val="minor"/>
    </font>
    <font>
      <b/>
      <sz val="20"/>
      <color theme="1"/>
      <name val="Arial Narrow"/>
      <family val="2"/>
    </font>
    <font>
      <sz val="14"/>
      <color theme="0"/>
      <name val="Arial Narrow"/>
      <family val="2"/>
    </font>
    <font>
      <b/>
      <sz val="12"/>
      <color theme="0"/>
      <name val="Arial Narrow"/>
      <family val="2"/>
    </font>
    <font>
      <b/>
      <sz val="16"/>
      <color theme="0"/>
      <name val="Arial Narrow"/>
      <family val="2"/>
    </font>
    <font>
      <b/>
      <sz val="11"/>
      <color theme="0"/>
      <name val="Arial Narrow"/>
      <family val="2"/>
    </font>
    <font>
      <b/>
      <sz val="14"/>
      <color theme="0"/>
      <name val="Arial Narrow"/>
      <family val="2"/>
    </font>
    <font>
      <sz val="8"/>
      <color theme="1"/>
      <name val="Calibri"/>
      <family val="2"/>
      <scheme val="minor"/>
    </font>
    <font>
      <b/>
      <i/>
      <sz val="10"/>
      <color rgb="FF000000"/>
      <name val="Arial Narrow"/>
      <family val="2"/>
    </font>
    <font>
      <b/>
      <sz val="8"/>
      <color theme="0"/>
      <name val="Arial Narrow"/>
      <family val="2"/>
    </font>
    <font>
      <b/>
      <sz val="7.5"/>
      <color theme="1"/>
      <name val="Arial"/>
      <family val="2"/>
    </font>
    <font>
      <sz val="7.5"/>
      <color theme="1"/>
      <name val="Arial"/>
      <family val="2"/>
    </font>
    <font>
      <b/>
      <sz val="7.5"/>
      <color theme="1"/>
      <name val="Arial Narrow"/>
      <family val="2"/>
    </font>
    <font>
      <sz val="7.5"/>
      <color theme="1"/>
      <name val="Calibri"/>
      <family val="2"/>
      <scheme val="minor"/>
    </font>
    <font>
      <b/>
      <sz val="6"/>
      <color theme="1"/>
      <name val="Arial"/>
      <family val="2"/>
    </font>
    <font>
      <sz val="7.5"/>
      <color theme="1"/>
      <name val="Arial Narrow"/>
      <family val="2"/>
    </font>
    <font>
      <sz val="6"/>
      <color theme="1"/>
      <name val="Arial"/>
      <family val="2"/>
    </font>
    <font>
      <b/>
      <sz val="10"/>
      <color theme="1"/>
      <name val="Arial"/>
      <family val="2"/>
    </font>
    <font>
      <b/>
      <sz val="8"/>
      <color theme="1"/>
      <name val="Arial"/>
      <family val="2"/>
    </font>
    <font>
      <b/>
      <i/>
      <sz val="7.5"/>
      <color theme="1"/>
      <name val="Arial Narrow"/>
      <family val="2"/>
    </font>
    <font>
      <sz val="6.5"/>
      <color theme="1"/>
      <name val="Arial Narrow"/>
      <family val="2"/>
    </font>
    <font>
      <b/>
      <sz val="6.5"/>
      <color theme="1"/>
      <name val="Arial Narrow"/>
      <family val="2"/>
    </font>
    <font>
      <sz val="9"/>
      <color rgb="FF000000"/>
      <name val="Calibri"/>
      <family val="2"/>
      <scheme val="minor"/>
    </font>
    <font>
      <sz val="8"/>
      <color theme="1"/>
      <name val="Arial"/>
      <family val="2"/>
    </font>
    <font>
      <b/>
      <sz val="7"/>
      <color theme="1"/>
      <name val="Arial"/>
      <family val="2"/>
    </font>
    <font>
      <b/>
      <i/>
      <sz val="9"/>
      <color theme="1"/>
      <name val="Calibri"/>
      <family val="2"/>
      <scheme val="minor"/>
    </font>
    <font>
      <b/>
      <sz val="6"/>
      <color theme="1"/>
      <name val="Arial Narrow"/>
      <family val="2"/>
    </font>
    <font>
      <sz val="7"/>
      <color theme="1"/>
      <name val="Arial"/>
      <family val="2"/>
    </font>
    <font>
      <b/>
      <sz val="8"/>
      <color rgb="FF000000"/>
      <name val="Calibri"/>
      <family val="2"/>
    </font>
    <font>
      <sz val="10"/>
      <color indexed="8"/>
      <name val="Arial Narrow"/>
      <family val="2"/>
    </font>
    <font>
      <sz val="11"/>
      <name val="Arial"/>
      <family val="2"/>
    </font>
    <font>
      <sz val="11"/>
      <color indexed="8"/>
      <name val="Arial"/>
      <family val="2"/>
    </font>
    <font>
      <b/>
      <sz val="14"/>
      <name val="Arial"/>
      <family val="2"/>
    </font>
    <font>
      <sz val="14"/>
      <name val="Arial"/>
      <family val="2"/>
    </font>
    <font>
      <b/>
      <sz val="18"/>
      <name val="Arial"/>
      <family val="2"/>
    </font>
    <font>
      <sz val="18"/>
      <name val="Arial"/>
      <family val="2"/>
    </font>
    <font>
      <b/>
      <sz val="16"/>
      <name val="Arial"/>
      <family val="2"/>
    </font>
    <font>
      <sz val="14"/>
      <color indexed="8"/>
      <name val="Arial"/>
      <family val="2"/>
    </font>
    <font>
      <sz val="9"/>
      <color indexed="8"/>
      <name val="Times New Roman"/>
      <family val="1"/>
    </font>
    <font>
      <sz val="6"/>
      <name val="Arial Narrow"/>
      <family val="2"/>
    </font>
  </fonts>
  <fills count="9">
    <fill>
      <patternFill patternType="none"/>
    </fill>
    <fill>
      <patternFill patternType="gray125"/>
    </fill>
    <fill>
      <patternFill patternType="solid">
        <fgColor indexed="47"/>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rgb="FFBFBFBF"/>
        <bgColor indexed="64"/>
      </patternFill>
    </fill>
    <fill>
      <patternFill patternType="solid">
        <fgColor rgb="FFFFFF00"/>
        <bgColor indexed="64"/>
      </patternFill>
    </fill>
  </fills>
  <borders count="124">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double">
        <color indexed="8"/>
      </bottom>
      <diagonal/>
    </border>
    <border>
      <left style="thick">
        <color indexed="8"/>
      </left>
      <right/>
      <top/>
      <bottom style="double">
        <color indexed="8"/>
      </bottom>
      <diagonal/>
    </border>
    <border>
      <left style="thin">
        <color indexed="8"/>
      </left>
      <right style="thick">
        <color indexed="8"/>
      </right>
      <top/>
      <bottom style="double">
        <color indexed="8"/>
      </bottom>
      <diagonal/>
    </border>
    <border>
      <left style="thin">
        <color indexed="8"/>
      </left>
      <right/>
      <top/>
      <bottom style="double">
        <color indexed="8"/>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style="double">
        <color auto="1"/>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auto="1"/>
      </bottom>
      <diagonal/>
    </border>
    <border>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bottom/>
      <diagonal/>
    </border>
    <border>
      <left style="thin">
        <color indexed="8"/>
      </left>
      <right/>
      <top style="thin">
        <color indexed="8"/>
      </top>
      <bottom style="double">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right/>
      <top style="thin">
        <color auto="1"/>
      </top>
      <bottom style="thin">
        <color indexed="8"/>
      </bottom>
      <diagonal/>
    </border>
    <border>
      <left style="thin">
        <color indexed="64"/>
      </left>
      <right style="thin">
        <color indexed="8"/>
      </right>
      <top/>
      <bottom style="double">
        <color indexed="8"/>
      </bottom>
      <diagonal/>
    </border>
    <border>
      <left/>
      <right style="thin">
        <color indexed="8"/>
      </right>
      <top style="thin">
        <color indexed="8"/>
      </top>
      <bottom style="double">
        <color indexed="8"/>
      </bottom>
      <diagonal/>
    </border>
    <border>
      <left/>
      <right style="medium">
        <color auto="1"/>
      </right>
      <top style="thin">
        <color indexed="8"/>
      </top>
      <bottom style="double">
        <color indexed="8"/>
      </bottom>
      <diagonal/>
    </border>
    <border>
      <left style="thin">
        <color indexed="64"/>
      </left>
      <right style="thin">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ck">
        <color indexed="8"/>
      </left>
      <right/>
      <top/>
      <bottom style="thin">
        <color indexed="64"/>
      </bottom>
      <diagonal/>
    </border>
    <border>
      <left style="thin">
        <color indexed="8"/>
      </left>
      <right style="thick">
        <color indexed="8"/>
      </right>
      <top style="double">
        <color indexed="8"/>
      </top>
      <bottom style="thin">
        <color indexed="64"/>
      </bottom>
      <diagonal/>
    </border>
    <border>
      <left/>
      <right style="thin">
        <color auto="1"/>
      </right>
      <top style="double">
        <color indexed="8"/>
      </top>
      <bottom style="thin">
        <color indexed="64"/>
      </bottom>
      <diagonal/>
    </border>
    <border>
      <left style="thin">
        <color auto="1"/>
      </left>
      <right/>
      <top style="double">
        <color indexed="8"/>
      </top>
      <bottom style="thin">
        <color indexed="64"/>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ck">
        <color indexed="8"/>
      </right>
      <top/>
      <bottom style="thin">
        <color indexed="64"/>
      </bottom>
      <diagonal/>
    </border>
    <border>
      <left/>
      <right style="thin">
        <color auto="1"/>
      </right>
      <top style="thin">
        <color indexed="64"/>
      </top>
      <bottom style="thin">
        <color indexed="64"/>
      </bottom>
      <diagonal/>
    </border>
    <border>
      <left style="thin">
        <color auto="1"/>
      </left>
      <right/>
      <top style="thin">
        <color indexed="64"/>
      </top>
      <bottom style="thin">
        <color indexed="64"/>
      </bottom>
      <diagonal/>
    </border>
    <border>
      <left style="thin">
        <color indexed="8"/>
      </left>
      <right/>
      <top style="thin">
        <color indexed="64"/>
      </top>
      <bottom style="thin">
        <color indexed="64"/>
      </bottom>
      <diagonal/>
    </border>
    <border>
      <left style="thick">
        <color indexed="8"/>
      </left>
      <right style="thin">
        <color indexed="8"/>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ck">
        <color indexed="8"/>
      </left>
      <right style="thin">
        <color auto="1"/>
      </right>
      <top style="thin">
        <color indexed="64"/>
      </top>
      <bottom style="thin">
        <color indexed="64"/>
      </bottom>
      <diagonal/>
    </border>
    <border>
      <left style="thin">
        <color auto="1"/>
      </left>
      <right style="thick">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3" fillId="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7" fillId="0" borderId="0" applyFont="0" applyFill="0" applyBorder="0" applyAlignment="0" applyProtection="0"/>
    <xf numFmtId="0" fontId="1" fillId="0" borderId="0"/>
    <xf numFmtId="0" fontId="2" fillId="0" borderId="0"/>
    <xf numFmtId="0" fontId="17" fillId="0" borderId="0"/>
    <xf numFmtId="0" fontId="18" fillId="0" borderId="0" applyNumberFormat="0" applyBorder="0" applyAlignment="0"/>
    <xf numFmtId="0" fontId="17" fillId="0" borderId="0"/>
    <xf numFmtId="9" fontId="17" fillId="0" borderId="0" applyFont="0" applyFill="0" applyBorder="0" applyAlignment="0" applyProtection="0"/>
    <xf numFmtId="9" fontId="1" fillId="0" borderId="0" applyFont="0" applyFill="0" applyBorder="0" applyAlignment="0" applyProtection="0"/>
  </cellStyleXfs>
  <cellXfs count="1514">
    <xf numFmtId="0" fontId="0" fillId="0" borderId="0" xfId="0"/>
    <xf numFmtId="0" fontId="20" fillId="0" borderId="1" xfId="0" applyFont="1" applyBorder="1"/>
    <xf numFmtId="0" fontId="20" fillId="0" borderId="2" xfId="0" applyFont="1" applyBorder="1"/>
    <xf numFmtId="0" fontId="21" fillId="0" borderId="0" xfId="0" applyFont="1"/>
    <xf numFmtId="0" fontId="22" fillId="0" borderId="0" xfId="0" applyFont="1" applyFill="1" applyBorder="1" applyAlignment="1">
      <alignment horizontal="right" vertical="top"/>
    </xf>
    <xf numFmtId="0" fontId="23" fillId="0" borderId="0" xfId="0" applyFont="1" applyFill="1" applyBorder="1" applyAlignment="1">
      <alignment vertical="top"/>
    </xf>
    <xf numFmtId="0" fontId="21" fillId="0" borderId="0" xfId="0" applyFont="1" applyAlignment="1">
      <alignment vertical="center"/>
    </xf>
    <xf numFmtId="0" fontId="21" fillId="0" borderId="0" xfId="0" applyFont="1" applyAlignment="1"/>
    <xf numFmtId="0" fontId="20" fillId="0" borderId="3" xfId="0" applyFont="1" applyBorder="1"/>
    <xf numFmtId="0" fontId="20" fillId="0" borderId="4" xfId="0" applyFont="1" applyBorder="1"/>
    <xf numFmtId="0" fontId="20" fillId="0" borderId="5" xfId="0" applyFont="1" applyBorder="1"/>
    <xf numFmtId="0" fontId="20" fillId="0" borderId="6" xfId="0" applyFont="1" applyBorder="1"/>
    <xf numFmtId="0" fontId="20" fillId="0" borderId="0" xfId="0" applyFont="1" applyBorder="1"/>
    <xf numFmtId="0" fontId="20" fillId="0" borderId="7" xfId="0" applyFont="1" applyBorder="1"/>
    <xf numFmtId="0" fontId="24" fillId="0" borderId="6" xfId="0" applyFont="1" applyBorder="1"/>
    <xf numFmtId="0" fontId="24" fillId="0" borderId="0" xfId="0" applyFont="1" applyBorder="1" applyAlignment="1">
      <alignment vertical="justify"/>
    </xf>
    <xf numFmtId="0" fontId="20" fillId="0" borderId="8" xfId="0" applyFont="1" applyBorder="1"/>
    <xf numFmtId="0" fontId="24" fillId="0" borderId="1" xfId="0" applyFont="1" applyBorder="1" applyAlignment="1">
      <alignment vertical="justify"/>
    </xf>
    <xf numFmtId="0" fontId="21" fillId="0" borderId="0" xfId="0" applyFont="1" applyFill="1" applyBorder="1"/>
    <xf numFmtId="0" fontId="24" fillId="0" borderId="0" xfId="0" applyFont="1" applyBorder="1"/>
    <xf numFmtId="0" fontId="24" fillId="0" borderId="3" xfId="0" applyFont="1" applyBorder="1" applyAlignment="1"/>
    <xf numFmtId="0" fontId="20" fillId="0" borderId="4" xfId="0" applyFont="1" applyBorder="1" applyAlignment="1"/>
    <xf numFmtId="0" fontId="20" fillId="0" borderId="5" xfId="0" applyFont="1" applyBorder="1" applyAlignment="1"/>
    <xf numFmtId="0" fontId="24" fillId="0" borderId="6" xfId="0" applyFont="1" applyBorder="1" applyAlignment="1"/>
    <xf numFmtId="0" fontId="20" fillId="0" borderId="0" xfId="0" applyFont="1" applyBorder="1" applyAlignment="1"/>
    <xf numFmtId="0" fontId="20" fillId="0" borderId="7" xfId="0" applyFont="1" applyBorder="1" applyAlignment="1"/>
    <xf numFmtId="0" fontId="24" fillId="0" borderId="8" xfId="0" applyFont="1" applyBorder="1" applyAlignment="1"/>
    <xf numFmtId="0" fontId="20" fillId="0" borderId="1" xfId="0" applyFont="1" applyBorder="1" applyAlignment="1"/>
    <xf numFmtId="0" fontId="20" fillId="0" borderId="2" xfId="0" applyFont="1" applyBorder="1" applyAlignment="1"/>
    <xf numFmtId="0" fontId="20" fillId="0" borderId="6" xfId="0" quotePrefix="1" applyFont="1" applyBorder="1"/>
    <xf numFmtId="0" fontId="20" fillId="0" borderId="0" xfId="0" applyFont="1" applyFill="1" applyBorder="1"/>
    <xf numFmtId="0" fontId="25"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indent="1"/>
    </xf>
    <xf numFmtId="0" fontId="20" fillId="0" borderId="0" xfId="0" applyFont="1"/>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Alignment="1"/>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6" fillId="0" borderId="0" xfId="0" applyFont="1" applyAlignment="1">
      <alignment horizontal="center"/>
    </xf>
    <xf numFmtId="0" fontId="21" fillId="3" borderId="0" xfId="0" applyFont="1" applyFill="1"/>
    <xf numFmtId="0" fontId="27" fillId="3" borderId="0" xfId="0" applyFont="1" applyFill="1"/>
    <xf numFmtId="0" fontId="6" fillId="0" borderId="12" xfId="0" applyFont="1" applyFill="1" applyBorder="1" applyAlignment="1">
      <alignment horizontal="center" vertical="center"/>
    </xf>
    <xf numFmtId="0" fontId="21" fillId="0" borderId="0" xfId="0" applyFont="1" applyFill="1"/>
    <xf numFmtId="0" fontId="23" fillId="0" borderId="1" xfId="0" applyFont="1" applyFill="1" applyBorder="1" applyAlignment="1">
      <alignment vertical="center"/>
    </xf>
    <xf numFmtId="0" fontId="22" fillId="0" borderId="0" xfId="0" applyFont="1" applyFill="1" applyBorder="1" applyAlignment="1">
      <alignment horizontal="left" vertical="top"/>
    </xf>
    <xf numFmtId="43" fontId="28" fillId="3" borderId="0" xfId="0" applyNumberFormat="1" applyFont="1" applyFill="1" applyBorder="1" applyAlignment="1" applyProtection="1">
      <alignment wrapText="1"/>
    </xf>
    <xf numFmtId="0" fontId="22" fillId="0" borderId="0" xfId="0" applyFont="1" applyFill="1" applyBorder="1" applyAlignment="1" applyProtection="1">
      <alignment vertical="top"/>
      <protection locked="0"/>
    </xf>
    <xf numFmtId="0" fontId="21" fillId="0" borderId="0" xfId="0" applyFont="1" applyFill="1" applyProtection="1">
      <protection locked="0"/>
    </xf>
    <xf numFmtId="0" fontId="22" fillId="0" borderId="0" xfId="0" applyFont="1" applyFill="1" applyBorder="1" applyAlignment="1" applyProtection="1">
      <alignment horizontal="right" vertical="top"/>
      <protection locked="0"/>
    </xf>
    <xf numFmtId="0" fontId="21" fillId="0" borderId="0" xfId="0" applyFont="1" applyFill="1" applyBorder="1" applyProtection="1">
      <protection locked="0"/>
    </xf>
    <xf numFmtId="0" fontId="23" fillId="0" borderId="0" xfId="0" applyFont="1" applyFill="1" applyBorder="1" applyAlignment="1" applyProtection="1">
      <alignment horizontal="center" vertical="top"/>
      <protection locked="0"/>
    </xf>
    <xf numFmtId="0" fontId="23" fillId="0" borderId="0" xfId="0" applyFont="1" applyFill="1" applyBorder="1" applyAlignment="1" applyProtection="1">
      <alignment vertical="top"/>
      <protection locked="0"/>
    </xf>
    <xf numFmtId="0" fontId="29" fillId="0" borderId="6" xfId="0" applyFont="1" applyFill="1" applyBorder="1" applyAlignment="1" applyProtection="1">
      <alignment vertical="top" wrapText="1"/>
      <protection locked="0"/>
    </xf>
    <xf numFmtId="0" fontId="29" fillId="0" borderId="0" xfId="0" applyFont="1" applyFill="1" applyBorder="1" applyAlignment="1" applyProtection="1">
      <alignment vertical="top" wrapText="1"/>
      <protection locked="0"/>
    </xf>
    <xf numFmtId="0" fontId="30" fillId="0" borderId="6"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1" fillId="0" borderId="0" xfId="0" applyFont="1" applyFill="1" applyBorder="1" applyAlignment="1" applyProtection="1">
      <alignment horizontal="justify" wrapText="1"/>
      <protection locked="0"/>
    </xf>
    <xf numFmtId="0" fontId="30" fillId="0" borderId="0" xfId="0" applyFont="1" applyFill="1" applyBorder="1" applyAlignment="1" applyProtection="1">
      <alignment wrapText="1"/>
      <protection locked="0"/>
    </xf>
    <xf numFmtId="0" fontId="28" fillId="0" borderId="7" xfId="0" applyFont="1" applyFill="1" applyBorder="1" applyAlignment="1" applyProtection="1">
      <alignment wrapText="1"/>
      <protection locked="0"/>
    </xf>
    <xf numFmtId="0" fontId="21" fillId="0" borderId="6" xfId="0" applyFont="1" applyFill="1" applyBorder="1" applyAlignment="1" applyProtection="1">
      <alignment wrapText="1"/>
      <protection locked="0"/>
    </xf>
    <xf numFmtId="43" fontId="20" fillId="0" borderId="0" xfId="8" applyNumberFormat="1" applyFont="1" applyFill="1" applyBorder="1" applyAlignment="1" applyProtection="1">
      <alignment vertical="top" wrapText="1"/>
      <protection locked="0"/>
    </xf>
    <xf numFmtId="0" fontId="21" fillId="0" borderId="0" xfId="0" applyFont="1" applyFill="1" applyBorder="1" applyAlignment="1" applyProtection="1">
      <alignment wrapText="1"/>
      <protection locked="0"/>
    </xf>
    <xf numFmtId="43" fontId="20" fillId="0" borderId="7" xfId="8" applyNumberFormat="1" applyFont="1" applyFill="1" applyBorder="1" applyAlignment="1" applyProtection="1">
      <alignment vertical="top" wrapText="1"/>
      <protection locked="0"/>
    </xf>
    <xf numFmtId="0" fontId="21" fillId="0" borderId="6" xfId="0" applyFont="1" applyFill="1" applyBorder="1" applyAlignment="1" applyProtection="1">
      <alignment horizontal="left" wrapText="1"/>
      <protection locked="0"/>
    </xf>
    <xf numFmtId="0" fontId="31" fillId="0" borderId="6" xfId="0" applyFont="1" applyFill="1" applyBorder="1" applyAlignment="1" applyProtection="1">
      <alignment horizontal="justify" wrapText="1"/>
      <protection locked="0"/>
    </xf>
    <xf numFmtId="43" fontId="20" fillId="0" borderId="0" xfId="0" applyNumberFormat="1" applyFont="1" applyFill="1" applyBorder="1" applyAlignment="1" applyProtection="1">
      <alignment wrapText="1"/>
      <protection locked="0"/>
    </xf>
    <xf numFmtId="43" fontId="32" fillId="0" borderId="0" xfId="0" applyNumberFormat="1" applyFont="1" applyFill="1" applyBorder="1" applyAlignment="1" applyProtection="1">
      <alignment wrapText="1"/>
      <protection locked="0"/>
    </xf>
    <xf numFmtId="0" fontId="33" fillId="0" borderId="0" xfId="0" applyFont="1" applyFill="1" applyBorder="1" applyAlignment="1" applyProtection="1">
      <alignment wrapText="1"/>
      <protection locked="0"/>
    </xf>
    <xf numFmtId="43" fontId="32" fillId="0" borderId="7" xfId="0" applyNumberFormat="1" applyFont="1" applyFill="1" applyBorder="1" applyAlignment="1" applyProtection="1">
      <alignment wrapText="1"/>
      <protection locked="0"/>
    </xf>
    <xf numFmtId="43" fontId="28" fillId="0" borderId="0" xfId="0" applyNumberFormat="1" applyFont="1" applyFill="1" applyBorder="1" applyAlignment="1" applyProtection="1">
      <alignment wrapText="1"/>
      <protection locked="0"/>
    </xf>
    <xf numFmtId="43" fontId="28" fillId="0" borderId="7" xfId="0" applyNumberFormat="1" applyFont="1" applyFill="1" applyBorder="1" applyAlignment="1" applyProtection="1">
      <alignment wrapText="1"/>
      <protection locked="0"/>
    </xf>
    <xf numFmtId="0" fontId="21" fillId="0" borderId="0" xfId="0" applyFont="1" applyFill="1" applyBorder="1" applyAlignment="1" applyProtection="1">
      <protection locked="0"/>
    </xf>
    <xf numFmtId="0" fontId="33" fillId="0" borderId="6" xfId="0" applyFont="1" applyFill="1" applyBorder="1" applyAlignment="1" applyProtection="1">
      <alignment wrapText="1"/>
      <protection locked="0"/>
    </xf>
    <xf numFmtId="43" fontId="20" fillId="0" borderId="7" xfId="0" applyNumberFormat="1" applyFont="1" applyFill="1" applyBorder="1" applyAlignment="1" applyProtection="1">
      <alignment wrapText="1"/>
      <protection locked="0"/>
    </xf>
    <xf numFmtId="0" fontId="0" fillId="0" borderId="0" xfId="0" applyFont="1" applyFill="1" applyProtection="1">
      <protection locked="0"/>
    </xf>
    <xf numFmtId="0" fontId="22" fillId="0" borderId="0" xfId="0" applyFont="1" applyFill="1" applyBorder="1" applyAlignment="1" applyProtection="1">
      <alignment wrapText="1"/>
      <protection locked="0"/>
    </xf>
    <xf numFmtId="0" fontId="21" fillId="0" borderId="6" xfId="0" applyFont="1" applyFill="1" applyBorder="1" applyAlignment="1" applyProtection="1">
      <protection locked="0"/>
    </xf>
    <xf numFmtId="43" fontId="20" fillId="0" borderId="0" xfId="0" applyNumberFormat="1" applyFont="1" applyFill="1" applyBorder="1" applyAlignment="1" applyProtection="1">
      <protection locked="0"/>
    </xf>
    <xf numFmtId="0" fontId="31" fillId="0" borderId="0" xfId="0" applyFont="1" applyFill="1" applyBorder="1" applyAlignment="1" applyProtection="1">
      <alignment horizontal="justify" wrapText="1"/>
      <protection locked="0"/>
    </xf>
    <xf numFmtId="43" fontId="20" fillId="0" borderId="7" xfId="0" applyNumberFormat="1" applyFont="1" applyFill="1" applyBorder="1" applyAlignment="1" applyProtection="1">
      <protection locked="0"/>
    </xf>
    <xf numFmtId="4" fontId="20" fillId="0" borderId="0" xfId="0" applyNumberFormat="1" applyFont="1" applyFill="1" applyBorder="1" applyProtection="1">
      <protection locked="0"/>
    </xf>
    <xf numFmtId="4" fontId="20" fillId="0" borderId="7" xfId="0" applyNumberFormat="1" applyFont="1" applyFill="1" applyBorder="1" applyProtection="1">
      <protection locked="0"/>
    </xf>
    <xf numFmtId="0" fontId="21" fillId="0" borderId="8" xfId="0" applyFont="1" applyFill="1" applyBorder="1" applyProtection="1">
      <protection locked="0"/>
    </xf>
    <xf numFmtId="43" fontId="20" fillId="0" borderId="1" xfId="0" applyNumberFormat="1" applyFont="1" applyFill="1" applyBorder="1" applyProtection="1">
      <protection locked="0"/>
    </xf>
    <xf numFmtId="0" fontId="21" fillId="0" borderId="1" xfId="0" applyFont="1" applyFill="1" applyBorder="1" applyProtection="1">
      <protection locked="0"/>
    </xf>
    <xf numFmtId="0" fontId="20" fillId="0" borderId="1" xfId="0" applyFont="1" applyFill="1" applyBorder="1" applyProtection="1">
      <protection locked="0"/>
    </xf>
    <xf numFmtId="0" fontId="20" fillId="0" borderId="2" xfId="0" applyFont="1" applyFill="1" applyBorder="1" applyProtection="1">
      <protection locked="0"/>
    </xf>
    <xf numFmtId="43" fontId="28" fillId="3" borderId="7" xfId="0" applyNumberFormat="1" applyFont="1" applyFill="1" applyBorder="1" applyAlignment="1" applyProtection="1">
      <alignment wrapText="1"/>
    </xf>
    <xf numFmtId="43" fontId="24" fillId="3" borderId="0" xfId="0" applyNumberFormat="1" applyFont="1" applyFill="1" applyBorder="1" applyAlignment="1" applyProtection="1">
      <alignment wrapText="1"/>
    </xf>
    <xf numFmtId="43" fontId="24" fillId="3" borderId="7" xfId="0" applyNumberFormat="1" applyFont="1" applyFill="1" applyBorder="1" applyAlignment="1" applyProtection="1">
      <alignment wrapText="1"/>
    </xf>
    <xf numFmtId="43" fontId="24" fillId="3" borderId="0" xfId="0" applyNumberFormat="1" applyFont="1" applyFill="1" applyBorder="1" applyAlignment="1" applyProtection="1">
      <alignment vertical="center" wrapText="1"/>
    </xf>
    <xf numFmtId="43" fontId="24" fillId="3" borderId="7" xfId="0" applyNumberFormat="1" applyFont="1" applyFill="1" applyBorder="1" applyAlignment="1" applyProtection="1">
      <alignment vertical="center" wrapText="1"/>
    </xf>
    <xf numFmtId="43" fontId="28" fillId="3" borderId="0" xfId="0" applyNumberFormat="1" applyFont="1" applyFill="1" applyBorder="1" applyAlignment="1" applyProtection="1"/>
    <xf numFmtId="43" fontId="28" fillId="3" borderId="7" xfId="0" applyNumberFormat="1" applyFont="1" applyFill="1" applyBorder="1" applyAlignment="1" applyProtection="1"/>
    <xf numFmtId="0" fontId="22" fillId="0" borderId="1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top"/>
      <protection locked="0"/>
    </xf>
    <xf numFmtId="0" fontId="21" fillId="3" borderId="0" xfId="0" applyFont="1" applyFill="1" applyProtection="1">
      <protection locked="0"/>
    </xf>
    <xf numFmtId="0" fontId="22" fillId="0" borderId="0" xfId="0" applyFont="1" applyFill="1" applyProtection="1">
      <protection locked="0"/>
    </xf>
    <xf numFmtId="0" fontId="30" fillId="3" borderId="6" xfId="0" applyFont="1" applyFill="1" applyBorder="1" applyAlignment="1" applyProtection="1">
      <alignment wrapText="1"/>
      <protection locked="0"/>
    </xf>
    <xf numFmtId="0" fontId="30" fillId="3" borderId="0" xfId="0" applyFont="1" applyFill="1" applyBorder="1" applyAlignment="1" applyProtection="1">
      <protection locked="0"/>
    </xf>
    <xf numFmtId="0" fontId="30" fillId="3" borderId="0" xfId="0" applyFont="1" applyFill="1" applyBorder="1" applyAlignment="1" applyProtection="1">
      <alignment wrapText="1"/>
      <protection locked="0"/>
    </xf>
    <xf numFmtId="0" fontId="30" fillId="3" borderId="0" xfId="0" applyFont="1" applyFill="1" applyBorder="1" applyAlignment="1" applyProtection="1">
      <alignment horizontal="left" wrapText="1"/>
      <protection locked="0"/>
    </xf>
    <xf numFmtId="0" fontId="21" fillId="0" borderId="0" xfId="0" applyFont="1" applyProtection="1">
      <protection locked="0"/>
    </xf>
    <xf numFmtId="0" fontId="25" fillId="0" borderId="0"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2" fillId="0" borderId="6"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34" fillId="3" borderId="6" xfId="0" applyFont="1" applyFill="1" applyBorder="1" applyAlignment="1" applyProtection="1">
      <alignment horizontal="left" vertical="top"/>
      <protection locked="0"/>
    </xf>
    <xf numFmtId="0" fontId="34" fillId="3" borderId="0" xfId="0" applyFont="1" applyFill="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30" fillId="3" borderId="6" xfId="0" applyFont="1" applyFill="1" applyBorder="1" applyAlignment="1" applyProtection="1">
      <alignment horizontal="left" vertical="top"/>
      <protection locked="0"/>
    </xf>
    <xf numFmtId="0" fontId="30" fillId="3" borderId="0" xfId="0" applyFont="1" applyFill="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1" xfId="0" applyFont="1" applyBorder="1" applyAlignment="1" applyProtection="1">
      <alignment horizontal="left" vertical="top"/>
      <protection locked="0"/>
    </xf>
    <xf numFmtId="0" fontId="22" fillId="0" borderId="14" xfId="0" applyFont="1" applyFill="1" applyBorder="1" applyAlignment="1" applyProtection="1">
      <alignment horizontal="center" vertical="center" wrapText="1"/>
      <protection locked="0"/>
    </xf>
    <xf numFmtId="0" fontId="35" fillId="0" borderId="0" xfId="0" applyFont="1" applyProtection="1">
      <protection locked="0"/>
    </xf>
    <xf numFmtId="0" fontId="21" fillId="0" borderId="0" xfId="0" applyFont="1" applyAlignment="1" applyProtection="1">
      <alignment vertical="center"/>
      <protection locked="0"/>
    </xf>
    <xf numFmtId="0" fontId="21" fillId="0" borderId="0" xfId="0" applyFont="1" applyAlignment="1" applyProtection="1">
      <protection locked="0"/>
    </xf>
    <xf numFmtId="0" fontId="35" fillId="0" borderId="0" xfId="0" applyFont="1" applyAlignment="1" applyProtection="1">
      <protection locked="0"/>
    </xf>
    <xf numFmtId="0" fontId="34" fillId="4" borderId="15" xfId="0" applyFont="1" applyFill="1" applyBorder="1" applyAlignment="1" applyProtection="1">
      <alignment horizontal="justify" vertical="center"/>
      <protection locked="0"/>
    </xf>
    <xf numFmtId="0" fontId="36" fillId="4" borderId="14" xfId="0" applyFont="1" applyFill="1" applyBorder="1" applyAlignment="1" applyProtection="1">
      <alignment horizontal="center" vertical="center"/>
      <protection locked="0"/>
    </xf>
    <xf numFmtId="0" fontId="36" fillId="4" borderId="16" xfId="0" applyFont="1" applyFill="1" applyBorder="1" applyAlignment="1" applyProtection="1">
      <alignment horizontal="center" vertical="center"/>
      <protection locked="0"/>
    </xf>
    <xf numFmtId="0" fontId="37" fillId="0" borderId="0" xfId="0" applyFont="1" applyFill="1" applyProtection="1">
      <protection locked="0"/>
    </xf>
    <xf numFmtId="0" fontId="37" fillId="0" borderId="6" xfId="0" applyFont="1" applyFill="1" applyBorder="1" applyAlignment="1" applyProtection="1">
      <alignment horizontal="justify" vertical="top"/>
      <protection locked="0"/>
    </xf>
    <xf numFmtId="0" fontId="38" fillId="0" borderId="0" xfId="0" applyFont="1" applyFill="1" applyBorder="1" applyAlignment="1" applyProtection="1">
      <alignment vertical="top"/>
      <protection locked="0"/>
    </xf>
    <xf numFmtId="0" fontId="39" fillId="0" borderId="6" xfId="0" applyFont="1" applyFill="1" applyBorder="1" applyAlignment="1" applyProtection="1">
      <alignment horizontal="justify" vertical="top"/>
      <protection locked="0"/>
    </xf>
    <xf numFmtId="0" fontId="39" fillId="0" borderId="0" xfId="0" applyFont="1" applyFill="1" applyProtection="1">
      <protection locked="0"/>
    </xf>
    <xf numFmtId="0" fontId="40" fillId="0" borderId="6" xfId="0"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37" fillId="0" borderId="6" xfId="0" applyFont="1" applyFill="1" applyBorder="1" applyAlignment="1" applyProtection="1">
      <alignment vertical="top"/>
      <protection locked="0"/>
    </xf>
    <xf numFmtId="0" fontId="37" fillId="0" borderId="0" xfId="0" applyFont="1" applyFill="1" applyBorder="1" applyAlignment="1" applyProtection="1">
      <alignment vertical="top"/>
      <protection locked="0"/>
    </xf>
    <xf numFmtId="0" fontId="38" fillId="0" borderId="6" xfId="0" applyFont="1" applyFill="1" applyBorder="1" applyAlignment="1" applyProtection="1">
      <alignment vertical="top"/>
      <protection locked="0"/>
    </xf>
    <xf numFmtId="0" fontId="40" fillId="0" borderId="0" xfId="0" applyFont="1" applyFill="1" applyBorder="1" applyAlignment="1" applyProtection="1">
      <alignment vertical="top" wrapText="1"/>
      <protection locked="0"/>
    </xf>
    <xf numFmtId="0" fontId="41" fillId="0" borderId="6" xfId="0" applyFont="1" applyFill="1" applyBorder="1" applyAlignment="1" applyProtection="1">
      <alignment vertical="top"/>
      <protection locked="0"/>
    </xf>
    <xf numFmtId="0" fontId="41" fillId="0" borderId="0" xfId="0" applyFont="1" applyFill="1" applyBorder="1" applyAlignment="1" applyProtection="1">
      <alignment vertical="top"/>
      <protection locked="0"/>
    </xf>
    <xf numFmtId="0" fontId="40" fillId="0" borderId="1" xfId="0" applyFont="1" applyFill="1" applyBorder="1" applyAlignment="1" applyProtection="1">
      <alignment vertical="top" wrapText="1"/>
      <protection locked="0"/>
    </xf>
    <xf numFmtId="0" fontId="40" fillId="0" borderId="8" xfId="0" applyFont="1" applyFill="1" applyBorder="1" applyAlignment="1" applyProtection="1">
      <alignment vertical="top"/>
      <protection locked="0"/>
    </xf>
    <xf numFmtId="0" fontId="37" fillId="0" borderId="0" xfId="0" applyFont="1" applyFill="1" applyBorder="1" applyAlignment="1" applyProtection="1">
      <alignment horizontal="left" vertical="top" wrapText="1" indent="2"/>
      <protection locked="0"/>
    </xf>
    <xf numFmtId="0" fontId="37" fillId="0" borderId="0" xfId="0" applyFont="1" applyFill="1" applyBorder="1" applyAlignment="1" applyProtection="1">
      <alignment horizontal="left" vertical="top" indent="2"/>
      <protection locked="0"/>
    </xf>
    <xf numFmtId="4" fontId="38" fillId="0" borderId="0" xfId="0" applyNumberFormat="1" applyFont="1" applyFill="1" applyBorder="1" applyAlignment="1" applyProtection="1">
      <alignment vertical="top"/>
    </xf>
    <xf numFmtId="4" fontId="38" fillId="0" borderId="7" xfId="0" applyNumberFormat="1" applyFont="1" applyFill="1" applyBorder="1" applyAlignment="1" applyProtection="1">
      <alignment vertical="top"/>
    </xf>
    <xf numFmtId="4" fontId="37" fillId="0" borderId="0" xfId="0" applyNumberFormat="1" applyFont="1" applyFill="1" applyBorder="1" applyProtection="1">
      <protection locked="0"/>
    </xf>
    <xf numFmtId="4" fontId="37" fillId="0" borderId="7" xfId="0" applyNumberFormat="1" applyFont="1" applyFill="1" applyBorder="1" applyProtection="1">
      <protection locked="0"/>
    </xf>
    <xf numFmtId="4" fontId="40" fillId="0" borderId="0" xfId="0" applyNumberFormat="1" applyFont="1" applyFill="1" applyBorder="1" applyAlignment="1" applyProtection="1">
      <alignment vertical="top"/>
    </xf>
    <xf numFmtId="4" fontId="40" fillId="0" borderId="7" xfId="0" applyNumberFormat="1" applyFont="1" applyFill="1" applyBorder="1" applyAlignment="1" applyProtection="1">
      <alignment vertical="top"/>
    </xf>
    <xf numFmtId="4" fontId="37" fillId="0" borderId="0" xfId="0" applyNumberFormat="1" applyFont="1" applyFill="1" applyBorder="1" applyAlignment="1" applyProtection="1">
      <alignment vertical="top"/>
    </xf>
    <xf numFmtId="4" fontId="37" fillId="0" borderId="7" xfId="0" applyNumberFormat="1" applyFont="1" applyFill="1" applyBorder="1" applyAlignment="1" applyProtection="1">
      <alignment vertical="top"/>
    </xf>
    <xf numFmtId="4" fontId="38" fillId="0" borderId="0" xfId="0" applyNumberFormat="1" applyFont="1" applyFill="1" applyBorder="1" applyAlignment="1" applyProtection="1">
      <alignment vertical="top"/>
      <protection locked="0"/>
    </xf>
    <xf numFmtId="4" fontId="38" fillId="0" borderId="7" xfId="0" applyNumberFormat="1" applyFont="1" applyFill="1" applyBorder="1" applyAlignment="1" applyProtection="1">
      <alignment vertical="top"/>
      <protection locked="0"/>
    </xf>
    <xf numFmtId="4" fontId="37" fillId="0" borderId="0" xfId="0" applyNumberFormat="1" applyFont="1" applyFill="1" applyBorder="1" applyAlignment="1" applyProtection="1">
      <alignment vertical="top"/>
      <protection locked="0"/>
    </xf>
    <xf numFmtId="4" fontId="37" fillId="0" borderId="7" xfId="0" applyNumberFormat="1" applyFont="1" applyFill="1" applyBorder="1" applyAlignment="1" applyProtection="1">
      <alignment vertical="top"/>
      <protection locked="0"/>
    </xf>
    <xf numFmtId="4" fontId="40" fillId="0" borderId="0" xfId="0" applyNumberFormat="1" applyFont="1" applyFill="1" applyBorder="1" applyAlignment="1" applyProtection="1">
      <alignment vertical="top" wrapText="1"/>
    </xf>
    <xf numFmtId="4" fontId="40" fillId="0" borderId="7" xfId="0" applyNumberFormat="1" applyFont="1" applyFill="1" applyBorder="1" applyAlignment="1" applyProtection="1">
      <alignment vertical="top" wrapText="1"/>
    </xf>
    <xf numFmtId="4" fontId="40" fillId="0" borderId="1" xfId="0" applyNumberFormat="1" applyFont="1" applyFill="1" applyBorder="1" applyAlignment="1" applyProtection="1">
      <alignment vertical="top" wrapText="1"/>
    </xf>
    <xf numFmtId="4" fontId="40" fillId="0" borderId="2" xfId="0" applyNumberFormat="1" applyFont="1" applyFill="1" applyBorder="1" applyAlignment="1" applyProtection="1">
      <alignment vertical="top" wrapText="1"/>
    </xf>
    <xf numFmtId="0" fontId="42" fillId="0" borderId="14" xfId="0" applyFont="1" applyFill="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23" fillId="0" borderId="1" xfId="0" applyFont="1" applyFill="1" applyBorder="1" applyAlignment="1" applyProtection="1">
      <alignment vertical="center"/>
      <protection locked="0"/>
    </xf>
    <xf numFmtId="0" fontId="21" fillId="0" borderId="0" xfId="0" applyFont="1" applyBorder="1" applyAlignment="1" applyProtection="1">
      <alignment horizontal="left" vertical="center"/>
      <protection locked="0"/>
    </xf>
    <xf numFmtId="0" fontId="21" fillId="0" borderId="0" xfId="0" applyFont="1" applyAlignment="1" applyProtection="1">
      <alignment vertical="center" wrapText="1"/>
      <protection locked="0"/>
    </xf>
    <xf numFmtId="0" fontId="34" fillId="4" borderId="6" xfId="0" applyFont="1" applyFill="1" applyBorder="1" applyAlignment="1" applyProtection="1">
      <alignment horizontal="justify" vertical="center"/>
      <protection locked="0"/>
    </xf>
    <xf numFmtId="0" fontId="31" fillId="4" borderId="6" xfId="0" applyFont="1" applyFill="1" applyBorder="1" applyAlignment="1" applyProtection="1">
      <alignment horizontal="justify" vertical="center"/>
      <protection locked="0"/>
    </xf>
    <xf numFmtId="0" fontId="22" fillId="0" borderId="17"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1" fillId="0" borderId="0" xfId="0" applyFont="1" applyAlignment="1" applyProtection="1">
      <alignment horizontal="center"/>
      <protection locked="0"/>
    </xf>
    <xf numFmtId="4" fontId="24" fillId="0" borderId="20" xfId="0" applyNumberFormat="1" applyFont="1" applyFill="1" applyBorder="1" applyAlignment="1" applyProtection="1">
      <alignment horizontal="center" vertical="top" wrapText="1"/>
      <protection locked="0"/>
    </xf>
    <xf numFmtId="4" fontId="24" fillId="0" borderId="20" xfId="0" applyNumberFormat="1" applyFont="1" applyFill="1" applyBorder="1" applyAlignment="1" applyProtection="1">
      <alignment vertical="top" wrapText="1"/>
      <protection locked="0"/>
    </xf>
    <xf numFmtId="4" fontId="24" fillId="0" borderId="5" xfId="0" applyNumberFormat="1" applyFont="1" applyFill="1" applyBorder="1" applyAlignment="1" applyProtection="1">
      <alignment horizontal="center" vertical="top" wrapText="1"/>
      <protection locked="0"/>
    </xf>
    <xf numFmtId="4" fontId="28" fillId="0" borderId="9" xfId="0" applyNumberFormat="1" applyFont="1" applyBorder="1" applyAlignment="1" applyProtection="1">
      <alignment horizontal="right" vertical="top" wrapText="1"/>
      <protection locked="0"/>
    </xf>
    <xf numFmtId="4" fontId="28" fillId="0" borderId="7" xfId="0" applyNumberFormat="1" applyFont="1" applyBorder="1" applyAlignment="1" applyProtection="1">
      <alignment horizontal="right" vertical="top" wrapText="1"/>
      <protection locked="0"/>
    </xf>
    <xf numFmtId="4" fontId="24" fillId="0" borderId="9" xfId="0" applyNumberFormat="1" applyFont="1" applyBorder="1" applyAlignment="1" applyProtection="1">
      <alignment horizontal="right" vertical="top" wrapText="1"/>
      <protection locked="0"/>
    </xf>
    <xf numFmtId="4" fontId="24" fillId="0" borderId="7" xfId="0" applyNumberFormat="1" applyFont="1" applyBorder="1" applyAlignment="1" applyProtection="1">
      <alignment horizontal="right" vertical="top" wrapText="1"/>
      <protection locked="0"/>
    </xf>
    <xf numFmtId="0" fontId="20" fillId="0" borderId="0" xfId="0" applyFont="1" applyBorder="1" applyAlignment="1" applyProtection="1">
      <alignment horizontal="justify" vertical="top" wrapText="1"/>
      <protection locked="0"/>
    </xf>
    <xf numFmtId="0" fontId="21" fillId="0" borderId="6" xfId="0" applyFont="1" applyBorder="1" applyAlignment="1" applyProtection="1">
      <alignment horizontal="justify" vertical="top" wrapText="1"/>
      <protection locked="0"/>
    </xf>
    <xf numFmtId="4" fontId="20" fillId="0" borderId="9" xfId="0" applyNumberFormat="1" applyFont="1" applyBorder="1" applyAlignment="1" applyProtection="1">
      <alignment horizontal="right" vertical="top" wrapText="1"/>
      <protection locked="0"/>
    </xf>
    <xf numFmtId="4" fontId="20" fillId="0" borderId="7" xfId="0" applyNumberFormat="1" applyFont="1" applyBorder="1" applyAlignment="1" applyProtection="1">
      <alignment horizontal="right" vertical="top" wrapText="1"/>
      <protection locked="0"/>
    </xf>
    <xf numFmtId="0" fontId="21" fillId="0" borderId="0" xfId="0" applyFont="1" applyBorder="1" applyAlignment="1" applyProtection="1">
      <alignment horizontal="justify" vertical="top" wrapText="1"/>
      <protection locked="0"/>
    </xf>
    <xf numFmtId="0" fontId="33" fillId="0" borderId="6" xfId="0" applyFont="1" applyBorder="1" applyAlignment="1" applyProtection="1">
      <alignment horizontal="justify" vertical="top" wrapText="1"/>
      <protection locked="0"/>
    </xf>
    <xf numFmtId="0" fontId="33" fillId="0" borderId="0" xfId="0" applyFont="1" applyBorder="1" applyAlignment="1" applyProtection="1">
      <alignment horizontal="justify" vertical="top" wrapText="1"/>
      <protection locked="0"/>
    </xf>
    <xf numFmtId="4" fontId="32" fillId="0" borderId="9" xfId="0" applyNumberFormat="1" applyFont="1" applyBorder="1" applyAlignment="1" applyProtection="1">
      <alignment horizontal="right" vertical="top" wrapText="1"/>
      <protection locked="0"/>
    </xf>
    <xf numFmtId="4" fontId="32" fillId="0" borderId="7" xfId="0" applyNumberFormat="1" applyFont="1" applyBorder="1" applyAlignment="1" applyProtection="1">
      <alignment horizontal="right" vertical="top" wrapText="1"/>
      <protection locked="0"/>
    </xf>
    <xf numFmtId="0" fontId="28" fillId="0" borderId="10" xfId="0" applyFont="1" applyBorder="1" applyAlignment="1" applyProtection="1">
      <alignment horizontal="justify" vertical="top" wrapText="1"/>
      <protection locked="0"/>
    </xf>
    <xf numFmtId="0" fontId="28" fillId="0" borderId="2" xfId="0" applyFont="1" applyBorder="1" applyAlignment="1" applyProtection="1">
      <alignment horizontal="justify" vertical="top" wrapText="1"/>
      <protection locked="0"/>
    </xf>
    <xf numFmtId="4" fontId="24" fillId="0" borderId="9" xfId="0" applyNumberFormat="1" applyFont="1" applyBorder="1" applyAlignment="1" applyProtection="1">
      <alignment horizontal="right" vertical="top" wrapText="1"/>
    </xf>
    <xf numFmtId="4" fontId="24" fillId="0" borderId="7" xfId="0" applyNumberFormat="1" applyFont="1" applyBorder="1" applyAlignment="1" applyProtection="1">
      <alignment horizontal="right" vertical="top" wrapText="1"/>
    </xf>
    <xf numFmtId="4" fontId="28" fillId="0" borderId="9" xfId="0" applyNumberFormat="1" applyFont="1" applyBorder="1" applyAlignment="1" applyProtection="1">
      <alignment horizontal="right" vertical="top" wrapText="1"/>
    </xf>
    <xf numFmtId="4" fontId="28" fillId="0" borderId="7" xfId="0" applyNumberFormat="1" applyFont="1" applyBorder="1" applyAlignment="1" applyProtection="1">
      <alignment horizontal="right" vertical="top" wrapText="1"/>
    </xf>
    <xf numFmtId="0" fontId="24" fillId="0" borderId="20"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0" fillId="0" borderId="10" xfId="0" applyFont="1" applyBorder="1" applyAlignment="1">
      <alignment horizontal="justify" vertical="center" wrapText="1"/>
    </xf>
    <xf numFmtId="0" fontId="24" fillId="0" borderId="20"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49" fontId="24" fillId="0" borderId="10" xfId="0" applyNumberFormat="1" applyFont="1" applyFill="1" applyBorder="1" applyAlignment="1" applyProtection="1">
      <alignment horizontal="center" vertical="center" wrapText="1"/>
      <protection locked="0"/>
    </xf>
    <xf numFmtId="49" fontId="24" fillId="5" borderId="10" xfId="0" applyNumberFormat="1"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protection locked="0"/>
    </xf>
    <xf numFmtId="0" fontId="20" fillId="0" borderId="6" xfId="0" applyFont="1" applyBorder="1" applyAlignment="1" applyProtection="1">
      <alignment horizontal="justify" vertical="center" wrapText="1"/>
      <protection locked="0"/>
    </xf>
    <xf numFmtId="0" fontId="20" fillId="0" borderId="8" xfId="0" applyFont="1" applyBorder="1" applyAlignment="1" applyProtection="1">
      <alignment horizontal="justify" vertical="center" wrapText="1"/>
      <protection locked="0"/>
    </xf>
    <xf numFmtId="0" fontId="24" fillId="0" borderId="4" xfId="0" applyFont="1" applyBorder="1" applyAlignment="1" applyProtection="1">
      <alignment horizontal="center" vertical="center"/>
      <protection locked="0"/>
    </xf>
    <xf numFmtId="0" fontId="41" fillId="0" borderId="4" xfId="0" applyFont="1" applyBorder="1" applyAlignment="1" applyProtection="1">
      <alignment horizontal="justify" vertical="center" wrapText="1"/>
      <protection locked="0"/>
    </xf>
    <xf numFmtId="0" fontId="43" fillId="0" borderId="4" xfId="0" applyFont="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41" fillId="0" borderId="0" xfId="0" applyFont="1" applyBorder="1" applyAlignment="1" applyProtection="1">
      <alignment horizontal="justify" vertical="center" wrapText="1"/>
      <protection locked="0"/>
    </xf>
    <xf numFmtId="0" fontId="43" fillId="0" borderId="0" xfId="0" applyFont="1" applyBorder="1" applyAlignment="1" applyProtection="1">
      <alignment vertical="center" wrapText="1"/>
      <protection locked="0"/>
    </xf>
    <xf numFmtId="0" fontId="43" fillId="0" borderId="0" xfId="0" applyFont="1" applyBorder="1" applyAlignment="1" applyProtection="1">
      <alignment horizontal="right" vertical="center" wrapText="1"/>
      <protection locked="0"/>
    </xf>
    <xf numFmtId="0" fontId="24" fillId="0" borderId="5" xfId="0" applyFont="1" applyFill="1" applyBorder="1" applyAlignment="1" applyProtection="1">
      <alignment horizontal="center" vertical="center" wrapText="1"/>
      <protection locked="0"/>
    </xf>
    <xf numFmtId="0" fontId="24" fillId="0" borderId="8" xfId="0" applyFont="1" applyFill="1" applyBorder="1" applyAlignment="1" applyProtection="1">
      <alignment vertical="center"/>
      <protection locked="0"/>
    </xf>
    <xf numFmtId="0" fontId="24" fillId="0" borderId="2" xfId="0" applyFont="1" applyFill="1" applyBorder="1" applyAlignment="1" applyProtection="1">
      <alignment vertical="center"/>
      <protection locked="0"/>
    </xf>
    <xf numFmtId="49" fontId="24" fillId="0" borderId="2" xfId="0" applyNumberFormat="1" applyFont="1" applyFill="1" applyBorder="1" applyAlignment="1" applyProtection="1">
      <alignment horizontal="center" vertical="center" wrapText="1"/>
      <protection locked="0"/>
    </xf>
    <xf numFmtId="49" fontId="24" fillId="0" borderId="23" xfId="0" applyNumberFormat="1" applyFont="1" applyFill="1" applyBorder="1" applyAlignment="1" applyProtection="1">
      <alignment horizontal="center" vertical="center" wrapText="1"/>
      <protection locked="0"/>
    </xf>
    <xf numFmtId="0" fontId="24" fillId="0" borderId="3"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0" fillId="0" borderId="6" xfId="0" applyFont="1" applyBorder="1" applyAlignment="1" applyProtection="1">
      <alignment horizontal="left" vertical="center" indent="1"/>
      <protection locked="0"/>
    </xf>
    <xf numFmtId="0" fontId="20" fillId="0" borderId="7" xfId="0" applyFont="1" applyBorder="1" applyAlignment="1" applyProtection="1">
      <alignment horizontal="left" vertical="center" indent="1"/>
      <protection locked="0"/>
    </xf>
    <xf numFmtId="0" fontId="20" fillId="0" borderId="6" xfId="0" applyFont="1" applyBorder="1" applyAlignment="1" applyProtection="1">
      <alignment horizontal="left" vertical="center" indent="3"/>
      <protection locked="0"/>
    </xf>
    <xf numFmtId="0" fontId="20" fillId="0" borderId="7" xfId="0" applyFont="1" applyBorder="1" applyAlignment="1" applyProtection="1">
      <alignment horizontal="left" vertical="center" indent="6"/>
      <protection locked="0"/>
    </xf>
    <xf numFmtId="0" fontId="20" fillId="0" borderId="7" xfId="0" applyFont="1" applyBorder="1" applyAlignment="1" applyProtection="1">
      <alignment horizontal="left" vertical="center" wrapText="1" indent="2"/>
      <protection locked="0"/>
    </xf>
    <xf numFmtId="0" fontId="24" fillId="0" borderId="6"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7" xfId="0" applyFont="1" applyBorder="1" applyAlignment="1" applyProtection="1">
      <alignment horizontal="left" vertical="justify"/>
      <protection locked="0"/>
    </xf>
    <xf numFmtId="0" fontId="20" fillId="0" borderId="7" xfId="0" applyFont="1" applyBorder="1" applyAlignment="1" applyProtection="1">
      <alignment horizontal="justify" vertical="center" wrapText="1"/>
      <protection locked="0"/>
    </xf>
    <xf numFmtId="0" fontId="20" fillId="0" borderId="8"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4" fontId="41" fillId="0" borderId="4" xfId="0" applyNumberFormat="1" applyFont="1" applyBorder="1" applyAlignment="1" applyProtection="1">
      <alignment horizontal="right" vertical="center" wrapText="1"/>
      <protection locked="0"/>
    </xf>
    <xf numFmtId="4" fontId="43" fillId="0" borderId="5" xfId="0" applyNumberFormat="1" applyFont="1" applyBorder="1" applyAlignment="1" applyProtection="1">
      <alignment horizontal="right" vertical="center" wrapText="1"/>
      <protection locked="0"/>
    </xf>
    <xf numFmtId="0" fontId="43" fillId="0" borderId="0" xfId="0" applyFont="1" applyAlignment="1" applyProtection="1">
      <alignment vertical="top"/>
      <protection locked="0"/>
    </xf>
    <xf numFmtId="0" fontId="20" fillId="0" borderId="0" xfId="0" applyFont="1" applyAlignment="1" applyProtection="1">
      <alignment vertical="center"/>
      <protection locked="0"/>
    </xf>
    <xf numFmtId="0" fontId="21" fillId="0" borderId="0" xfId="0" applyFont="1" applyAlignment="1" applyProtection="1">
      <alignment vertical="center"/>
    </xf>
    <xf numFmtId="0" fontId="20" fillId="0" borderId="0" xfId="0" applyFont="1" applyFill="1" applyAlignment="1" applyProtection="1">
      <alignment vertical="center"/>
      <protection locked="0"/>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46" fillId="0" borderId="0" xfId="0" applyFont="1" applyAlignment="1" applyProtection="1">
      <alignment vertical="center"/>
      <protection locked="0"/>
    </xf>
    <xf numFmtId="0" fontId="22" fillId="0" borderId="0" xfId="0" applyFont="1" applyFill="1" applyBorder="1" applyAlignment="1" applyProtection="1">
      <alignment horizontal="left" vertical="top"/>
      <protection locked="0"/>
    </xf>
    <xf numFmtId="0" fontId="22" fillId="5" borderId="4" xfId="0" applyFont="1" applyFill="1" applyBorder="1" applyAlignment="1" applyProtection="1">
      <alignment horizontal="left" vertical="center"/>
      <protection locked="0"/>
    </xf>
    <xf numFmtId="0" fontId="22" fillId="5" borderId="4" xfId="0" applyFont="1" applyFill="1" applyBorder="1" applyAlignment="1" applyProtection="1">
      <alignment horizontal="center" vertical="center" wrapText="1"/>
      <protection locked="0"/>
    </xf>
    <xf numFmtId="0" fontId="21" fillId="5" borderId="0" xfId="0" applyFont="1" applyFill="1" applyAlignment="1" applyProtection="1">
      <alignment vertical="center" wrapText="1"/>
      <protection locked="0"/>
    </xf>
    <xf numFmtId="0" fontId="22" fillId="5" borderId="1" xfId="0" applyFont="1" applyFill="1" applyBorder="1" applyAlignment="1" applyProtection="1">
      <alignment horizontal="left" vertical="center"/>
      <protection locked="0"/>
    </xf>
    <xf numFmtId="0" fontId="22" fillId="5" borderId="1" xfId="0" applyFont="1" applyFill="1" applyBorder="1" applyAlignment="1" applyProtection="1">
      <alignment horizontal="center" vertical="center" wrapText="1"/>
      <protection locked="0"/>
    </xf>
    <xf numFmtId="0" fontId="31" fillId="4" borderId="8" xfId="0" applyFont="1" applyFill="1" applyBorder="1" applyAlignment="1" applyProtection="1">
      <alignment vertical="center"/>
      <protection locked="0"/>
    </xf>
    <xf numFmtId="4" fontId="31" fillId="4" borderId="2" xfId="0" applyNumberFormat="1" applyFont="1" applyFill="1" applyBorder="1" applyAlignment="1" applyProtection="1">
      <alignment horizontal="right" vertical="center"/>
      <protection locked="0"/>
    </xf>
    <xf numFmtId="0" fontId="31" fillId="4" borderId="6" xfId="0" applyFont="1" applyFill="1" applyBorder="1" applyAlignment="1" applyProtection="1">
      <alignment vertical="center"/>
      <protection locked="0"/>
    </xf>
    <xf numFmtId="0" fontId="22" fillId="3" borderId="17" xfId="0" applyFont="1" applyFill="1" applyBorder="1" applyAlignment="1" applyProtection="1">
      <alignment horizontal="center" vertical="center" wrapText="1"/>
      <protection locked="0"/>
    </xf>
    <xf numFmtId="4" fontId="22" fillId="3" borderId="18" xfId="0" applyNumberFormat="1" applyFont="1" applyFill="1" applyBorder="1" applyAlignment="1" applyProtection="1">
      <alignment horizontal="right" vertical="center" wrapText="1"/>
    </xf>
    <xf numFmtId="0" fontId="34" fillId="4" borderId="24" xfId="0" applyFont="1" applyFill="1" applyBorder="1" applyAlignment="1" applyProtection="1">
      <alignment vertical="center"/>
      <protection locked="0"/>
    </xf>
    <xf numFmtId="0" fontId="34" fillId="4" borderId="17" xfId="0" applyFont="1" applyFill="1" applyBorder="1" applyAlignment="1" applyProtection="1">
      <alignment vertical="center"/>
      <protection locked="0"/>
    </xf>
    <xf numFmtId="0" fontId="31" fillId="4" borderId="17" xfId="0" applyFont="1" applyFill="1" applyBorder="1" applyAlignment="1" applyProtection="1">
      <alignment horizontal="justify" vertical="center"/>
      <protection locked="0"/>
    </xf>
    <xf numFmtId="4" fontId="22" fillId="0" borderId="18" xfId="0" applyNumberFormat="1" applyFont="1" applyFill="1" applyBorder="1" applyAlignment="1" applyProtection="1">
      <alignment horizontal="right" vertical="center" wrapText="1"/>
    </xf>
    <xf numFmtId="43" fontId="22" fillId="0" borderId="9" xfId="0" applyNumberFormat="1" applyFont="1" applyFill="1" applyBorder="1" applyAlignment="1" applyProtection="1">
      <alignment horizontal="right" vertical="center" wrapText="1"/>
      <protection locked="0"/>
    </xf>
    <xf numFmtId="0" fontId="22" fillId="0" borderId="9" xfId="0" applyFont="1" applyFill="1" applyBorder="1" applyAlignment="1" applyProtection="1">
      <alignment horizontal="right" vertical="center" wrapText="1"/>
      <protection locked="0"/>
    </xf>
    <xf numFmtId="0" fontId="31" fillId="4" borderId="9" xfId="0" applyFont="1" applyFill="1" applyBorder="1" applyAlignment="1" applyProtection="1">
      <alignment horizontal="right" vertical="center"/>
      <protection locked="0"/>
    </xf>
    <xf numFmtId="0" fontId="34" fillId="3" borderId="24" xfId="0" applyFont="1" applyFill="1" applyBorder="1" applyAlignment="1" applyProtection="1">
      <alignment vertical="center"/>
      <protection locked="0"/>
    </xf>
    <xf numFmtId="0" fontId="34" fillId="3" borderId="17" xfId="0" applyFont="1" applyFill="1" applyBorder="1" applyAlignment="1" applyProtection="1">
      <alignment vertical="center"/>
      <protection locked="0"/>
    </xf>
    <xf numFmtId="0" fontId="31" fillId="3" borderId="17" xfId="0" applyFont="1" applyFill="1" applyBorder="1" applyAlignment="1" applyProtection="1">
      <alignment horizontal="justify" vertical="center"/>
      <protection locked="0"/>
    </xf>
    <xf numFmtId="0" fontId="22" fillId="5" borderId="3" xfId="0" applyFont="1" applyFill="1" applyBorder="1" applyAlignment="1" applyProtection="1">
      <alignment horizontal="left" vertical="center"/>
      <protection locked="0"/>
    </xf>
    <xf numFmtId="0" fontId="22" fillId="5" borderId="8" xfId="0" applyFont="1" applyFill="1" applyBorder="1" applyAlignment="1" applyProtection="1">
      <alignment horizontal="left" vertical="center"/>
      <protection locked="0"/>
    </xf>
    <xf numFmtId="4" fontId="22" fillId="5" borderId="5" xfId="0" applyNumberFormat="1" applyFont="1" applyFill="1" applyBorder="1" applyAlignment="1" applyProtection="1">
      <alignment horizontal="right" vertical="center" wrapText="1"/>
      <protection locked="0"/>
    </xf>
    <xf numFmtId="4" fontId="22" fillId="5" borderId="2" xfId="0" applyNumberFormat="1" applyFont="1" applyFill="1" applyBorder="1" applyAlignment="1" applyProtection="1">
      <alignment horizontal="right" vertical="center" wrapText="1"/>
      <protection locked="0"/>
    </xf>
    <xf numFmtId="0" fontId="29" fillId="4" borderId="4" xfId="0" applyFont="1" applyFill="1" applyBorder="1" applyAlignment="1" applyProtection="1">
      <alignment horizontal="justify" vertical="center"/>
      <protection locked="0"/>
    </xf>
    <xf numFmtId="0" fontId="22" fillId="0" borderId="4" xfId="0" applyFont="1" applyFill="1" applyBorder="1" applyAlignment="1" applyProtection="1">
      <alignment horizontal="center" vertical="center" wrapText="1"/>
      <protection locked="0"/>
    </xf>
    <xf numFmtId="4" fontId="31" fillId="4" borderId="5" xfId="0" applyNumberFormat="1" applyFont="1" applyFill="1" applyBorder="1" applyAlignment="1" applyProtection="1">
      <alignment horizontal="right" vertical="center"/>
      <protection locked="0"/>
    </xf>
    <xf numFmtId="0" fontId="47" fillId="4" borderId="1" xfId="0" applyFont="1" applyFill="1" applyBorder="1" applyAlignment="1" applyProtection="1">
      <alignment horizontal="justify" vertical="center"/>
      <protection locked="0"/>
    </xf>
    <xf numFmtId="0" fontId="22" fillId="0" borderId="1" xfId="0" applyFont="1" applyFill="1" applyBorder="1" applyAlignment="1" applyProtection="1">
      <alignment horizontal="center" vertical="center" wrapText="1"/>
      <protection locked="0"/>
    </xf>
    <xf numFmtId="0" fontId="29" fillId="4" borderId="25" xfId="0" applyFont="1" applyFill="1" applyBorder="1" applyAlignment="1" applyProtection="1">
      <alignment horizontal="justify" vertical="center"/>
      <protection locked="0"/>
    </xf>
    <xf numFmtId="0" fontId="29" fillId="4" borderId="12" xfId="0" applyFont="1" applyFill="1" applyBorder="1" applyAlignment="1" applyProtection="1">
      <alignment horizontal="justify" vertical="center"/>
      <protection locked="0"/>
    </xf>
    <xf numFmtId="0" fontId="48" fillId="4" borderId="12" xfId="0" applyFont="1" applyFill="1" applyBorder="1" applyAlignment="1" applyProtection="1">
      <alignment horizontal="justify" vertical="center"/>
      <protection locked="0"/>
    </xf>
    <xf numFmtId="0" fontId="29" fillId="4" borderId="26" xfId="0" applyFont="1" applyFill="1" applyBorder="1" applyAlignment="1" applyProtection="1">
      <alignment horizontal="justify" vertical="center"/>
      <protection locked="0"/>
    </xf>
    <xf numFmtId="0" fontId="48" fillId="4" borderId="26" xfId="0" applyFont="1" applyFill="1" applyBorder="1" applyAlignment="1" applyProtection="1">
      <alignment horizontal="justify" vertical="center"/>
      <protection locked="0"/>
    </xf>
    <xf numFmtId="0" fontId="31" fillId="4" borderId="3" xfId="0" applyFont="1" applyFill="1" applyBorder="1" applyAlignment="1" applyProtection="1">
      <alignment horizontal="justify" vertical="center"/>
      <protection locked="0"/>
    </xf>
    <xf numFmtId="0" fontId="34" fillId="4" borderId="8" xfId="0" applyFont="1" applyFill="1" applyBorder="1" applyAlignment="1" applyProtection="1">
      <alignment horizontal="left" vertical="center"/>
      <protection locked="0"/>
    </xf>
    <xf numFmtId="0" fontId="21" fillId="0" borderId="0" xfId="0" applyFont="1" applyFill="1" applyAlignment="1" applyProtection="1">
      <alignment vertical="center"/>
      <protection locked="0"/>
    </xf>
    <xf numFmtId="0" fontId="25"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4" fillId="0" borderId="0" xfId="0" applyFont="1" applyFill="1" applyAlignment="1" applyProtection="1">
      <alignment vertical="center"/>
      <protection locked="0"/>
    </xf>
    <xf numFmtId="49" fontId="24" fillId="0" borderId="0" xfId="0" applyNumberFormat="1" applyFont="1" applyFill="1" applyAlignment="1" applyProtection="1">
      <alignment vertical="center"/>
      <protection locked="0"/>
    </xf>
    <xf numFmtId="0" fontId="49" fillId="0" borderId="0" xfId="0" applyFont="1" applyFill="1" applyAlignment="1" applyProtection="1">
      <alignment vertical="center"/>
      <protection locked="0"/>
    </xf>
    <xf numFmtId="0" fontId="35" fillId="0" borderId="0" xfId="0" applyFont="1" applyFill="1" applyAlignment="1" applyProtection="1">
      <alignment vertical="center"/>
      <protection locked="0"/>
    </xf>
    <xf numFmtId="0" fontId="49" fillId="0" borderId="0" xfId="0" applyFont="1" applyFill="1" applyAlignment="1" applyProtection="1">
      <alignment horizontal="justify"/>
      <protection locked="0"/>
    </xf>
    <xf numFmtId="0" fontId="50" fillId="0" borderId="0" xfId="0" applyFont="1" applyFill="1" applyAlignment="1" applyProtection="1">
      <alignment horizontal="right"/>
      <protection locked="0"/>
    </xf>
    <xf numFmtId="0" fontId="20" fillId="0" borderId="27" xfId="0" applyFont="1" applyFill="1" applyBorder="1" applyAlignment="1" applyProtection="1">
      <alignment horizontal="left" vertical="center" wrapText="1" indent="2"/>
      <protection locked="0"/>
    </xf>
    <xf numFmtId="0" fontId="20" fillId="0" borderId="22" xfId="0" applyFont="1" applyFill="1" applyBorder="1" applyAlignment="1" applyProtection="1">
      <alignment horizontal="justify" vertical="center" wrapText="1"/>
      <protection locked="0"/>
    </xf>
    <xf numFmtId="49" fontId="38" fillId="0" borderId="10"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22" fillId="0" borderId="0" xfId="0" applyFont="1" applyFill="1" applyAlignment="1" applyProtection="1">
      <alignment vertical="center"/>
      <protection locked="0"/>
    </xf>
    <xf numFmtId="49" fontId="38" fillId="0" borderId="10" xfId="0" applyNumberFormat="1" applyFont="1" applyFill="1" applyBorder="1" applyAlignment="1" applyProtection="1">
      <alignment horizontal="center" vertical="center" wrapText="1"/>
      <protection locked="0"/>
    </xf>
    <xf numFmtId="49" fontId="38" fillId="0" borderId="11" xfId="0" applyNumberFormat="1" applyFont="1" applyFill="1" applyBorder="1" applyAlignment="1" applyProtection="1">
      <alignment horizontal="center" vertical="center" wrapText="1"/>
      <protection locked="0"/>
    </xf>
    <xf numFmtId="49" fontId="22" fillId="0" borderId="0" xfId="0" applyNumberFormat="1" applyFont="1" applyFill="1" applyAlignment="1" applyProtection="1">
      <alignment vertical="center"/>
      <protection locked="0"/>
    </xf>
    <xf numFmtId="0" fontId="35" fillId="0" borderId="27" xfId="0" applyFont="1" applyFill="1" applyBorder="1" applyAlignment="1" applyProtection="1">
      <alignment horizontal="justify" vertical="center" wrapText="1"/>
      <protection locked="0"/>
    </xf>
    <xf numFmtId="0" fontId="24" fillId="0" borderId="24" xfId="0" applyFont="1" applyFill="1" applyBorder="1" applyAlignment="1" applyProtection="1">
      <alignment horizontal="justify" vertical="center" wrapText="1"/>
      <protection locked="0"/>
    </xf>
    <xf numFmtId="49" fontId="38" fillId="0" borderId="0" xfId="0" applyNumberFormat="1" applyFont="1" applyFill="1" applyAlignment="1" applyProtection="1">
      <alignment vertical="center"/>
      <protection locked="0"/>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justify" vertical="center" wrapText="1"/>
      <protection locked="0"/>
    </xf>
    <xf numFmtId="4" fontId="20" fillId="0" borderId="9" xfId="0" applyNumberFormat="1" applyFont="1" applyFill="1" applyBorder="1" applyAlignment="1" applyProtection="1">
      <alignment horizontal="justify" vertical="center" wrapText="1"/>
    </xf>
    <xf numFmtId="4" fontId="20" fillId="0" borderId="28" xfId="0" applyNumberFormat="1" applyFont="1" applyFill="1" applyBorder="1" applyAlignment="1" applyProtection="1">
      <alignment horizontal="justify" vertical="center" wrapText="1"/>
    </xf>
    <xf numFmtId="4" fontId="20" fillId="0" borderId="9" xfId="0" applyNumberFormat="1" applyFont="1" applyFill="1" applyBorder="1" applyAlignment="1" applyProtection="1">
      <alignment horizontal="right" vertical="center" wrapText="1"/>
      <protection locked="0"/>
    </xf>
    <xf numFmtId="4" fontId="20" fillId="0" borderId="9" xfId="0" applyNumberFormat="1" applyFont="1" applyFill="1" applyBorder="1" applyAlignment="1" applyProtection="1">
      <alignment horizontal="right" vertical="center" wrapText="1"/>
    </xf>
    <xf numFmtId="0" fontId="23" fillId="0" borderId="20"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center" vertical="center" wrapText="1"/>
      <protection locked="0"/>
    </xf>
    <xf numFmtId="4" fontId="20" fillId="0" borderId="28" xfId="0" applyNumberFormat="1" applyFont="1" applyFill="1" applyBorder="1" applyAlignment="1" applyProtection="1">
      <alignment horizontal="right" vertical="center" wrapText="1"/>
    </xf>
    <xf numFmtId="0" fontId="20" fillId="0" borderId="27" xfId="0" applyFont="1" applyFill="1" applyBorder="1" applyAlignment="1" applyProtection="1">
      <alignment horizontal="left" vertical="center" wrapText="1" indent="1"/>
      <protection locked="0"/>
    </xf>
    <xf numFmtId="4" fontId="22" fillId="0" borderId="0" xfId="0" applyNumberFormat="1" applyFont="1" applyFill="1" applyBorder="1" applyAlignment="1" applyProtection="1">
      <alignment horizontal="right" vertical="top"/>
      <protection locked="0"/>
    </xf>
    <xf numFmtId="4" fontId="23" fillId="0" borderId="20" xfId="0" applyNumberFormat="1" applyFont="1" applyFill="1" applyBorder="1" applyAlignment="1" applyProtection="1">
      <alignment horizontal="center" vertical="center" wrapText="1"/>
      <protection locked="0"/>
    </xf>
    <xf numFmtId="4" fontId="23" fillId="0" borderId="21" xfId="0" applyNumberFormat="1" applyFont="1" applyFill="1" applyBorder="1" applyAlignment="1" applyProtection="1">
      <alignment horizontal="center" vertical="center" wrapText="1"/>
      <protection locked="0"/>
    </xf>
    <xf numFmtId="4" fontId="23" fillId="0" borderId="10" xfId="0" applyNumberFormat="1" applyFont="1" applyFill="1" applyBorder="1" applyAlignment="1" applyProtection="1">
      <alignment horizontal="center" vertical="center" wrapText="1"/>
      <protection locked="0"/>
    </xf>
    <xf numFmtId="4" fontId="23" fillId="0" borderId="11" xfId="0" applyNumberFormat="1" applyFont="1" applyFill="1" applyBorder="1" applyAlignment="1" applyProtection="1">
      <alignment horizontal="center" vertical="center" wrapText="1"/>
      <protection locked="0"/>
    </xf>
    <xf numFmtId="0" fontId="21" fillId="0" borderId="27" xfId="0" applyFont="1" applyFill="1" applyBorder="1" applyAlignment="1" applyProtection="1">
      <alignment horizontal="justify" vertical="center" wrapText="1"/>
      <protection locked="0"/>
    </xf>
    <xf numFmtId="4" fontId="21" fillId="0" borderId="9" xfId="0" applyNumberFormat="1" applyFont="1" applyFill="1" applyBorder="1" applyAlignment="1" applyProtection="1">
      <alignment horizontal="justify" vertical="center" wrapText="1"/>
      <protection locked="0"/>
    </xf>
    <xf numFmtId="4" fontId="21" fillId="0" borderId="28" xfId="0" applyNumberFormat="1" applyFont="1" applyFill="1" applyBorder="1" applyAlignment="1" applyProtection="1">
      <alignment horizontal="justify" vertical="center" wrapText="1"/>
      <protection locked="0"/>
    </xf>
    <xf numFmtId="0" fontId="24" fillId="0" borderId="0" xfId="0" applyFont="1" applyFill="1" applyBorder="1" applyAlignment="1">
      <alignment horizontal="left" vertical="top"/>
    </xf>
    <xf numFmtId="49" fontId="24" fillId="0" borderId="27" xfId="0" applyNumberFormat="1" applyFont="1" applyFill="1" applyBorder="1" applyAlignment="1">
      <alignment horizontal="left" vertical="center" wrapText="1"/>
    </xf>
    <xf numFmtId="0" fontId="24" fillId="0" borderId="27" xfId="0" applyFont="1" applyBorder="1" applyAlignment="1">
      <alignment horizontal="left" vertical="top" wrapText="1"/>
    </xf>
    <xf numFmtId="0" fontId="20" fillId="0" borderId="27" xfId="0" applyFont="1" applyBorder="1" applyAlignment="1">
      <alignment horizontal="left" vertical="top" wrapText="1" indent="1"/>
    </xf>
    <xf numFmtId="0" fontId="20" fillId="0" borderId="27" xfId="0" applyFont="1" applyBorder="1" applyAlignment="1">
      <alignment horizontal="left" vertical="top" wrapText="1" indent="2"/>
    </xf>
    <xf numFmtId="0" fontId="20" fillId="0" borderId="27" xfId="0" applyFont="1" applyBorder="1" applyAlignment="1">
      <alignment horizontal="left" vertical="top" wrapText="1" indent="3"/>
    </xf>
    <xf numFmtId="49" fontId="38" fillId="5" borderId="10" xfId="0" applyNumberFormat="1" applyFont="1" applyFill="1" applyBorder="1" applyAlignment="1">
      <alignment horizontal="center" vertical="center" wrapText="1"/>
    </xf>
    <xf numFmtId="0" fontId="21" fillId="0" borderId="0" xfId="0" applyFont="1" applyProtection="1"/>
    <xf numFmtId="0" fontId="43" fillId="5" borderId="0" xfId="0" applyFont="1" applyFill="1" applyBorder="1" applyAlignment="1" applyProtection="1">
      <alignment horizontal="right"/>
      <protection locked="0"/>
    </xf>
    <xf numFmtId="0" fontId="5" fillId="0" borderId="0" xfId="0" applyFont="1" applyAlignment="1" applyProtection="1">
      <protection locked="0"/>
    </xf>
    <xf numFmtId="0" fontId="6" fillId="0" borderId="2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 fontId="6" fillId="0" borderId="9" xfId="0" applyNumberFormat="1" applyFont="1" applyBorder="1" applyAlignment="1" applyProtection="1">
      <alignment horizontal="right" vertical="center"/>
      <protection locked="0"/>
    </xf>
    <xf numFmtId="4" fontId="6" fillId="0" borderId="12" xfId="0" applyNumberFormat="1" applyFont="1" applyBorder="1" applyAlignment="1" applyProtection="1">
      <alignment horizontal="right" vertical="center"/>
      <protection locked="0"/>
    </xf>
    <xf numFmtId="4" fontId="6" fillId="0" borderId="7" xfId="0" applyNumberFormat="1" applyFont="1" applyBorder="1" applyAlignment="1" applyProtection="1">
      <alignment horizontal="right" vertical="center"/>
      <protection locked="0"/>
    </xf>
    <xf numFmtId="0" fontId="6" fillId="0" borderId="12" xfId="0" applyFont="1" applyBorder="1" applyAlignment="1" applyProtection="1">
      <alignment horizontal="left" vertical="center"/>
      <protection locked="0"/>
    </xf>
    <xf numFmtId="0" fontId="6" fillId="0" borderId="12" xfId="0" applyFont="1" applyBorder="1" applyAlignment="1" applyProtection="1">
      <alignment horizontal="left" vertical="center" wrapText="1"/>
      <protection locked="0"/>
    </xf>
    <xf numFmtId="0" fontId="21" fillId="0" borderId="0" xfId="0" applyFont="1" applyAlignment="1" applyProtection="1">
      <alignment wrapText="1"/>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vertical="center"/>
      <protection locked="0"/>
    </xf>
    <xf numFmtId="0" fontId="7" fillId="0" borderId="0" xfId="0" applyFont="1" applyProtection="1">
      <protection locked="0"/>
    </xf>
    <xf numFmtId="4" fontId="6" fillId="0" borderId="9" xfId="0" applyNumberFormat="1" applyFont="1" applyBorder="1" applyAlignment="1" applyProtection="1">
      <alignment horizontal="right" vertical="center"/>
    </xf>
    <xf numFmtId="4" fontId="6" fillId="0" borderId="12" xfId="0" applyNumberFormat="1" applyFont="1" applyBorder="1" applyAlignment="1" applyProtection="1">
      <alignment horizontal="right" vertical="center"/>
    </xf>
    <xf numFmtId="4" fontId="6" fillId="0" borderId="7" xfId="0" applyNumberFormat="1" applyFont="1" applyBorder="1" applyAlignment="1" applyProtection="1">
      <alignment horizontal="right" vertical="center"/>
    </xf>
    <xf numFmtId="4" fontId="6" fillId="0" borderId="17" xfId="0" applyNumberFormat="1" applyFont="1" applyBorder="1" applyAlignment="1" applyProtection="1">
      <alignment horizontal="right" vertical="center"/>
    </xf>
    <xf numFmtId="4" fontId="6" fillId="0" borderId="18" xfId="0" applyNumberFormat="1" applyFont="1" applyBorder="1" applyAlignment="1" applyProtection="1">
      <alignment horizontal="right" vertical="center"/>
    </xf>
    <xf numFmtId="0" fontId="25" fillId="0" borderId="0" xfId="0" applyFont="1" applyAlignment="1" applyProtection="1">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 fontId="6" fillId="0" borderId="19" xfId="0" applyNumberFormat="1" applyFont="1" applyBorder="1" applyAlignment="1" applyProtection="1">
      <alignment horizontal="right" vertical="center"/>
    </xf>
    <xf numFmtId="0" fontId="0" fillId="0" borderId="0" xfId="0" applyProtection="1">
      <protection locked="0"/>
    </xf>
    <xf numFmtId="0" fontId="23" fillId="0" borderId="1" xfId="0" applyFont="1" applyFill="1" applyBorder="1" applyAlignment="1" applyProtection="1">
      <alignment vertical="center" wrapText="1"/>
      <protection locked="0"/>
    </xf>
    <xf numFmtId="49" fontId="38" fillId="5" borderId="10" xfId="0" applyNumberFormat="1" applyFont="1" applyFill="1" applyBorder="1" applyAlignment="1" applyProtection="1">
      <alignment horizontal="center" vertical="center" wrapText="1"/>
      <protection locked="0"/>
    </xf>
    <xf numFmtId="4" fontId="21" fillId="0" borderId="9" xfId="0" applyNumberFormat="1" applyFont="1" applyBorder="1" applyAlignment="1" applyProtection="1">
      <alignment horizontal="right" vertical="center" wrapText="1"/>
      <protection locked="0"/>
    </xf>
    <xf numFmtId="0" fontId="51" fillId="0" borderId="6" xfId="0" applyFont="1" applyBorder="1" applyAlignment="1" applyProtection="1">
      <alignment vertical="center" wrapText="1"/>
      <protection locked="0"/>
    </xf>
    <xf numFmtId="4" fontId="51" fillId="0" borderId="9" xfId="0" applyNumberFormat="1" applyFont="1" applyBorder="1" applyAlignment="1" applyProtection="1">
      <alignment horizontal="right" vertical="center" wrapText="1"/>
      <protection locked="0"/>
    </xf>
    <xf numFmtId="0" fontId="52" fillId="0" borderId="0" xfId="0" applyFont="1" applyProtection="1">
      <protection locked="0"/>
    </xf>
    <xf numFmtId="0" fontId="23" fillId="0" borderId="27" xfId="0" applyFont="1" applyBorder="1" applyAlignment="1" applyProtection="1">
      <alignment vertical="top" wrapText="1"/>
      <protection locked="0"/>
    </xf>
    <xf numFmtId="0" fontId="1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21" fillId="0" borderId="27" xfId="0" applyFont="1" applyBorder="1" applyAlignment="1" applyProtection="1">
      <alignment horizontal="justify" vertical="center" wrapText="1"/>
      <protection locked="0"/>
    </xf>
    <xf numFmtId="0" fontId="35" fillId="0" borderId="27" xfId="0" applyFont="1" applyBorder="1" applyAlignment="1" applyProtection="1">
      <alignment horizontal="left" vertical="center" wrapText="1" indent="4"/>
      <protection locked="0"/>
    </xf>
    <xf numFmtId="0" fontId="24" fillId="0" borderId="24" xfId="0" applyFont="1" applyBorder="1" applyAlignment="1" applyProtection="1">
      <alignment horizontal="justify" vertical="center" wrapText="1"/>
      <protection locked="0"/>
    </xf>
    <xf numFmtId="0" fontId="22" fillId="0" borderId="0" xfId="0" applyFont="1" applyFill="1" applyBorder="1" applyAlignment="1">
      <alignment horizontal="right"/>
    </xf>
    <xf numFmtId="0" fontId="5" fillId="0" borderId="0" xfId="0" applyFont="1" applyFill="1" applyBorder="1" applyAlignment="1">
      <alignment horizontal="center"/>
    </xf>
    <xf numFmtId="0" fontId="21" fillId="0" borderId="0" xfId="0" applyFont="1" applyFill="1" applyAlignment="1"/>
    <xf numFmtId="0" fontId="21"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1" fillId="0" borderId="6" xfId="0" applyFont="1" applyFill="1" applyBorder="1" applyAlignment="1"/>
    <xf numFmtId="0" fontId="21" fillId="0" borderId="7" xfId="0" applyFont="1" applyFill="1" applyBorder="1"/>
    <xf numFmtId="0" fontId="21" fillId="0" borderId="8" xfId="0" applyFont="1" applyFill="1" applyBorder="1" applyAlignment="1"/>
    <xf numFmtId="0" fontId="21" fillId="0" borderId="1" xfId="0" applyFont="1" applyFill="1" applyBorder="1"/>
    <xf numFmtId="0" fontId="53" fillId="0" borderId="0" xfId="0" applyFont="1" applyFill="1" applyAlignment="1"/>
    <xf numFmtId="0" fontId="7"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0" borderId="5" xfId="0" applyFont="1" applyFill="1" applyBorder="1" applyAlignment="1">
      <alignment horizontal="center" vertical="center"/>
    </xf>
    <xf numFmtId="0" fontId="22" fillId="5" borderId="0" xfId="0" applyFont="1" applyFill="1" applyBorder="1" applyAlignment="1" applyProtection="1">
      <alignment horizontal="right"/>
      <protection locked="0"/>
    </xf>
    <xf numFmtId="0" fontId="6" fillId="0" borderId="6" xfId="0" applyFont="1" applyBorder="1" applyAlignment="1" applyProtection="1">
      <alignment horizontal="left" vertical="center"/>
      <protection locked="0"/>
    </xf>
    <xf numFmtId="4" fontId="6" fillId="0" borderId="28" xfId="0" applyNumberFormat="1" applyFont="1" applyBorder="1" applyAlignment="1" applyProtection="1">
      <alignment horizontal="right" vertical="center"/>
      <protection locked="0"/>
    </xf>
    <xf numFmtId="0" fontId="7" fillId="0" borderId="12" xfId="0" applyFont="1" applyBorder="1" applyAlignment="1" applyProtection="1">
      <alignment horizontal="left" vertical="center"/>
      <protection locked="0"/>
    </xf>
    <xf numFmtId="0" fontId="6" fillId="3" borderId="20"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4" fontId="6" fillId="0" borderId="28" xfId="0" applyNumberFormat="1" applyFont="1" applyBorder="1" applyAlignment="1" applyProtection="1">
      <alignment horizontal="right" vertical="center"/>
    </xf>
    <xf numFmtId="0" fontId="54" fillId="0" borderId="0" xfId="0" applyFont="1"/>
    <xf numFmtId="0" fontId="23" fillId="0" borderId="0" xfId="0" applyFont="1" applyFill="1" applyBorder="1" applyAlignment="1" applyProtection="1">
      <alignment vertical="center"/>
      <protection locked="0"/>
    </xf>
    <xf numFmtId="4" fontId="22" fillId="0" borderId="1" xfId="0" applyNumberFormat="1" applyFont="1" applyFill="1" applyBorder="1" applyAlignment="1" applyProtection="1">
      <alignment horizontal="left" vertical="top"/>
      <protection locked="0"/>
    </xf>
    <xf numFmtId="0" fontId="22" fillId="0" borderId="24" xfId="0" applyFont="1" applyFill="1" applyBorder="1" applyAlignment="1" applyProtection="1">
      <alignment vertical="center"/>
      <protection locked="0"/>
    </xf>
    <xf numFmtId="0" fontId="21" fillId="0" borderId="0" xfId="0" applyFont="1" applyFill="1" applyAlignment="1" applyProtection="1">
      <alignment vertical="center" wrapText="1"/>
      <protection locked="0"/>
    </xf>
    <xf numFmtId="0" fontId="22" fillId="0" borderId="4"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34" fillId="0" borderId="34" xfId="0" applyFont="1" applyFill="1" applyBorder="1" applyAlignment="1" applyProtection="1">
      <alignment vertical="center"/>
      <protection locked="0"/>
    </xf>
    <xf numFmtId="0" fontId="29" fillId="0" borderId="27" xfId="0" applyFont="1" applyFill="1" applyBorder="1" applyAlignment="1" applyProtection="1">
      <alignment horizontal="left" vertical="center" indent="3"/>
      <protection locked="0"/>
    </xf>
    <xf numFmtId="0" fontId="34" fillId="0" borderId="22" xfId="0" applyFont="1" applyFill="1" applyBorder="1" applyAlignment="1" applyProtection="1">
      <alignment vertical="center"/>
      <protection locked="0"/>
    </xf>
    <xf numFmtId="0" fontId="29" fillId="0" borderId="4" xfId="0" applyFont="1" applyFill="1" applyBorder="1" applyAlignment="1" applyProtection="1">
      <alignment horizontal="justify" vertical="center"/>
      <protection locked="0"/>
    </xf>
    <xf numFmtId="0" fontId="34" fillId="0" borderId="1" xfId="0" applyFont="1" applyFill="1" applyBorder="1" applyAlignment="1" applyProtection="1">
      <alignment horizontal="left" vertical="center"/>
      <protection locked="0"/>
    </xf>
    <xf numFmtId="0" fontId="34" fillId="0" borderId="27" xfId="0" applyFont="1" applyFill="1" applyBorder="1" applyAlignment="1" applyProtection="1">
      <alignment vertical="center"/>
      <protection locked="0"/>
    </xf>
    <xf numFmtId="0" fontId="29" fillId="0" borderId="22" xfId="0" applyFont="1" applyFill="1" applyBorder="1" applyAlignment="1" applyProtection="1">
      <alignment horizontal="justify" vertical="center"/>
      <protection locked="0"/>
    </xf>
    <xf numFmtId="4" fontId="21" fillId="0" borderId="0" xfId="0" applyNumberFormat="1" applyFont="1" applyFill="1" applyAlignment="1" applyProtection="1">
      <alignment horizontal="right" vertical="center"/>
      <protection locked="0"/>
    </xf>
    <xf numFmtId="0" fontId="21" fillId="0" borderId="0" xfId="0" applyFont="1" applyFill="1" applyAlignment="1" applyProtection="1">
      <alignment vertical="center" wrapText="1"/>
    </xf>
    <xf numFmtId="4" fontId="22" fillId="0" borderId="4" xfId="0" applyNumberFormat="1" applyFont="1" applyFill="1" applyBorder="1" applyAlignment="1" applyProtection="1">
      <alignment horizontal="right" vertical="center" wrapText="1"/>
    </xf>
    <xf numFmtId="4" fontId="22" fillId="0" borderId="1" xfId="0" applyNumberFormat="1" applyFont="1" applyFill="1" applyBorder="1" applyAlignment="1" applyProtection="1">
      <alignment horizontal="right" vertical="center" wrapText="1"/>
    </xf>
    <xf numFmtId="4" fontId="22" fillId="3" borderId="21" xfId="0" applyNumberFormat="1" applyFont="1" applyFill="1" applyBorder="1" applyAlignment="1" applyProtection="1">
      <alignment horizontal="right" vertical="center" wrapText="1"/>
    </xf>
    <xf numFmtId="0" fontId="21" fillId="0" borderId="0" xfId="0" applyFont="1" applyFill="1" applyAlignment="1" applyProtection="1">
      <alignment vertical="center"/>
    </xf>
    <xf numFmtId="4" fontId="31" fillId="0" borderId="28" xfId="0" applyNumberFormat="1" applyFont="1" applyFill="1" applyBorder="1" applyAlignment="1" applyProtection="1">
      <alignment horizontal="right" vertical="center"/>
    </xf>
    <xf numFmtId="4" fontId="31" fillId="0" borderId="11" xfId="0" applyNumberFormat="1" applyFont="1" applyFill="1" applyBorder="1" applyAlignment="1" applyProtection="1">
      <alignment horizontal="right" vertical="center"/>
    </xf>
    <xf numFmtId="4" fontId="31" fillId="0" borderId="4" xfId="0" applyNumberFormat="1" applyFont="1" applyFill="1" applyBorder="1" applyAlignment="1" applyProtection="1">
      <alignment horizontal="right" vertical="center"/>
    </xf>
    <xf numFmtId="4" fontId="31" fillId="0" borderId="1" xfId="0" applyNumberFormat="1" applyFont="1" applyFill="1" applyBorder="1" applyAlignment="1" applyProtection="1">
      <alignment horizontal="right" vertical="center"/>
    </xf>
    <xf numFmtId="0" fontId="25" fillId="0" borderId="0" xfId="0" applyFont="1" applyBorder="1" applyAlignment="1" applyProtection="1">
      <alignment horizontal="left" vertical="center"/>
    </xf>
    <xf numFmtId="0" fontId="55" fillId="0" borderId="0" xfId="0" applyFont="1" applyBorder="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Alignment="1" applyProtection="1">
      <alignment vertical="center"/>
    </xf>
    <xf numFmtId="0" fontId="22" fillId="0" borderId="0" xfId="0" applyFont="1" applyFill="1" applyAlignment="1" applyProtection="1">
      <alignment vertical="center" wrapText="1"/>
    </xf>
    <xf numFmtId="4" fontId="31" fillId="4" borderId="28" xfId="0" applyNumberFormat="1" applyFont="1" applyFill="1" applyBorder="1" applyAlignment="1" applyProtection="1">
      <alignment horizontal="right" vertical="center"/>
    </xf>
    <xf numFmtId="4" fontId="31" fillId="4" borderId="11" xfId="0" applyNumberFormat="1" applyFont="1" applyFill="1" applyBorder="1" applyAlignment="1" applyProtection="1">
      <alignment horizontal="right" vertical="center"/>
    </xf>
    <xf numFmtId="0" fontId="56" fillId="0" borderId="0" xfId="0" applyFont="1" applyFill="1" applyBorder="1" applyAlignment="1" applyProtection="1">
      <alignment horizontal="center"/>
      <protection locked="0"/>
    </xf>
    <xf numFmtId="0" fontId="57" fillId="0" borderId="0" xfId="0" applyFont="1" applyBorder="1" applyAlignment="1" applyProtection="1">
      <alignment horizontal="left"/>
      <protection locked="0"/>
    </xf>
    <xf numFmtId="0" fontId="55" fillId="0" borderId="0" xfId="0" applyFont="1" applyBorder="1" applyAlignment="1" applyProtection="1">
      <alignment horizontal="left"/>
      <protection locked="0"/>
    </xf>
    <xf numFmtId="0" fontId="57" fillId="0" borderId="0" xfId="0" applyFont="1" applyFill="1" applyAlignment="1" applyProtection="1">
      <alignment horizontal="center" vertical="center"/>
      <protection locked="0"/>
    </xf>
    <xf numFmtId="0" fontId="58" fillId="0" borderId="0" xfId="0" applyFont="1" applyFill="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4" fontId="0" fillId="0" borderId="1" xfId="0" applyNumberFormat="1" applyFill="1" applyBorder="1" applyAlignment="1" applyProtection="1">
      <alignment horizontal="center"/>
      <protection locked="0"/>
    </xf>
    <xf numFmtId="4" fontId="23" fillId="0" borderId="1" xfId="0" applyNumberFormat="1" applyFont="1" applyFill="1" applyBorder="1" applyAlignment="1" applyProtection="1">
      <alignment vertical="top"/>
      <protection locked="0"/>
    </xf>
    <xf numFmtId="4" fontId="31" fillId="0" borderId="2" xfId="0" applyNumberFormat="1" applyFont="1" applyBorder="1" applyAlignment="1" applyProtection="1">
      <alignment horizontal="left" vertical="top"/>
      <protection locked="0"/>
    </xf>
    <xf numFmtId="4" fontId="57" fillId="0" borderId="0" xfId="0" applyNumberFormat="1" applyFont="1" applyBorder="1" applyAlignment="1" applyProtection="1">
      <alignment horizontal="left"/>
      <protection locked="0"/>
    </xf>
    <xf numFmtId="4" fontId="22" fillId="0" borderId="0" xfId="0" applyNumberFormat="1" applyFont="1" applyFill="1" applyProtection="1">
      <protection locked="0"/>
    </xf>
    <xf numFmtId="4" fontId="21" fillId="0" borderId="0" xfId="0" applyNumberFormat="1" applyFont="1" applyBorder="1" applyAlignment="1" applyProtection="1">
      <alignment horizontal="left"/>
      <protection locked="0"/>
    </xf>
    <xf numFmtId="0" fontId="56" fillId="0" borderId="0" xfId="0" applyFont="1" applyFill="1" applyBorder="1" applyAlignment="1" applyProtection="1">
      <alignment horizontal="left"/>
    </xf>
    <xf numFmtId="0" fontId="43" fillId="0" borderId="0" xfId="0" applyFont="1" applyBorder="1" applyAlignment="1" applyProtection="1">
      <alignment horizontal="center" vertical="center" wrapText="1"/>
      <protection locked="0"/>
    </xf>
    <xf numFmtId="0" fontId="45" fillId="0" borderId="0" xfId="0" applyFont="1" applyFill="1" applyBorder="1" applyAlignment="1" applyProtection="1">
      <alignment horizontal="left"/>
    </xf>
    <xf numFmtId="0" fontId="35" fillId="0" borderId="0" xfId="0" applyFont="1" applyFill="1" applyProtection="1">
      <protection locked="0"/>
    </xf>
    <xf numFmtId="0" fontId="45" fillId="0" borderId="0" xfId="0" applyFont="1" applyFill="1" applyBorder="1" applyAlignment="1" applyProtection="1">
      <alignment horizontal="left"/>
      <protection locked="0"/>
    </xf>
    <xf numFmtId="0" fontId="20" fillId="0" borderId="0" xfId="0" applyFont="1" applyFill="1" applyProtection="1">
      <protection locked="0"/>
    </xf>
    <xf numFmtId="3" fontId="23" fillId="0" borderId="9" xfId="0" applyNumberFormat="1" applyFont="1" applyBorder="1" applyAlignment="1" applyProtection="1">
      <alignment horizontal="right" vertical="center" wrapText="1"/>
    </xf>
    <xf numFmtId="3" fontId="35" fillId="0" borderId="9" xfId="0" applyNumberFormat="1" applyFont="1" applyBorder="1" applyAlignment="1" applyProtection="1">
      <alignment horizontal="right" vertical="center" wrapText="1"/>
      <protection locked="0"/>
    </xf>
    <xf numFmtId="3" fontId="35" fillId="0" borderId="9" xfId="0" applyNumberFormat="1" applyFont="1" applyBorder="1" applyAlignment="1" applyProtection="1">
      <alignment horizontal="right" vertical="center" wrapText="1"/>
    </xf>
    <xf numFmtId="3" fontId="23" fillId="0" borderId="9"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0" fontId="24" fillId="0" borderId="27" xfId="0" applyFont="1" applyFill="1" applyBorder="1" applyAlignment="1" applyProtection="1">
      <alignment vertical="center" wrapText="1"/>
      <protection locked="0"/>
    </xf>
    <xf numFmtId="3" fontId="24" fillId="0" borderId="9" xfId="0" applyNumberFormat="1" applyFont="1" applyFill="1" applyBorder="1" applyAlignment="1" applyProtection="1">
      <alignment horizontal="right" vertical="center" wrapText="1"/>
    </xf>
    <xf numFmtId="3" fontId="24" fillId="0" borderId="28" xfId="0" applyNumberFormat="1" applyFont="1" applyFill="1" applyBorder="1" applyAlignment="1" applyProtection="1">
      <alignment horizontal="right" vertical="center" wrapText="1"/>
    </xf>
    <xf numFmtId="3" fontId="20" fillId="0" borderId="9" xfId="0" applyNumberFormat="1" applyFont="1" applyFill="1" applyBorder="1" applyAlignment="1" applyProtection="1">
      <alignment horizontal="right" vertical="center" wrapText="1"/>
      <protection locked="0"/>
    </xf>
    <xf numFmtId="3" fontId="20" fillId="0" borderId="9" xfId="0" applyNumberFormat="1" applyFont="1" applyFill="1" applyBorder="1" applyAlignment="1" applyProtection="1">
      <alignment horizontal="right" vertical="center" wrapText="1"/>
    </xf>
    <xf numFmtId="3" fontId="20" fillId="0" borderId="28" xfId="0" applyNumberFormat="1" applyFont="1" applyFill="1" applyBorder="1" applyAlignment="1" applyProtection="1">
      <alignment horizontal="right" vertical="center" wrapText="1"/>
    </xf>
    <xf numFmtId="0" fontId="20" fillId="0" borderId="27" xfId="0" applyFont="1" applyFill="1" applyBorder="1" applyAlignment="1" applyProtection="1">
      <alignment horizontal="left" vertical="top" wrapText="1" indent="2"/>
      <protection locked="0"/>
    </xf>
    <xf numFmtId="3" fontId="20" fillId="0" borderId="17" xfId="0" applyNumberFormat="1" applyFont="1" applyFill="1" applyBorder="1" applyAlignment="1" applyProtection="1">
      <alignment horizontal="right" vertical="center" wrapText="1"/>
    </xf>
    <xf numFmtId="3" fontId="20"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20" fillId="0" borderId="10" xfId="0" applyNumberFormat="1" applyFont="1" applyFill="1" applyBorder="1" applyAlignment="1" applyProtection="1">
      <alignment horizontal="right" vertical="center" wrapText="1"/>
    </xf>
    <xf numFmtId="3" fontId="20" fillId="0" borderId="11" xfId="0" applyNumberFormat="1" applyFont="1" applyFill="1" applyBorder="1" applyAlignment="1" applyProtection="1">
      <alignment horizontal="right" vertical="center" wrapText="1"/>
    </xf>
    <xf numFmtId="3" fontId="24" fillId="0" borderId="10" xfId="0" applyNumberFormat="1" applyFont="1" applyFill="1" applyBorder="1" applyAlignment="1" applyProtection="1">
      <alignment horizontal="right" vertical="center" wrapText="1"/>
    </xf>
    <xf numFmtId="3" fontId="24" fillId="0" borderId="11" xfId="0" applyNumberFormat="1" applyFont="1" applyFill="1" applyBorder="1" applyAlignment="1" applyProtection="1">
      <alignment horizontal="right" vertical="center" wrapText="1"/>
    </xf>
    <xf numFmtId="3" fontId="35" fillId="0" borderId="9" xfId="0" applyNumberFormat="1" applyFont="1" applyFill="1" applyBorder="1" applyAlignment="1" applyProtection="1">
      <alignment horizontal="right" vertical="center" wrapText="1"/>
      <protection locked="0"/>
    </xf>
    <xf numFmtId="3" fontId="35" fillId="0" borderId="9" xfId="0" applyNumberFormat="1" applyFont="1" applyFill="1" applyBorder="1" applyAlignment="1" applyProtection="1">
      <alignment horizontal="right" vertical="center" wrapText="1"/>
    </xf>
    <xf numFmtId="3" fontId="35" fillId="0" borderId="28" xfId="0" applyNumberFormat="1" applyFont="1" applyFill="1" applyBorder="1" applyAlignment="1" applyProtection="1">
      <alignment horizontal="right" vertical="center" wrapText="1"/>
    </xf>
    <xf numFmtId="0" fontId="24" fillId="0" borderId="20"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49" fontId="24" fillId="0" borderId="10" xfId="0" applyNumberFormat="1" applyFont="1" applyFill="1" applyBorder="1" applyAlignment="1" applyProtection="1">
      <alignment horizontal="center" vertical="center" wrapText="1"/>
    </xf>
    <xf numFmtId="49" fontId="24" fillId="0" borderId="11" xfId="0" applyNumberFormat="1" applyFont="1" applyFill="1" applyBorder="1" applyAlignment="1" applyProtection="1">
      <alignment horizontal="center" vertical="center" wrapText="1"/>
    </xf>
    <xf numFmtId="0" fontId="20" fillId="0" borderId="27" xfId="0" applyFont="1" applyBorder="1" applyAlignment="1" applyProtection="1">
      <alignment horizontal="left" vertical="center" wrapText="1" indent="3"/>
    </xf>
    <xf numFmtId="0" fontId="20" fillId="0" borderId="27" xfId="0" applyFont="1" applyBorder="1" applyAlignment="1" applyProtection="1">
      <alignment vertical="center" wrapText="1"/>
    </xf>
    <xf numFmtId="0" fontId="20" fillId="0" borderId="22" xfId="0" applyFont="1" applyBorder="1" applyAlignment="1" applyProtection="1">
      <alignment horizontal="left" vertical="center" wrapText="1" indent="3"/>
    </xf>
    <xf numFmtId="0" fontId="24" fillId="0" borderId="24" xfId="0" applyFont="1" applyBorder="1" applyAlignment="1" applyProtection="1">
      <alignment vertical="center" wrapText="1"/>
    </xf>
    <xf numFmtId="3" fontId="20" fillId="0" borderId="9" xfId="0" applyNumberFormat="1" applyFont="1" applyBorder="1" applyAlignment="1" applyProtection="1">
      <alignment horizontal="right" vertical="center" wrapText="1"/>
    </xf>
    <xf numFmtId="3" fontId="20" fillId="0" borderId="28" xfId="0" applyNumberFormat="1" applyFont="1" applyBorder="1" applyAlignment="1" applyProtection="1">
      <alignment horizontal="right" vertical="center" wrapText="1"/>
    </xf>
    <xf numFmtId="3" fontId="20" fillId="0" borderId="9" xfId="0" applyNumberFormat="1" applyFont="1" applyBorder="1" applyAlignment="1" applyProtection="1">
      <alignment horizontal="right" vertical="center" wrapText="1"/>
      <protection locked="0"/>
    </xf>
    <xf numFmtId="3" fontId="20" fillId="0" borderId="10" xfId="0" applyNumberFormat="1" applyFont="1" applyBorder="1" applyAlignment="1" applyProtection="1">
      <alignment horizontal="right" vertical="center" wrapText="1"/>
      <protection locked="0"/>
    </xf>
    <xf numFmtId="3" fontId="20" fillId="0" borderId="10" xfId="0" applyNumberFormat="1" applyFont="1" applyBorder="1" applyAlignment="1" applyProtection="1">
      <alignment horizontal="right" vertical="center" wrapText="1"/>
    </xf>
    <xf numFmtId="3" fontId="20" fillId="0" borderId="11" xfId="0" applyNumberFormat="1" applyFont="1" applyBorder="1" applyAlignment="1" applyProtection="1">
      <alignment horizontal="right" vertical="center" wrapText="1"/>
    </xf>
    <xf numFmtId="3" fontId="24" fillId="0" borderId="18" xfId="0" applyNumberFormat="1" applyFont="1" applyBorder="1" applyAlignment="1" applyProtection="1">
      <alignment horizontal="right" vertical="center" wrapText="1"/>
    </xf>
    <xf numFmtId="3" fontId="28" fillId="0" borderId="7" xfId="0" applyNumberFormat="1" applyFont="1" applyBorder="1" applyAlignment="1" applyProtection="1">
      <alignment horizontal="right" vertical="center"/>
    </xf>
    <xf numFmtId="3" fontId="20" fillId="0" borderId="7" xfId="0" applyNumberFormat="1" applyFont="1" applyBorder="1" applyAlignment="1" applyProtection="1">
      <alignment horizontal="right" vertical="center"/>
      <protection locked="0"/>
    </xf>
    <xf numFmtId="3" fontId="20" fillId="0" borderId="7" xfId="0" applyNumberFormat="1" applyFont="1" applyBorder="1" applyAlignment="1" applyProtection="1">
      <alignment horizontal="right" vertical="center"/>
    </xf>
    <xf numFmtId="3" fontId="20" fillId="0" borderId="35" xfId="0" applyNumberFormat="1" applyFont="1" applyBorder="1" applyAlignment="1" applyProtection="1">
      <alignment horizontal="right" vertical="center"/>
    </xf>
    <xf numFmtId="3" fontId="32" fillId="0" borderId="7" xfId="0" applyNumberFormat="1" applyFont="1" applyBorder="1" applyAlignment="1" applyProtection="1">
      <alignment horizontal="right" vertical="center"/>
    </xf>
    <xf numFmtId="3" fontId="32" fillId="0" borderId="35" xfId="0" applyNumberFormat="1" applyFont="1" applyBorder="1" applyAlignment="1" applyProtection="1">
      <alignment horizontal="right" vertical="center"/>
    </xf>
    <xf numFmtId="3" fontId="32" fillId="0" borderId="7" xfId="0" applyNumberFormat="1" applyFont="1" applyBorder="1" applyAlignment="1" applyProtection="1">
      <alignment horizontal="right" vertical="center" wrapText="1"/>
    </xf>
    <xf numFmtId="3" fontId="20" fillId="0" borderId="7" xfId="0" applyNumberFormat="1" applyFont="1" applyBorder="1" applyAlignment="1" applyProtection="1">
      <alignment horizontal="right" vertical="center" wrapText="1"/>
      <protection locked="0"/>
    </xf>
    <xf numFmtId="3" fontId="20" fillId="0" borderId="2" xfId="0" applyNumberFormat="1" applyFont="1" applyBorder="1" applyAlignment="1" applyProtection="1">
      <alignment horizontal="right" vertical="center"/>
      <protection locked="0"/>
    </xf>
    <xf numFmtId="3" fontId="20" fillId="0" borderId="2" xfId="0" applyNumberFormat="1" applyFont="1" applyBorder="1" applyAlignment="1" applyProtection="1">
      <alignment horizontal="right" vertical="center"/>
    </xf>
    <xf numFmtId="3" fontId="20" fillId="0" borderId="23" xfId="0" applyNumberFormat="1" applyFont="1" applyBorder="1" applyAlignment="1" applyProtection="1">
      <alignment horizontal="right" vertical="center"/>
      <protection locked="0"/>
    </xf>
    <xf numFmtId="43" fontId="20" fillId="0" borderId="0" xfId="0" applyNumberFormat="1" applyFont="1" applyFill="1" applyBorder="1" applyProtection="1">
      <protection locked="0"/>
    </xf>
    <xf numFmtId="0" fontId="20" fillId="0" borderId="0" xfId="0" applyFont="1" applyFill="1" applyBorder="1" applyProtection="1">
      <protection locked="0"/>
    </xf>
    <xf numFmtId="0" fontId="20" fillId="0" borderId="0" xfId="0" applyFont="1" applyProtection="1">
      <protection locked="0"/>
    </xf>
    <xf numFmtId="4" fontId="31" fillId="0" borderId="0" xfId="0" applyNumberFormat="1" applyFont="1" applyBorder="1" applyAlignment="1" applyProtection="1">
      <alignment horizontal="left" vertical="top"/>
      <protection locked="0"/>
    </xf>
    <xf numFmtId="0" fontId="28" fillId="0" borderId="0" xfId="0" applyFont="1" applyBorder="1" applyAlignment="1" applyProtection="1">
      <alignment horizontal="justify" vertical="top" wrapText="1"/>
      <protection locked="0"/>
    </xf>
    <xf numFmtId="0" fontId="24" fillId="0" borderId="0" xfId="0" applyFont="1" applyFill="1" applyBorder="1" applyAlignment="1" applyProtection="1">
      <alignment horizontal="center" vertical="center" wrapText="1"/>
      <protection locked="0"/>
    </xf>
    <xf numFmtId="3" fontId="24" fillId="0" borderId="0" xfId="0" applyNumberFormat="1" applyFont="1" applyFill="1" applyBorder="1" applyAlignment="1" applyProtection="1">
      <alignment horizontal="right" vertical="center" wrapText="1"/>
    </xf>
    <xf numFmtId="0" fontId="24" fillId="0" borderId="0" xfId="0" applyFont="1" applyFill="1" applyBorder="1" applyAlignment="1" applyProtection="1">
      <alignment horizontal="justify" vertical="center" wrapText="1"/>
      <protection locked="0"/>
    </xf>
    <xf numFmtId="0" fontId="20" fillId="0" borderId="0" xfId="0" applyFont="1" applyFill="1" applyBorder="1" applyAlignment="1" applyProtection="1">
      <alignment horizontal="left" vertical="center" wrapText="1" indent="2"/>
      <protection locked="0"/>
    </xf>
    <xf numFmtId="3" fontId="20" fillId="0" borderId="0" xfId="0" applyNumberFormat="1" applyFont="1" applyFill="1" applyBorder="1" applyAlignment="1" applyProtection="1">
      <alignment horizontal="right" vertical="center" wrapText="1"/>
      <protection locked="0"/>
    </xf>
    <xf numFmtId="3" fontId="20" fillId="0" borderId="0" xfId="0" applyNumberFormat="1" applyFont="1" applyFill="1" applyBorder="1" applyAlignment="1" applyProtection="1">
      <alignment horizontal="right" vertical="center" wrapText="1"/>
    </xf>
    <xf numFmtId="0" fontId="29" fillId="0" borderId="0" xfId="0" applyFont="1" applyFill="1" applyBorder="1" applyAlignment="1" applyProtection="1">
      <alignment horizontal="justify" vertical="center"/>
      <protection locked="0"/>
    </xf>
    <xf numFmtId="0" fontId="31" fillId="0" borderId="0" xfId="0" applyFont="1" applyFill="1" applyBorder="1" applyAlignment="1" applyProtection="1">
      <alignment horizontal="justify" vertical="center"/>
      <protection locked="0"/>
    </xf>
    <xf numFmtId="4" fontId="31" fillId="0" borderId="0" xfId="0" applyNumberFormat="1" applyFont="1" applyFill="1" applyBorder="1" applyAlignment="1" applyProtection="1">
      <alignment horizontal="right" vertical="center"/>
    </xf>
    <xf numFmtId="0" fontId="34" fillId="0" borderId="0" xfId="0" applyFont="1" applyFill="1" applyBorder="1" applyAlignment="1" applyProtection="1">
      <alignment vertical="center"/>
      <protection locked="0"/>
    </xf>
    <xf numFmtId="0" fontId="34" fillId="0" borderId="24" xfId="0" applyFont="1" applyFill="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4" fontId="6" fillId="0" borderId="0" xfId="0" applyNumberFormat="1" applyFont="1" applyBorder="1" applyAlignment="1" applyProtection="1">
      <alignment horizontal="right" vertical="center"/>
    </xf>
    <xf numFmtId="0" fontId="21" fillId="0" borderId="0" xfId="0" applyFont="1" applyBorder="1" applyAlignment="1" applyProtection="1">
      <alignment wrapText="1"/>
      <protection locked="0"/>
    </xf>
    <xf numFmtId="0" fontId="21" fillId="0" borderId="0" xfId="0" applyFont="1" applyBorder="1" applyProtection="1">
      <protection locked="0"/>
    </xf>
    <xf numFmtId="0" fontId="24" fillId="0" borderId="0" xfId="0" applyFont="1" applyBorder="1" applyAlignment="1" applyProtection="1">
      <alignment horizontal="justify" vertical="center" wrapText="1"/>
      <protection locked="0"/>
    </xf>
    <xf numFmtId="4" fontId="29" fillId="0" borderId="0" xfId="0" applyNumberFormat="1" applyFont="1" applyFill="1" applyBorder="1" applyAlignment="1" applyProtection="1">
      <alignment horizontal="right" vertical="center"/>
      <protection locked="0"/>
    </xf>
    <xf numFmtId="0" fontId="24" fillId="0" borderId="0" xfId="0" applyFont="1" applyFill="1" applyAlignment="1" applyProtection="1">
      <alignment vertical="center"/>
    </xf>
    <xf numFmtId="3" fontId="24" fillId="0" borderId="0" xfId="0" applyNumberFormat="1" applyFont="1" applyBorder="1" applyAlignment="1" applyProtection="1">
      <alignment horizontal="right" vertical="center" wrapText="1"/>
      <protection locked="0"/>
    </xf>
    <xf numFmtId="0" fontId="0" fillId="0" borderId="1" xfId="0" applyBorder="1" applyAlignment="1" applyProtection="1">
      <alignment horizontal="center"/>
      <protection locked="0"/>
    </xf>
    <xf numFmtId="3" fontId="35" fillId="0" borderId="28" xfId="0" applyNumberFormat="1" applyFont="1" applyFill="1" applyBorder="1" applyAlignment="1" applyProtection="1">
      <alignment horizontal="right" vertical="center" wrapText="1"/>
      <protection locked="0"/>
    </xf>
    <xf numFmtId="0" fontId="20" fillId="0" borderId="22" xfId="0" applyFont="1" applyFill="1" applyBorder="1" applyAlignment="1" applyProtection="1">
      <alignment horizontal="justify" vertical="center" wrapText="1"/>
    </xf>
    <xf numFmtId="0" fontId="20" fillId="0" borderId="27" xfId="0" applyFont="1" applyFill="1" applyBorder="1" applyAlignment="1" applyProtection="1">
      <alignment horizontal="justify" vertical="center" wrapText="1"/>
    </xf>
    <xf numFmtId="0" fontId="59" fillId="0" borderId="0" xfId="0" applyFont="1"/>
    <xf numFmtId="3" fontId="35" fillId="0" borderId="10" xfId="0" applyNumberFormat="1" applyFont="1" applyFill="1" applyBorder="1" applyAlignment="1" applyProtection="1">
      <alignment horizontal="right" vertical="center" wrapText="1"/>
      <protection locked="0"/>
    </xf>
    <xf numFmtId="3" fontId="35" fillId="0" borderId="10" xfId="0" applyNumberFormat="1" applyFont="1" applyFill="1" applyBorder="1" applyAlignment="1" applyProtection="1">
      <alignment horizontal="right" vertical="center" wrapText="1"/>
    </xf>
    <xf numFmtId="3" fontId="35" fillId="0" borderId="11" xfId="0" applyNumberFormat="1" applyFont="1" applyFill="1" applyBorder="1" applyAlignment="1" applyProtection="1">
      <alignment horizontal="right" vertical="center" wrapText="1"/>
    </xf>
    <xf numFmtId="3" fontId="23" fillId="0" borderId="10" xfId="0" applyNumberFormat="1" applyFont="1" applyFill="1" applyBorder="1" applyAlignment="1" applyProtection="1">
      <alignment horizontal="right" vertical="center" wrapText="1"/>
    </xf>
    <xf numFmtId="3" fontId="51" fillId="0" borderId="10"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xf>
    <xf numFmtId="0" fontId="21" fillId="0" borderId="6" xfId="0" applyFont="1" applyFill="1" applyBorder="1" applyAlignment="1" applyProtection="1">
      <alignment horizontal="center" wrapText="1"/>
      <protection locked="0"/>
    </xf>
    <xf numFmtId="0" fontId="21" fillId="0" borderId="6" xfId="0" applyFont="1" applyFill="1" applyBorder="1" applyAlignment="1" applyProtection="1">
      <alignment horizontal="left" vertical="top" wrapText="1"/>
      <protection locked="0"/>
    </xf>
    <xf numFmtId="0" fontId="21" fillId="0" borderId="6" xfId="0" applyFont="1" applyFill="1" applyBorder="1" applyAlignment="1" applyProtection="1">
      <alignment vertical="top" wrapText="1"/>
      <protection locked="0"/>
    </xf>
    <xf numFmtId="4" fontId="22" fillId="0" borderId="1" xfId="0" applyNumberFormat="1" applyFont="1" applyFill="1" applyBorder="1" applyAlignment="1" applyProtection="1">
      <alignment horizontal="right" vertical="top"/>
      <protection locked="0"/>
    </xf>
    <xf numFmtId="0" fontId="24" fillId="0" borderId="4" xfId="0" applyFont="1" applyFill="1" applyBorder="1" applyAlignment="1" applyProtection="1">
      <alignment horizontal="justify" vertical="center" wrapText="1"/>
      <protection locked="0"/>
    </xf>
    <xf numFmtId="3" fontId="24" fillId="0" borderId="4" xfId="0" applyNumberFormat="1" applyFont="1" applyFill="1" applyBorder="1" applyAlignment="1" applyProtection="1">
      <alignment horizontal="right" vertical="center" wrapText="1"/>
    </xf>
    <xf numFmtId="0" fontId="20" fillId="0" borderId="0" xfId="0" applyFont="1" applyFill="1" applyBorder="1" applyAlignment="1" applyProtection="1">
      <alignment horizontal="justify" vertical="center" wrapText="1"/>
      <protection locked="0"/>
    </xf>
    <xf numFmtId="0" fontId="22" fillId="0" borderId="1" xfId="0" applyFont="1" applyFill="1" applyBorder="1" applyAlignment="1" applyProtection="1">
      <alignment vertical="center" wrapText="1"/>
      <protection locked="0"/>
    </xf>
    <xf numFmtId="43" fontId="22" fillId="3" borderId="0" xfId="5" applyFont="1" applyFill="1" applyBorder="1" applyAlignment="1" applyProtection="1">
      <alignment horizontal="right" vertical="top"/>
    </xf>
    <xf numFmtId="43" fontId="22" fillId="3" borderId="7" xfId="5" applyFont="1" applyFill="1" applyBorder="1" applyAlignment="1" applyProtection="1">
      <alignment horizontal="right" vertical="top"/>
    </xf>
    <xf numFmtId="43" fontId="21" fillId="0" borderId="0" xfId="5" applyFont="1" applyBorder="1" applyAlignment="1" applyProtection="1">
      <alignment horizontal="right" vertical="top"/>
      <protection locked="0"/>
    </xf>
    <xf numFmtId="43" fontId="21" fillId="0" borderId="7" xfId="5" applyFont="1" applyBorder="1" applyAlignment="1" applyProtection="1">
      <alignment horizontal="right" vertical="top"/>
      <protection locked="0"/>
    </xf>
    <xf numFmtId="43" fontId="30" fillId="3" borderId="0" xfId="5" applyFont="1" applyFill="1" applyBorder="1" applyAlignment="1" applyProtection="1">
      <alignment horizontal="right" vertical="top"/>
    </xf>
    <xf numFmtId="43" fontId="30" fillId="3" borderId="7" xfId="5" applyFont="1" applyFill="1" applyBorder="1" applyAlignment="1" applyProtection="1">
      <alignment horizontal="right" vertical="top"/>
    </xf>
    <xf numFmtId="0" fontId="22" fillId="0" borderId="6" xfId="0" applyFont="1" applyFill="1" applyBorder="1" applyAlignment="1" applyProtection="1">
      <alignment horizontal="justify" vertical="top"/>
      <protection locked="0"/>
    </xf>
    <xf numFmtId="4" fontId="28" fillId="0" borderId="0" xfId="0" applyNumberFormat="1" applyFont="1" applyFill="1" applyBorder="1" applyAlignment="1" applyProtection="1">
      <alignment horizontal="right" vertical="top"/>
    </xf>
    <xf numFmtId="4" fontId="28" fillId="0" borderId="7" xfId="0" applyNumberFormat="1" applyFont="1" applyFill="1" applyBorder="1" applyAlignment="1" applyProtection="1">
      <alignment horizontal="right" vertical="top"/>
    </xf>
    <xf numFmtId="0" fontId="30" fillId="0" borderId="6"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xf>
    <xf numFmtId="4" fontId="24" fillId="0" borderId="7" xfId="0" applyNumberFormat="1" applyFont="1" applyFill="1" applyBorder="1" applyAlignment="1" applyProtection="1">
      <alignment horizontal="right" vertical="top"/>
    </xf>
    <xf numFmtId="0" fontId="35" fillId="0" borderId="6" xfId="0" applyFont="1" applyFill="1" applyBorder="1" applyAlignment="1" applyProtection="1">
      <alignment horizontal="justify" vertical="top"/>
      <protection locked="0"/>
    </xf>
    <xf numFmtId="4" fontId="35" fillId="0" borderId="0" xfId="0" applyNumberFormat="1" applyFont="1" applyFill="1" applyBorder="1" applyAlignment="1" applyProtection="1">
      <alignment horizontal="right" vertical="top"/>
      <protection locked="0"/>
    </xf>
    <xf numFmtId="4" fontId="35" fillId="0" borderId="7" xfId="0" applyNumberFormat="1" applyFont="1" applyFill="1" applyBorder="1" applyAlignment="1" applyProtection="1">
      <alignment horizontal="right" vertical="top"/>
      <protection locked="0"/>
    </xf>
    <xf numFmtId="4" fontId="24" fillId="0" borderId="0" xfId="0" applyNumberFormat="1" applyFont="1" applyFill="1" applyBorder="1" applyAlignment="1" applyProtection="1">
      <alignment horizontal="right" vertical="top"/>
      <protection locked="0"/>
    </xf>
    <xf numFmtId="4" fontId="24" fillId="0" borderId="7" xfId="0" applyNumberFormat="1" applyFont="1" applyFill="1" applyBorder="1" applyAlignment="1" applyProtection="1">
      <alignment horizontal="right" vertical="top"/>
      <protection locked="0"/>
    </xf>
    <xf numFmtId="0" fontId="33" fillId="0" borderId="6" xfId="0" applyFont="1" applyFill="1" applyBorder="1" applyAlignment="1" applyProtection="1">
      <alignment horizontal="justify" vertical="top"/>
      <protection locked="0"/>
    </xf>
    <xf numFmtId="4" fontId="20" fillId="0" borderId="0" xfId="0" applyNumberFormat="1" applyFont="1" applyFill="1" applyAlignment="1" applyProtection="1">
      <alignment horizontal="right"/>
      <protection locked="0"/>
    </xf>
    <xf numFmtId="4" fontId="20" fillId="0" borderId="7" xfId="0" applyNumberFormat="1" applyFont="1" applyFill="1" applyBorder="1" applyAlignment="1" applyProtection="1">
      <alignment horizontal="right"/>
      <protection locked="0"/>
    </xf>
    <xf numFmtId="0" fontId="20" fillId="0" borderId="6" xfId="0" applyFont="1" applyFill="1" applyBorder="1" applyAlignment="1" applyProtection="1">
      <alignment horizontal="justify" vertical="top"/>
      <protection locked="0"/>
    </xf>
    <xf numFmtId="0" fontId="35" fillId="0" borderId="8" xfId="0" applyFont="1" applyFill="1" applyBorder="1" applyAlignment="1" applyProtection="1">
      <alignment horizontal="justify" vertical="top"/>
      <protection locked="0"/>
    </xf>
    <xf numFmtId="4" fontId="35" fillId="0" borderId="1" xfId="0" applyNumberFormat="1" applyFont="1" applyFill="1" applyBorder="1" applyAlignment="1" applyProtection="1">
      <alignment horizontal="right" vertical="top"/>
      <protection locked="0"/>
    </xf>
    <xf numFmtId="4" fontId="35" fillId="0" borderId="2" xfId="0" applyNumberFormat="1" applyFont="1" applyFill="1" applyBorder="1" applyAlignment="1" applyProtection="1">
      <alignment horizontal="right" vertical="top"/>
      <protection locked="0"/>
    </xf>
    <xf numFmtId="0" fontId="35" fillId="0" borderId="0" xfId="0" applyFont="1" applyFill="1" applyBorder="1" applyAlignment="1" applyProtection="1">
      <alignment horizontal="justify" vertical="top"/>
      <protection locked="0"/>
    </xf>
    <xf numFmtId="0" fontId="21" fillId="0" borderId="0" xfId="0" applyFont="1" applyFill="1" applyAlignment="1" applyProtection="1">
      <protection locked="0"/>
    </xf>
    <xf numFmtId="0" fontId="34" fillId="0" borderId="3" xfId="0" applyFont="1" applyFill="1" applyBorder="1" applyAlignment="1" applyProtection="1">
      <alignment vertical="center"/>
      <protection locked="0"/>
    </xf>
    <xf numFmtId="0" fontId="34" fillId="0" borderId="25" xfId="0" applyFont="1" applyFill="1" applyBorder="1" applyAlignment="1" applyProtection="1">
      <alignment vertical="center"/>
      <protection locked="0"/>
    </xf>
    <xf numFmtId="4" fontId="31" fillId="0" borderId="9" xfId="0" applyNumberFormat="1" applyFont="1" applyFill="1" applyBorder="1" applyAlignment="1" applyProtection="1">
      <alignment horizontal="justify" vertical="center"/>
      <protection locked="0"/>
    </xf>
    <xf numFmtId="4" fontId="31" fillId="0" borderId="28" xfId="0" applyNumberFormat="1" applyFont="1" applyFill="1" applyBorder="1" applyAlignment="1" applyProtection="1">
      <alignment horizontal="justify" vertical="center"/>
      <protection locked="0"/>
    </xf>
    <xf numFmtId="0" fontId="34" fillId="0" borderId="6" xfId="0" applyFont="1" applyFill="1" applyBorder="1" applyAlignment="1" applyProtection="1">
      <alignment vertical="center"/>
      <protection locked="0"/>
    </xf>
    <xf numFmtId="0" fontId="34" fillId="0" borderId="12" xfId="0" applyFont="1" applyFill="1" applyBorder="1" applyAlignment="1" applyProtection="1">
      <alignment vertical="center"/>
      <protection locked="0"/>
    </xf>
    <xf numFmtId="4" fontId="48" fillId="0" borderId="9" xfId="0" applyNumberFormat="1" applyFont="1" applyFill="1" applyBorder="1" applyAlignment="1" applyProtection="1">
      <alignment horizontal="right" vertical="center"/>
    </xf>
    <xf numFmtId="4" fontId="60" fillId="0" borderId="9" xfId="0" applyNumberFormat="1" applyFont="1" applyFill="1" applyBorder="1" applyAlignment="1" applyProtection="1">
      <alignment horizontal="right" vertical="center"/>
    </xf>
    <xf numFmtId="4" fontId="60" fillId="0" borderId="28" xfId="0" applyNumberFormat="1" applyFont="1" applyFill="1" applyBorder="1" applyAlignment="1" applyProtection="1">
      <alignment horizontal="right" vertical="center"/>
    </xf>
    <xf numFmtId="0" fontId="34" fillId="0" borderId="6" xfId="0" applyFont="1" applyFill="1" applyBorder="1" applyAlignment="1" applyProtection="1">
      <alignment horizontal="justify" vertical="center"/>
      <protection locked="0"/>
    </xf>
    <xf numFmtId="0" fontId="47" fillId="0" borderId="12" xfId="0" applyFont="1" applyFill="1" applyBorder="1" applyAlignment="1" applyProtection="1">
      <alignment horizontal="justify" vertical="center"/>
      <protection locked="0"/>
    </xf>
    <xf numFmtId="4" fontId="29" fillId="0" borderId="9" xfId="0" applyNumberFormat="1" applyFont="1" applyFill="1" applyBorder="1" applyAlignment="1" applyProtection="1">
      <alignment horizontal="right" vertical="center"/>
      <protection locked="0"/>
    </xf>
    <xf numFmtId="4" fontId="29" fillId="0" borderId="28" xfId="0" applyNumberFormat="1" applyFont="1" applyFill="1" applyBorder="1" applyAlignment="1" applyProtection="1">
      <alignment horizontal="right" vertical="center"/>
      <protection locked="0"/>
    </xf>
    <xf numFmtId="0" fontId="31" fillId="0" borderId="6" xfId="0" applyFont="1" applyFill="1" applyBorder="1" applyAlignment="1" applyProtection="1">
      <alignment horizontal="justify" vertical="center"/>
      <protection locked="0"/>
    </xf>
    <xf numFmtId="0" fontId="29" fillId="0" borderId="12" xfId="0" applyFont="1" applyFill="1" applyBorder="1" applyAlignment="1" applyProtection="1">
      <alignment horizontal="left" vertical="center" wrapText="1" indent="2"/>
      <protection locked="0"/>
    </xf>
    <xf numFmtId="4" fontId="29" fillId="0" borderId="9" xfId="0" applyNumberFormat="1" applyFont="1" applyFill="1" applyBorder="1" applyAlignment="1" applyProtection="1">
      <alignment horizontal="right" vertical="center"/>
    </xf>
    <xf numFmtId="4" fontId="29" fillId="0" borderId="28" xfId="0" applyNumberFormat="1" applyFont="1" applyFill="1" applyBorder="1" applyAlignment="1" applyProtection="1">
      <alignment horizontal="right" vertical="center"/>
    </xf>
    <xf numFmtId="0" fontId="31" fillId="0" borderId="8" xfId="0" applyFont="1" applyFill="1" applyBorder="1" applyAlignment="1" applyProtection="1">
      <alignment horizontal="justify" vertical="center"/>
      <protection locked="0"/>
    </xf>
    <xf numFmtId="0" fontId="31" fillId="0" borderId="26" xfId="0" applyFont="1" applyFill="1" applyBorder="1" applyAlignment="1" applyProtection="1">
      <alignment horizontal="justify" vertical="center"/>
      <protection locked="0"/>
    </xf>
    <xf numFmtId="4" fontId="29" fillId="0" borderId="10" xfId="0" applyNumberFormat="1" applyFont="1" applyFill="1" applyBorder="1" applyAlignment="1" applyProtection="1">
      <alignment horizontal="right" vertical="center"/>
      <protection locked="0"/>
    </xf>
    <xf numFmtId="4" fontId="29" fillId="0" borderId="11" xfId="0" applyNumberFormat="1" applyFont="1" applyFill="1" applyBorder="1" applyAlignment="1" applyProtection="1">
      <alignment horizontal="right" vertical="center"/>
      <protection locked="0"/>
    </xf>
    <xf numFmtId="4" fontId="41" fillId="0" borderId="0" xfId="0" applyNumberFormat="1" applyFont="1" applyBorder="1" applyAlignment="1" applyProtection="1">
      <alignment horizontal="right" vertical="center" wrapText="1"/>
      <protection locked="0"/>
    </xf>
    <xf numFmtId="4" fontId="43" fillId="0" borderId="0" xfId="0" applyNumberFormat="1" applyFont="1" applyBorder="1" applyAlignment="1" applyProtection="1">
      <alignment horizontal="right" vertical="center" wrapText="1"/>
      <protection locked="0"/>
    </xf>
    <xf numFmtId="4" fontId="23" fillId="0" borderId="0" xfId="0" applyNumberFormat="1" applyFont="1" applyBorder="1" applyAlignment="1" applyProtection="1">
      <alignment vertical="center"/>
      <protection locked="0"/>
    </xf>
    <xf numFmtId="3" fontId="23" fillId="0" borderId="0" xfId="0" applyNumberFormat="1" applyFont="1" applyFill="1" applyBorder="1" applyAlignment="1" applyProtection="1">
      <alignment horizontal="right" vertical="center" wrapText="1"/>
    </xf>
    <xf numFmtId="3" fontId="51" fillId="0" borderId="0" xfId="0" applyNumberFormat="1" applyFont="1" applyFill="1" applyBorder="1" applyAlignment="1" applyProtection="1">
      <alignment horizontal="right" vertical="center" wrapText="1"/>
    </xf>
    <xf numFmtId="0" fontId="24" fillId="0" borderId="0" xfId="0" applyFont="1" applyBorder="1" applyAlignment="1" applyProtection="1">
      <alignment vertical="center" wrapText="1"/>
    </xf>
    <xf numFmtId="3" fontId="24" fillId="0" borderId="0" xfId="0" applyNumberFormat="1" applyFont="1" applyBorder="1" applyAlignment="1" applyProtection="1">
      <alignment horizontal="right" vertical="center" wrapText="1"/>
    </xf>
    <xf numFmtId="4" fontId="21" fillId="0" borderId="36" xfId="0" applyNumberFormat="1" applyFont="1" applyBorder="1" applyAlignment="1" applyProtection="1">
      <alignment horizontal="left" vertical="top"/>
      <protection locked="0"/>
    </xf>
    <xf numFmtId="0" fontId="61" fillId="0" borderId="0" xfId="0" applyFont="1" applyFill="1" applyBorder="1" applyAlignment="1" applyProtection="1">
      <alignment horizontal="left"/>
    </xf>
    <xf numFmtId="0" fontId="37" fillId="0" borderId="0" xfId="0" applyFont="1" applyFill="1" applyAlignment="1" applyProtection="1">
      <alignment vertical="center"/>
      <protection locked="0"/>
    </xf>
    <xf numFmtId="4" fontId="6" fillId="0" borderId="21" xfId="0" applyNumberFormat="1" applyFont="1" applyBorder="1" applyAlignment="1" applyProtection="1">
      <alignment horizontal="right"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0" applyFont="1" applyFill="1" applyBorder="1"/>
    <xf numFmtId="0" fontId="6" fillId="0" borderId="4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xf numFmtId="0" fontId="6" fillId="0" borderId="41" xfId="0" applyFont="1" applyFill="1" applyBorder="1" applyAlignment="1">
      <alignment horizontal="right" vertical="center"/>
    </xf>
    <xf numFmtId="0" fontId="21" fillId="0" borderId="4" xfId="0" applyFont="1" applyFill="1" applyBorder="1"/>
    <xf numFmtId="0" fontId="21" fillId="0" borderId="0" xfId="0" applyFont="1" applyFill="1" applyBorder="1" applyAlignment="1"/>
    <xf numFmtId="0" fontId="38" fillId="0" borderId="35" xfId="0" applyFont="1" applyBorder="1" applyAlignment="1">
      <alignment horizontal="justify" vertical="center" wrapText="1"/>
    </xf>
    <xf numFmtId="0" fontId="37" fillId="0" borderId="35" xfId="0" applyFont="1" applyBorder="1" applyAlignment="1">
      <alignment horizontal="left" vertical="center" wrapText="1"/>
    </xf>
    <xf numFmtId="0" fontId="40" fillId="0" borderId="7" xfId="0" applyFont="1" applyBorder="1" applyAlignment="1">
      <alignment horizontal="justify" vertical="center" wrapText="1"/>
    </xf>
    <xf numFmtId="0" fontId="62" fillId="6" borderId="7" xfId="0" applyFont="1" applyFill="1" applyBorder="1" applyAlignment="1">
      <alignment horizontal="center" vertical="center" wrapText="1"/>
    </xf>
    <xf numFmtId="0" fontId="62" fillId="6" borderId="2" xfId="0" applyFont="1" applyFill="1" applyBorder="1" applyAlignment="1">
      <alignment horizontal="center" vertical="center" wrapText="1"/>
    </xf>
    <xf numFmtId="0" fontId="63" fillId="0" borderId="7" xfId="0" applyFont="1" applyBorder="1" applyAlignment="1">
      <alignment horizontal="justify" vertical="center" wrapText="1"/>
    </xf>
    <xf numFmtId="0" fontId="64" fillId="5" borderId="7" xfId="0" applyFont="1" applyFill="1" applyBorder="1" applyAlignment="1">
      <alignment horizontal="center" vertical="center" wrapText="1"/>
    </xf>
    <xf numFmtId="0" fontId="38" fillId="5" borderId="23"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0" borderId="35" xfId="0" applyFont="1" applyBorder="1" applyAlignment="1">
      <alignment horizontal="left" vertical="center" wrapText="1"/>
    </xf>
    <xf numFmtId="0" fontId="37" fillId="0" borderId="35" xfId="0" applyFont="1" applyBorder="1" applyAlignment="1">
      <alignment horizontal="left" vertical="center" wrapText="1" indent="1"/>
    </xf>
    <xf numFmtId="0" fontId="37" fillId="0" borderId="23" xfId="0" applyFont="1" applyBorder="1" applyAlignment="1">
      <alignment horizontal="justify" vertical="center" wrapText="1"/>
    </xf>
    <xf numFmtId="0" fontId="38" fillId="0" borderId="2" xfId="0" applyFont="1" applyBorder="1" applyAlignment="1">
      <alignment horizontal="justify" vertical="center" wrapText="1"/>
    </xf>
    <xf numFmtId="0" fontId="62" fillId="6" borderId="5" xfId="0" applyFont="1" applyFill="1" applyBorder="1" applyAlignment="1">
      <alignment horizontal="center" vertical="center" wrapText="1"/>
    </xf>
    <xf numFmtId="0" fontId="65" fillId="6" borderId="2" xfId="0" applyFont="1" applyFill="1" applyBorder="1" applyAlignment="1">
      <alignment vertical="center" wrapText="1"/>
    </xf>
    <xf numFmtId="0" fontId="62" fillId="0" borderId="35" xfId="0" applyFont="1" applyBorder="1" applyAlignment="1">
      <alignment horizontal="left" vertical="center" wrapText="1"/>
    </xf>
    <xf numFmtId="0" fontId="63" fillId="0" borderId="35" xfId="0" applyFont="1" applyBorder="1" applyAlignment="1">
      <alignment horizontal="justify" vertical="center" wrapText="1"/>
    </xf>
    <xf numFmtId="0" fontId="63" fillId="0" borderId="23" xfId="0" applyFont="1" applyBorder="1" applyAlignment="1">
      <alignment horizontal="justify" vertical="center" wrapText="1"/>
    </xf>
    <xf numFmtId="0" fontId="66" fillId="0" borderId="0" xfId="0" applyFont="1" applyAlignment="1">
      <alignment horizontal="center" vertical="center"/>
    </xf>
    <xf numFmtId="0" fontId="66" fillId="0" borderId="2" xfId="0" applyFont="1" applyBorder="1" applyAlignment="1">
      <alignment vertical="center" wrapText="1"/>
    </xf>
    <xf numFmtId="0" fontId="66" fillId="0" borderId="8" xfId="0" applyFont="1" applyBorder="1" applyAlignment="1">
      <alignment vertical="center" wrapText="1"/>
    </xf>
    <xf numFmtId="0" fontId="64" fillId="6" borderId="2" xfId="0" applyFont="1" applyFill="1" applyBorder="1" applyAlignment="1">
      <alignment horizontal="center" vertical="center" wrapText="1"/>
    </xf>
    <xf numFmtId="0" fontId="67" fillId="0" borderId="7" xfId="0" applyFont="1" applyBorder="1" applyAlignment="1">
      <alignment vertical="center" wrapText="1"/>
    </xf>
    <xf numFmtId="0" fontId="64" fillId="0" borderId="7" xfId="0" applyFont="1" applyBorder="1" applyAlignment="1">
      <alignment vertical="center" wrapText="1"/>
    </xf>
    <xf numFmtId="0" fontId="67" fillId="0" borderId="7" xfId="0" applyFont="1" applyBorder="1" applyAlignment="1">
      <alignment horizontal="left" vertical="center" wrapText="1" indent="5"/>
    </xf>
    <xf numFmtId="0" fontId="67" fillId="0" borderId="8" xfId="0" applyFont="1" applyBorder="1" applyAlignment="1">
      <alignment vertical="center" wrapText="1"/>
    </xf>
    <xf numFmtId="0" fontId="64" fillId="0" borderId="2" xfId="0" applyFont="1" applyBorder="1" applyAlignment="1">
      <alignment vertical="center" wrapText="1"/>
    </xf>
    <xf numFmtId="0" fontId="67" fillId="0" borderId="2" xfId="0" applyFont="1" applyBorder="1" applyAlignment="1">
      <alignment vertical="center" wrapText="1"/>
    </xf>
    <xf numFmtId="0" fontId="68" fillId="0" borderId="8" xfId="0" applyFont="1" applyBorder="1" applyAlignment="1">
      <alignment horizontal="left" vertical="center"/>
    </xf>
    <xf numFmtId="0" fontId="67" fillId="0" borderId="8" xfId="0" applyFont="1" applyBorder="1" applyAlignment="1">
      <alignment horizontal="left" vertical="center"/>
    </xf>
    <xf numFmtId="0" fontId="64" fillId="6" borderId="5" xfId="0" applyFont="1" applyFill="1" applyBorder="1" applyAlignment="1">
      <alignment horizontal="center" vertical="center"/>
    </xf>
    <xf numFmtId="0" fontId="64" fillId="6" borderId="2" xfId="0" applyFont="1" applyFill="1" applyBorder="1" applyAlignment="1">
      <alignment horizontal="center" vertical="center"/>
    </xf>
    <xf numFmtId="0" fontId="67" fillId="0" borderId="7" xfId="0" applyFont="1" applyBorder="1" applyAlignment="1">
      <alignment vertical="center"/>
    </xf>
    <xf numFmtId="0" fontId="67" fillId="0" borderId="7" xfId="0" applyFont="1" applyBorder="1" applyAlignment="1">
      <alignment horizontal="left" vertical="center" indent="5"/>
    </xf>
    <xf numFmtId="0" fontId="67" fillId="0" borderId="7" xfId="0" applyFont="1" applyBorder="1" applyAlignment="1">
      <alignment horizontal="justify" vertical="center"/>
    </xf>
    <xf numFmtId="0" fontId="64" fillId="0" borderId="7" xfId="0" applyFont="1" applyBorder="1" applyAlignment="1">
      <alignment horizontal="left" vertical="center" indent="1"/>
    </xf>
    <xf numFmtId="0" fontId="67" fillId="0" borderId="2" xfId="0" applyFont="1" applyBorder="1" applyAlignment="1">
      <alignment horizontal="left" vertical="center" indent="1"/>
    </xf>
    <xf numFmtId="0" fontId="64" fillId="0" borderId="0" xfId="0" applyFont="1" applyBorder="1" applyAlignment="1">
      <alignment vertical="center"/>
    </xf>
    <xf numFmtId="0" fontId="64" fillId="0" borderId="6" xfId="0" applyFont="1" applyBorder="1" applyAlignment="1">
      <alignment horizontal="left" vertical="center" wrapText="1"/>
    </xf>
    <xf numFmtId="0" fontId="67" fillId="0" borderId="6" xfId="0" applyFont="1" applyBorder="1" applyAlignment="1">
      <alignment horizontal="left" vertical="center" wrapText="1"/>
    </xf>
    <xf numFmtId="0" fontId="67" fillId="0" borderId="6" xfId="0" applyFont="1" applyBorder="1" applyAlignment="1">
      <alignment horizontal="left" vertical="center" wrapText="1" indent="1"/>
    </xf>
    <xf numFmtId="0" fontId="64" fillId="0" borderId="8" xfId="0" applyFont="1" applyBorder="1" applyAlignment="1">
      <alignment horizontal="left" vertical="center" wrapText="1"/>
    </xf>
    <xf numFmtId="0" fontId="64" fillId="0" borderId="23" xfId="0" applyFont="1" applyBorder="1" applyAlignment="1">
      <alignment horizontal="center" vertical="center" wrapText="1"/>
    </xf>
    <xf numFmtId="0" fontId="64" fillId="0" borderId="2" xfId="0" applyFont="1" applyBorder="1" applyAlignment="1">
      <alignment horizontal="center" vertical="center" wrapText="1"/>
    </xf>
    <xf numFmtId="0" fontId="43" fillId="0" borderId="0" xfId="0" applyFont="1" applyFill="1" applyBorder="1" applyAlignment="1" applyProtection="1">
      <protection locked="0"/>
    </xf>
    <xf numFmtId="0" fontId="43" fillId="0" borderId="0" xfId="0" applyFont="1" applyFill="1" applyBorder="1" applyAlignment="1" applyProtection="1">
      <alignment vertical="top"/>
      <protection locked="0"/>
    </xf>
    <xf numFmtId="0" fontId="69" fillId="5" borderId="0" xfId="0" applyFont="1" applyFill="1" applyBorder="1" applyAlignment="1">
      <alignment vertical="center" wrapText="1"/>
    </xf>
    <xf numFmtId="0" fontId="70" fillId="5" borderId="0" xfId="0" applyFont="1" applyFill="1" applyBorder="1" applyAlignment="1">
      <alignment vertical="center" wrapText="1"/>
    </xf>
    <xf numFmtId="0" fontId="19" fillId="0" borderId="0" xfId="0" applyFont="1"/>
    <xf numFmtId="0" fontId="67" fillId="0" borderId="7" xfId="0" applyFont="1" applyBorder="1" applyAlignment="1">
      <alignment horizontal="right" vertical="center"/>
    </xf>
    <xf numFmtId="0" fontId="67" fillId="0" borderId="23" xfId="0" applyFont="1" applyBorder="1" applyAlignment="1">
      <alignment horizontal="right" vertical="center"/>
    </xf>
    <xf numFmtId="0" fontId="67" fillId="0" borderId="2" xfId="0" applyFont="1" applyBorder="1" applyAlignment="1">
      <alignment horizontal="right" vertical="center"/>
    </xf>
    <xf numFmtId="43" fontId="64" fillId="0" borderId="7" xfId="0" applyNumberFormat="1" applyFont="1" applyBorder="1" applyAlignment="1">
      <alignment horizontal="right" vertical="center" wrapText="1"/>
    </xf>
    <xf numFmtId="43" fontId="67" fillId="0" borderId="7" xfId="0" applyNumberFormat="1" applyFont="1" applyBorder="1" applyAlignment="1">
      <alignment horizontal="right" vertical="center" wrapText="1"/>
    </xf>
    <xf numFmtId="43" fontId="67" fillId="0" borderId="2" xfId="0" applyNumberFormat="1" applyFont="1" applyBorder="1" applyAlignment="1">
      <alignment horizontal="right" vertical="center" wrapText="1"/>
    </xf>
    <xf numFmtId="0" fontId="71" fillId="0" borderId="2" xfId="0" applyFont="1" applyBorder="1" applyAlignment="1">
      <alignment horizontal="right" vertical="center" wrapText="1"/>
    </xf>
    <xf numFmtId="43" fontId="38" fillId="0" borderId="7" xfId="0" applyNumberFormat="1" applyFont="1" applyBorder="1" applyAlignment="1">
      <alignment horizontal="right" vertical="center" wrapText="1"/>
    </xf>
    <xf numFmtId="0" fontId="64" fillId="0" borderId="56" xfId="0" applyFont="1" applyBorder="1" applyAlignment="1">
      <alignment vertical="center"/>
    </xf>
    <xf numFmtId="43" fontId="67" fillId="0" borderId="7" xfId="0" applyNumberFormat="1" applyFont="1" applyBorder="1" applyAlignment="1">
      <alignment horizontal="right" vertical="center"/>
    </xf>
    <xf numFmtId="43" fontId="67" fillId="0" borderId="2" xfId="0" applyNumberFormat="1" applyFont="1" applyBorder="1" applyAlignment="1">
      <alignment horizontal="right" vertical="center"/>
    </xf>
    <xf numFmtId="43" fontId="64" fillId="0" borderId="7" xfId="0" applyNumberFormat="1" applyFont="1" applyBorder="1" applyAlignment="1">
      <alignment horizontal="right" vertical="center"/>
    </xf>
    <xf numFmtId="0" fontId="67" fillId="0" borderId="7" xfId="0" applyFont="1" applyBorder="1" applyAlignment="1" applyProtection="1">
      <alignment horizontal="right" vertical="center"/>
    </xf>
    <xf numFmtId="43" fontId="67" fillId="0" borderId="7" xfId="0" applyNumberFormat="1" applyFont="1" applyBorder="1" applyAlignment="1" applyProtection="1">
      <alignment horizontal="right" vertical="center"/>
    </xf>
    <xf numFmtId="43" fontId="67" fillId="0" borderId="7" xfId="0" applyNumberFormat="1" applyFont="1" applyBorder="1" applyAlignment="1" applyProtection="1">
      <alignment horizontal="right" vertical="center"/>
      <protection locked="0"/>
    </xf>
    <xf numFmtId="43" fontId="67" fillId="0" borderId="2" xfId="0" applyNumberFormat="1" applyFont="1" applyBorder="1" applyAlignment="1" applyProtection="1">
      <alignment horizontal="right" vertical="center"/>
      <protection locked="0"/>
    </xf>
    <xf numFmtId="43" fontId="67" fillId="6" borderId="7" xfId="0" applyNumberFormat="1" applyFont="1" applyFill="1" applyBorder="1" applyAlignment="1" applyProtection="1">
      <alignment horizontal="right" vertical="center"/>
    </xf>
    <xf numFmtId="43" fontId="67" fillId="0" borderId="7" xfId="0" applyNumberFormat="1" applyFont="1" applyFill="1" applyBorder="1" applyAlignment="1" applyProtection="1">
      <alignment horizontal="right" vertical="center"/>
    </xf>
    <xf numFmtId="43" fontId="38" fillId="0" borderId="7" xfId="0" applyNumberFormat="1" applyFont="1" applyBorder="1" applyAlignment="1" applyProtection="1">
      <alignment horizontal="right" vertical="center" wrapText="1"/>
      <protection locked="0"/>
    </xf>
    <xf numFmtId="43" fontId="38" fillId="0" borderId="7" xfId="0" applyNumberFormat="1" applyFont="1" applyBorder="1" applyAlignment="1" applyProtection="1">
      <alignment horizontal="right" vertical="center" wrapText="1"/>
    </xf>
    <xf numFmtId="0" fontId="0" fillId="0" borderId="0" xfId="0" applyFill="1"/>
    <xf numFmtId="0" fontId="72" fillId="0" borderId="1" xfId="0" applyFont="1" applyBorder="1" applyAlignment="1">
      <alignment horizontal="left" vertical="center"/>
    </xf>
    <xf numFmtId="0" fontId="72" fillId="0" borderId="23" xfId="0" applyFont="1" applyBorder="1" applyAlignment="1">
      <alignment horizontal="center" vertical="center"/>
    </xf>
    <xf numFmtId="0" fontId="72" fillId="0" borderId="2" xfId="0" applyFont="1" applyBorder="1" applyAlignment="1">
      <alignment horizontal="center" vertical="center"/>
    </xf>
    <xf numFmtId="0" fontId="41" fillId="0" borderId="23" xfId="0" applyFont="1" applyBorder="1" applyAlignment="1">
      <alignment horizontal="justify" vertical="center" wrapText="1"/>
    </xf>
    <xf numFmtId="0" fontId="64" fillId="6" borderId="5" xfId="0" applyFont="1" applyFill="1" applyBorder="1" applyAlignment="1">
      <alignment horizontal="center" vertical="center" wrapText="1"/>
    </xf>
    <xf numFmtId="43" fontId="41" fillId="0" borderId="2" xfId="0" applyNumberFormat="1" applyFont="1" applyBorder="1" applyAlignment="1">
      <alignment horizontal="right" vertical="center" wrapText="1"/>
    </xf>
    <xf numFmtId="43" fontId="67" fillId="0" borderId="7" xfId="0" applyNumberFormat="1" applyFont="1" applyBorder="1" applyAlignment="1" applyProtection="1">
      <alignment horizontal="right" vertical="center" wrapText="1"/>
      <protection locked="0"/>
    </xf>
    <xf numFmtId="0" fontId="38" fillId="0" borderId="23" xfId="0" applyFont="1" applyBorder="1" applyAlignment="1">
      <alignment horizontal="left" vertical="center" wrapText="1"/>
    </xf>
    <xf numFmtId="0" fontId="38" fillId="0" borderId="1" xfId="0" applyFont="1" applyBorder="1" applyAlignment="1">
      <alignment horizontal="justify" vertical="center" wrapText="1"/>
    </xf>
    <xf numFmtId="0" fontId="38" fillId="0" borderId="2" xfId="0" applyFont="1" applyBorder="1" applyAlignment="1">
      <alignment horizontal="left" vertical="center" wrapText="1"/>
    </xf>
    <xf numFmtId="43" fontId="37" fillId="0" borderId="2" xfId="0" applyNumberFormat="1" applyFont="1" applyBorder="1" applyAlignment="1">
      <alignment horizontal="justify" vertical="center" wrapText="1"/>
    </xf>
    <xf numFmtId="0" fontId="37" fillId="0" borderId="1" xfId="0" applyFont="1" applyBorder="1" applyAlignment="1">
      <alignment horizontal="justify" vertical="center" wrapText="1"/>
    </xf>
    <xf numFmtId="0" fontId="37" fillId="0" borderId="2" xfId="0" applyFont="1" applyBorder="1" applyAlignment="1">
      <alignment horizontal="justify" vertical="center" wrapText="1"/>
    </xf>
    <xf numFmtId="0" fontId="38" fillId="0" borderId="7" xfId="0" applyFont="1" applyBorder="1" applyAlignment="1">
      <alignment horizontal="justify" vertical="center" wrapText="1"/>
    </xf>
    <xf numFmtId="0" fontId="37" fillId="0" borderId="0" xfId="0" applyFont="1" applyAlignment="1">
      <alignment horizontal="justify" vertical="center" wrapText="1"/>
    </xf>
    <xf numFmtId="0" fontId="37" fillId="0" borderId="7" xfId="0" applyFont="1" applyBorder="1" applyAlignment="1">
      <alignment horizontal="justify" vertical="center" wrapText="1"/>
    </xf>
    <xf numFmtId="0" fontId="38" fillId="0" borderId="0" xfId="0" applyFont="1" applyAlignment="1">
      <alignment horizontal="justify" vertical="center" wrapText="1"/>
    </xf>
    <xf numFmtId="0" fontId="37" fillId="0" borderId="35" xfId="0" applyFont="1" applyBorder="1" applyAlignment="1">
      <alignment horizontal="left" vertical="top" wrapText="1"/>
    </xf>
    <xf numFmtId="43" fontId="37" fillId="0" borderId="7" xfId="0" applyNumberFormat="1" applyFont="1" applyBorder="1" applyAlignment="1" applyProtection="1">
      <alignment horizontal="right" vertical="center" wrapText="1"/>
      <protection locked="0"/>
    </xf>
    <xf numFmtId="0" fontId="37" fillId="0" borderId="35" xfId="0" applyFont="1" applyBorder="1" applyAlignment="1">
      <alignment horizontal="justify" vertical="center" wrapText="1"/>
    </xf>
    <xf numFmtId="43" fontId="37" fillId="0" borderId="7" xfId="0" applyNumberFormat="1" applyFont="1" applyBorder="1" applyAlignment="1">
      <alignment horizontal="right" vertical="center" wrapText="1"/>
    </xf>
    <xf numFmtId="43" fontId="37" fillId="0" borderId="2" xfId="0" applyNumberFormat="1" applyFont="1" applyBorder="1" applyAlignment="1" applyProtection="1">
      <alignment horizontal="right" vertical="center" wrapText="1"/>
      <protection locked="0"/>
    </xf>
    <xf numFmtId="0" fontId="37" fillId="0" borderId="0" xfId="0" applyFont="1" applyBorder="1" applyAlignment="1">
      <alignment horizontal="justify" vertical="center" wrapText="1"/>
    </xf>
    <xf numFmtId="43" fontId="37" fillId="0" borderId="7" xfId="0" applyNumberFormat="1" applyFont="1" applyBorder="1" applyAlignment="1">
      <alignment horizontal="justify" vertical="center" wrapText="1"/>
    </xf>
    <xf numFmtId="43" fontId="38" fillId="0" borderId="2" xfId="0" applyNumberFormat="1" applyFont="1" applyBorder="1" applyAlignment="1">
      <alignment horizontal="right" vertical="center" wrapText="1"/>
    </xf>
    <xf numFmtId="43" fontId="64" fillId="6" borderId="7" xfId="0" applyNumberFormat="1" applyFont="1" applyFill="1" applyBorder="1" applyAlignment="1">
      <alignment horizontal="right" vertical="center" wrapText="1"/>
    </xf>
    <xf numFmtId="43" fontId="73" fillId="0" borderId="35" xfId="0" applyNumberFormat="1" applyFont="1" applyBorder="1" applyAlignment="1">
      <alignment vertical="center"/>
    </xf>
    <xf numFmtId="43" fontId="72" fillId="0" borderId="35" xfId="0" applyNumberFormat="1" applyFont="1" applyBorder="1" applyAlignment="1">
      <alignment vertical="center"/>
    </xf>
    <xf numFmtId="43" fontId="72" fillId="0" borderId="7" xfId="0" applyNumberFormat="1" applyFont="1" applyBorder="1" applyAlignment="1">
      <alignment vertical="center"/>
    </xf>
    <xf numFmtId="43" fontId="72" fillId="0" borderId="35" xfId="0" applyNumberFormat="1" applyFont="1" applyBorder="1" applyAlignment="1" applyProtection="1">
      <alignment vertical="center"/>
      <protection locked="0"/>
    </xf>
    <xf numFmtId="43" fontId="72" fillId="0" borderId="35" xfId="0" applyNumberFormat="1" applyFont="1" applyBorder="1" applyAlignment="1" applyProtection="1">
      <alignment vertical="center"/>
    </xf>
    <xf numFmtId="43" fontId="73" fillId="0" borderId="35" xfId="0" applyNumberFormat="1" applyFont="1" applyBorder="1" applyAlignment="1" applyProtection="1">
      <alignment vertical="center"/>
    </xf>
    <xf numFmtId="0" fontId="73" fillId="0" borderId="2" xfId="0" applyFont="1" applyFill="1" applyBorder="1" applyAlignment="1">
      <alignment horizontal="center" vertical="center" wrapText="1"/>
    </xf>
    <xf numFmtId="43" fontId="64" fillId="0" borderId="35" xfId="0" applyNumberFormat="1" applyFont="1" applyBorder="1" applyAlignment="1">
      <alignment horizontal="right" wrapText="1"/>
    </xf>
    <xf numFmtId="43" fontId="64" fillId="0" borderId="7" xfId="0" applyNumberFormat="1" applyFont="1" applyBorder="1" applyAlignment="1">
      <alignment horizontal="right" wrapText="1"/>
    </xf>
    <xf numFmtId="43" fontId="64" fillId="0" borderId="35" xfId="0" applyNumberFormat="1" applyFont="1" applyBorder="1" applyAlignment="1" applyProtection="1">
      <alignment horizontal="right" wrapText="1"/>
      <protection locked="0"/>
    </xf>
    <xf numFmtId="43" fontId="64" fillId="0" borderId="7" xfId="0" applyNumberFormat="1" applyFont="1" applyBorder="1" applyAlignment="1" applyProtection="1">
      <alignment horizontal="right" wrapText="1"/>
      <protection locked="0"/>
    </xf>
    <xf numFmtId="0" fontId="38" fillId="0" borderId="42" xfId="0" applyFont="1" applyBorder="1" applyAlignment="1">
      <alignment horizontal="justify" vertical="center" wrapText="1"/>
    </xf>
    <xf numFmtId="43" fontId="38" fillId="0" borderId="5" xfId="0" applyNumberFormat="1" applyFont="1" applyBorder="1" applyAlignment="1">
      <alignment horizontal="right" vertical="center" wrapText="1"/>
    </xf>
    <xf numFmtId="0" fontId="37" fillId="0" borderId="4" xfId="0" applyFont="1" applyBorder="1" applyAlignment="1">
      <alignment horizontal="justify" vertical="center" wrapText="1"/>
    </xf>
    <xf numFmtId="0" fontId="38" fillId="0" borderId="5" xfId="0" applyFont="1" applyBorder="1" applyAlignment="1">
      <alignment horizontal="justify" vertical="center" wrapText="1"/>
    </xf>
    <xf numFmtId="0" fontId="67" fillId="0" borderId="1" xfId="0" applyFont="1" applyBorder="1" applyAlignment="1">
      <alignment horizontal="left" vertical="center"/>
    </xf>
    <xf numFmtId="0" fontId="67" fillId="0" borderId="57" xfId="0" applyFont="1" applyBorder="1" applyAlignment="1">
      <alignment horizontal="left" vertical="justify"/>
    </xf>
    <xf numFmtId="43" fontId="72" fillId="0" borderId="23" xfId="0" applyNumberFormat="1" applyFont="1" applyBorder="1" applyAlignment="1" applyProtection="1">
      <alignment vertical="center"/>
      <protection locked="0"/>
    </xf>
    <xf numFmtId="43" fontId="72" fillId="0" borderId="23" xfId="0" applyNumberFormat="1" applyFont="1" applyBorder="1" applyAlignment="1" applyProtection="1">
      <alignment vertical="center"/>
    </xf>
    <xf numFmtId="43" fontId="72" fillId="0" borderId="2" xfId="0" applyNumberFormat="1" applyFont="1" applyBorder="1" applyAlignment="1">
      <alignment vertical="center"/>
    </xf>
    <xf numFmtId="0" fontId="37" fillId="0" borderId="7" xfId="0" applyFont="1" applyBorder="1" applyAlignment="1">
      <alignment horizontal="center" vertical="center" wrapText="1"/>
    </xf>
    <xf numFmtId="0" fontId="59" fillId="0" borderId="0" xfId="0" applyFont="1" applyFill="1"/>
    <xf numFmtId="43" fontId="37" fillId="0" borderId="7" xfId="0" applyNumberFormat="1" applyFont="1" applyBorder="1" applyAlignment="1">
      <alignmen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43" fontId="37" fillId="0" borderId="7" xfId="0" applyNumberFormat="1" applyFont="1" applyBorder="1" applyAlignment="1" applyProtection="1">
      <alignment vertical="center"/>
      <protection locked="0"/>
    </xf>
    <xf numFmtId="0" fontId="38" fillId="0" borderId="6" xfId="0" applyFont="1" applyBorder="1" applyAlignment="1">
      <alignment horizontal="justify" vertical="center"/>
    </xf>
    <xf numFmtId="0" fontId="38" fillId="0" borderId="7" xfId="0" applyFont="1" applyBorder="1" applyAlignment="1">
      <alignment horizontal="justify" vertical="center"/>
    </xf>
    <xf numFmtId="43" fontId="38" fillId="0" borderId="7" xfId="0" applyNumberFormat="1" applyFont="1" applyBorder="1" applyAlignment="1" applyProtection="1">
      <alignment vertical="center"/>
    </xf>
    <xf numFmtId="43" fontId="37" fillId="0" borderId="7" xfId="0" applyNumberFormat="1" applyFont="1" applyBorder="1" applyAlignment="1" applyProtection="1">
      <alignment vertical="center"/>
    </xf>
    <xf numFmtId="43" fontId="38" fillId="0" borderId="7" xfId="0" applyNumberFormat="1" applyFont="1" applyBorder="1" applyAlignment="1" applyProtection="1">
      <alignment vertical="center"/>
      <protection locked="0"/>
    </xf>
    <xf numFmtId="0" fontId="37" fillId="0" borderId="8" xfId="0" applyFont="1" applyBorder="1" applyAlignment="1">
      <alignment horizontal="left" vertical="center"/>
    </xf>
    <xf numFmtId="0" fontId="37" fillId="0" borderId="2" xfId="0" applyFont="1" applyBorder="1" applyAlignment="1">
      <alignment horizontal="left" vertical="center"/>
    </xf>
    <xf numFmtId="43" fontId="37" fillId="0" borderId="2" xfId="0" applyNumberFormat="1" applyFont="1" applyBorder="1" applyAlignment="1" applyProtection="1">
      <alignment vertical="center"/>
      <protection locked="0"/>
    </xf>
    <xf numFmtId="43" fontId="37" fillId="0" borderId="2" xfId="0" applyNumberFormat="1" applyFont="1" applyBorder="1" applyAlignment="1">
      <alignment vertical="center"/>
    </xf>
    <xf numFmtId="0" fontId="37" fillId="0" borderId="0" xfId="0" applyFont="1" applyBorder="1" applyAlignment="1">
      <alignment horizontal="left" vertical="center"/>
    </xf>
    <xf numFmtId="43" fontId="37" fillId="0" borderId="0" xfId="0" applyNumberFormat="1" applyFont="1" applyBorder="1" applyAlignment="1" applyProtection="1">
      <alignment vertical="center"/>
      <protection locked="0"/>
    </xf>
    <xf numFmtId="43" fontId="37" fillId="0" borderId="0" xfId="0" applyNumberFormat="1" applyFont="1" applyBorder="1" applyAlignment="1">
      <alignment vertical="center"/>
    </xf>
    <xf numFmtId="0" fontId="72" fillId="0" borderId="8" xfId="0" applyFont="1" applyBorder="1" applyAlignment="1">
      <alignment horizontal="left" vertical="center"/>
    </xf>
    <xf numFmtId="0" fontId="72" fillId="0" borderId="0" xfId="0" applyFont="1" applyBorder="1" applyAlignment="1">
      <alignment horizontal="left" vertical="center"/>
    </xf>
    <xf numFmtId="41" fontId="67" fillId="0" borderId="7" xfId="0" applyNumberFormat="1" applyFont="1" applyBorder="1" applyAlignment="1" applyProtection="1">
      <alignment vertical="center" wrapText="1"/>
      <protection locked="0"/>
    </xf>
    <xf numFmtId="0" fontId="46" fillId="0" borderId="0" xfId="0" applyFont="1" applyFill="1" applyAlignment="1" applyProtection="1">
      <alignment wrapText="1"/>
    </xf>
    <xf numFmtId="43" fontId="67" fillId="0" borderId="2" xfId="0" applyNumberFormat="1" applyFont="1" applyBorder="1" applyAlignment="1" applyProtection="1">
      <alignment horizontal="right" vertical="center"/>
    </xf>
    <xf numFmtId="43" fontId="64" fillId="0" borderId="7" xfId="0" applyNumberFormat="1" applyFont="1" applyBorder="1" applyAlignment="1" applyProtection="1">
      <alignment horizontal="right" vertical="center"/>
    </xf>
    <xf numFmtId="43" fontId="64" fillId="0" borderId="7" xfId="0" applyNumberFormat="1" applyFont="1" applyFill="1" applyBorder="1" applyAlignment="1">
      <alignment horizontal="right" vertical="center" wrapText="1"/>
    </xf>
    <xf numFmtId="43" fontId="38" fillId="0" borderId="2" xfId="0" applyNumberFormat="1" applyFont="1" applyFill="1" applyBorder="1" applyAlignment="1">
      <alignment horizontal="right" vertical="center" wrapText="1"/>
    </xf>
    <xf numFmtId="43" fontId="37" fillId="0" borderId="2" xfId="0" applyNumberFormat="1" applyFont="1" applyBorder="1" applyAlignment="1" applyProtection="1">
      <alignment vertical="center"/>
    </xf>
    <xf numFmtId="41" fontId="67" fillId="0" borderId="7" xfId="0" applyNumberFormat="1" applyFont="1" applyBorder="1" applyAlignment="1">
      <alignment vertical="center" wrapText="1"/>
    </xf>
    <xf numFmtId="41" fontId="67" fillId="0" borderId="7" xfId="0" applyNumberFormat="1" applyFont="1" applyBorder="1" applyAlignment="1">
      <alignment horizontal="right" vertical="center"/>
    </xf>
    <xf numFmtId="41" fontId="67" fillId="6" borderId="7" xfId="0" applyNumberFormat="1" applyFont="1" applyFill="1" applyBorder="1" applyAlignment="1">
      <alignment horizontal="right" vertical="center" wrapText="1"/>
    </xf>
    <xf numFmtId="41" fontId="64" fillId="0" borderId="7" xfId="0" applyNumberFormat="1" applyFont="1" applyBorder="1" applyAlignment="1">
      <alignment horizontal="right" vertical="center" wrapText="1"/>
    </xf>
    <xf numFmtId="41" fontId="64" fillId="0" borderId="7" xfId="0" applyNumberFormat="1" applyFont="1" applyBorder="1" applyAlignment="1">
      <alignment horizontal="right" vertical="center"/>
    </xf>
    <xf numFmtId="41" fontId="64" fillId="0" borderId="7" xfId="0" applyNumberFormat="1" applyFont="1" applyBorder="1" applyAlignment="1">
      <alignment vertical="center" wrapText="1"/>
    </xf>
    <xf numFmtId="41" fontId="64" fillId="0" borderId="7" xfId="0" applyNumberFormat="1" applyFont="1" applyBorder="1" applyAlignment="1" applyProtection="1">
      <alignment vertical="center" wrapText="1"/>
      <protection locked="0"/>
    </xf>
    <xf numFmtId="41" fontId="67" fillId="3" borderId="7" xfId="0" applyNumberFormat="1" applyFont="1" applyFill="1" applyBorder="1" applyAlignment="1" applyProtection="1">
      <alignment vertical="center" wrapText="1"/>
    </xf>
    <xf numFmtId="41" fontId="67" fillId="0" borderId="7" xfId="0" applyNumberFormat="1" applyFont="1" applyFill="1" applyBorder="1" applyAlignment="1">
      <alignment horizontal="right" vertical="center" wrapText="1"/>
    </xf>
    <xf numFmtId="0" fontId="73" fillId="0" borderId="7" xfId="0" applyFont="1" applyFill="1" applyBorder="1" applyAlignment="1">
      <alignment horizontal="center" vertical="center"/>
    </xf>
    <xf numFmtId="0" fontId="73" fillId="0" borderId="7" xfId="0" applyFont="1" applyFill="1" applyBorder="1" applyAlignment="1">
      <alignment horizontal="center" vertical="center" wrapText="1"/>
    </xf>
    <xf numFmtId="0" fontId="73" fillId="0" borderId="35" xfId="0" applyFont="1" applyFill="1" applyBorder="1" applyAlignment="1">
      <alignment horizontal="center" vertical="center"/>
    </xf>
    <xf numFmtId="43" fontId="64" fillId="0" borderId="7" xfId="0" applyNumberFormat="1" applyFont="1" applyFill="1" applyBorder="1" applyAlignment="1" applyProtection="1">
      <alignment horizontal="right" vertical="center" wrapText="1"/>
      <protection locked="0"/>
    </xf>
    <xf numFmtId="0" fontId="12" fillId="0" borderId="0" xfId="0" applyFont="1" applyAlignment="1" applyProtection="1">
      <protection locked="0"/>
    </xf>
    <xf numFmtId="0" fontId="13" fillId="0" borderId="0" xfId="0" applyFont="1" applyAlignment="1" applyProtection="1">
      <protection locked="0"/>
    </xf>
    <xf numFmtId="0" fontId="8" fillId="0" borderId="0" xfId="0" applyFont="1" applyFill="1" applyBorder="1" applyAlignment="1" applyProtection="1">
      <alignment horizontal="right" vertical="top"/>
      <protection locked="0"/>
    </xf>
    <xf numFmtId="0" fontId="12" fillId="0" borderId="0" xfId="0" applyFont="1" applyProtection="1">
      <protection locked="0"/>
    </xf>
    <xf numFmtId="0" fontId="14" fillId="0" borderId="0" xfId="0" applyFont="1" applyFill="1" applyProtection="1">
      <protection locked="0"/>
    </xf>
    <xf numFmtId="0" fontId="13" fillId="0" borderId="0" xfId="0" applyFont="1" applyProtection="1">
      <protection locked="0"/>
    </xf>
    <xf numFmtId="0" fontId="68" fillId="0" borderId="5" xfId="0" applyFont="1" applyBorder="1" applyAlignment="1">
      <alignment horizontal="center" vertical="center"/>
    </xf>
    <xf numFmtId="43" fontId="67" fillId="0" borderId="35" xfId="0" applyNumberFormat="1" applyFont="1" applyBorder="1" applyAlignment="1" applyProtection="1">
      <alignment horizontal="right" vertical="center"/>
      <protection locked="0"/>
    </xf>
    <xf numFmtId="43" fontId="67" fillId="0" borderId="35" xfId="0" applyNumberFormat="1" applyFont="1" applyBorder="1" applyAlignment="1" applyProtection="1">
      <alignment horizontal="right" vertical="center"/>
    </xf>
    <xf numFmtId="0" fontId="67" fillId="0" borderId="57" xfId="0" applyFont="1" applyBorder="1" applyAlignment="1">
      <alignment horizontal="left" vertical="center"/>
    </xf>
    <xf numFmtId="0" fontId="37" fillId="0" borderId="5" xfId="0" applyFont="1" applyBorder="1" applyAlignment="1">
      <alignment horizontal="center" vertical="center" wrapText="1"/>
    </xf>
    <xf numFmtId="0" fontId="5" fillId="0" borderId="0" xfId="0" applyFont="1" applyProtection="1">
      <protection locked="0"/>
    </xf>
    <xf numFmtId="0" fontId="22" fillId="0" borderId="1" xfId="0" applyFont="1" applyFill="1" applyBorder="1" applyAlignment="1" applyProtection="1">
      <alignment horizontal="center" vertical="top"/>
      <protection locked="0"/>
    </xf>
    <xf numFmtId="0" fontId="21" fillId="0" borderId="0" xfId="0" applyFont="1" applyFill="1" applyBorder="1" applyAlignment="1" applyProtection="1">
      <alignment horizontal="left" wrapText="1"/>
      <protection locked="0"/>
    </xf>
    <xf numFmtId="0" fontId="64" fillId="0" borderId="6" xfId="0" applyFont="1" applyBorder="1" applyAlignment="1">
      <alignment horizontal="justify" vertical="center" wrapText="1"/>
    </xf>
    <xf numFmtId="0" fontId="64" fillId="0" borderId="7" xfId="0" applyFont="1" applyBorder="1" applyAlignment="1">
      <alignment horizontal="justify" vertical="center" wrapText="1"/>
    </xf>
    <xf numFmtId="0" fontId="64" fillId="5" borderId="2" xfId="0" applyFont="1" applyFill="1" applyBorder="1" applyAlignment="1">
      <alignment horizontal="center" vertical="center" wrapText="1"/>
    </xf>
    <xf numFmtId="0" fontId="67" fillId="0" borderId="6" xfId="0" applyFont="1" applyBorder="1" applyAlignment="1">
      <alignment horizontal="justify" vertical="center" wrapText="1"/>
    </xf>
    <xf numFmtId="0" fontId="67" fillId="0" borderId="7" xfId="0" applyFont="1" applyBorder="1" applyAlignment="1">
      <alignment horizontal="justify" vertical="center" wrapText="1"/>
    </xf>
    <xf numFmtId="0" fontId="67" fillId="0" borderId="0" xfId="0" applyFont="1" applyBorder="1" applyAlignment="1">
      <alignment horizontal="left" vertical="center"/>
    </xf>
    <xf numFmtId="0" fontId="67" fillId="0" borderId="56" xfId="0" applyFont="1" applyBorder="1" applyAlignment="1">
      <alignment horizontal="left" vertical="center"/>
    </xf>
    <xf numFmtId="0" fontId="67" fillId="0" borderId="6" xfId="0" applyFont="1" applyBorder="1" applyAlignment="1">
      <alignment horizontal="left" vertical="center"/>
    </xf>
    <xf numFmtId="0" fontId="67" fillId="0" borderId="0" xfId="0" applyFont="1" applyBorder="1" applyAlignment="1">
      <alignment vertical="center"/>
    </xf>
    <xf numFmtId="0" fontId="67" fillId="0" borderId="56" xfId="0" applyFont="1" applyBorder="1" applyAlignment="1">
      <alignment vertical="center"/>
    </xf>
    <xf numFmtId="0" fontId="67" fillId="0" borderId="56" xfId="0" applyFont="1" applyBorder="1" applyAlignment="1">
      <alignment horizontal="left" vertical="justify"/>
    </xf>
    <xf numFmtId="0" fontId="24" fillId="0" borderId="22" xfId="0" applyFont="1" applyFill="1" applyBorder="1" applyAlignment="1" applyProtection="1">
      <alignment horizontal="center" vertical="center" wrapText="1"/>
      <protection locked="0"/>
    </xf>
    <xf numFmtId="0" fontId="38" fillId="0" borderId="2" xfId="0" applyFont="1" applyFill="1" applyBorder="1" applyAlignment="1">
      <alignment horizontal="center" vertical="center" wrapText="1"/>
    </xf>
    <xf numFmtId="0" fontId="64" fillId="6" borderId="19" xfId="0" applyFont="1" applyFill="1" applyBorder="1" applyAlignment="1">
      <alignment horizontal="center" vertical="center" wrapText="1"/>
    </xf>
    <xf numFmtId="0" fontId="64" fillId="6" borderId="42" xfId="0" applyFont="1" applyFill="1" applyBorder="1" applyAlignment="1">
      <alignment horizontal="center" vertical="center" wrapText="1"/>
    </xf>
    <xf numFmtId="0" fontId="64" fillId="6" borderId="23" xfId="0" applyFont="1" applyFill="1" applyBorder="1" applyAlignment="1">
      <alignment horizontal="center" vertical="center" wrapText="1"/>
    </xf>
    <xf numFmtId="0" fontId="5" fillId="0" borderId="0" xfId="0" applyFont="1" applyAlignment="1" applyProtection="1">
      <alignment horizontal="center"/>
      <protection locked="0"/>
    </xf>
    <xf numFmtId="0" fontId="6" fillId="0" borderId="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0" xfId="0" applyFont="1" applyFill="1" applyAlignment="1">
      <alignment horizontal="center"/>
    </xf>
    <xf numFmtId="0" fontId="6" fillId="0" borderId="4" xfId="0" applyFont="1" applyFill="1" applyBorder="1" applyAlignment="1">
      <alignment horizontal="center" vertical="center"/>
    </xf>
    <xf numFmtId="0" fontId="64" fillId="0" borderId="6" xfId="0" applyFont="1" applyBorder="1" applyAlignment="1">
      <alignment vertical="center"/>
    </xf>
    <xf numFmtId="0" fontId="67" fillId="0" borderId="6" xfId="0" applyFont="1" applyBorder="1" applyAlignment="1">
      <alignment vertical="center"/>
    </xf>
    <xf numFmtId="0" fontId="67" fillId="0" borderId="7" xfId="0" applyFont="1" applyBorder="1" applyAlignment="1">
      <alignment horizontal="left" vertical="center" indent="1"/>
    </xf>
    <xf numFmtId="0" fontId="64" fillId="0" borderId="7" xfId="0" applyFont="1" applyBorder="1" applyAlignment="1">
      <alignment vertical="center"/>
    </xf>
    <xf numFmtId="0" fontId="64" fillId="0" borderId="6" xfId="0" applyFont="1" applyBorder="1" applyAlignment="1">
      <alignment vertical="center" wrapText="1"/>
    </xf>
    <xf numFmtId="0" fontId="70" fillId="5" borderId="0" xfId="0" applyFont="1" applyFill="1" applyBorder="1" applyAlignment="1">
      <alignment horizontal="center" vertical="center" wrapText="1"/>
    </xf>
    <xf numFmtId="0" fontId="67" fillId="0" borderId="6" xfId="0" applyFont="1" applyBorder="1" applyAlignment="1">
      <alignment vertical="center" wrapText="1"/>
    </xf>
    <xf numFmtId="0" fontId="31" fillId="0" borderId="20" xfId="0" applyFont="1" applyFill="1" applyBorder="1" applyAlignment="1" applyProtection="1">
      <alignment vertical="center"/>
      <protection locked="0"/>
    </xf>
    <xf numFmtId="0" fontId="20" fillId="0" borderId="6" xfId="0" applyFont="1" applyBorder="1" applyAlignment="1" applyProtection="1">
      <alignment horizontal="left" vertical="center" wrapText="1" indent="1"/>
      <protection locked="0"/>
    </xf>
    <xf numFmtId="3" fontId="24" fillId="0" borderId="2" xfId="0" applyNumberFormat="1" applyFont="1" applyBorder="1" applyAlignment="1" applyProtection="1">
      <alignment horizontal="right" vertical="center" wrapText="1"/>
    </xf>
    <xf numFmtId="0" fontId="23" fillId="0" borderId="32" xfId="0" applyFont="1" applyBorder="1" applyAlignment="1" applyProtection="1">
      <alignment vertical="center" wrapText="1"/>
      <protection locked="0"/>
    </xf>
    <xf numFmtId="0" fontId="23" fillId="0" borderId="19" xfId="0" applyFont="1" applyBorder="1" applyAlignment="1" applyProtection="1">
      <alignment vertical="center" wrapText="1"/>
      <protection locked="0"/>
    </xf>
    <xf numFmtId="4" fontId="23" fillId="0" borderId="32" xfId="0" applyNumberFormat="1" applyFont="1" applyBorder="1" applyAlignment="1" applyProtection="1">
      <alignment vertical="center"/>
      <protection locked="0"/>
    </xf>
    <xf numFmtId="4" fontId="23" fillId="0" borderId="19" xfId="0" applyNumberFormat="1" applyFont="1" applyBorder="1" applyAlignment="1" applyProtection="1">
      <alignment vertical="center"/>
      <protection locked="0"/>
    </xf>
    <xf numFmtId="0" fontId="22" fillId="0" borderId="0" xfId="0" applyFont="1" applyAlignment="1">
      <alignment horizontal="center"/>
    </xf>
    <xf numFmtId="0" fontId="74" fillId="0" borderId="23" xfId="0" applyFont="1" applyBorder="1" applyAlignment="1">
      <alignment horizontal="justify" vertical="center" wrapText="1"/>
    </xf>
    <xf numFmtId="0" fontId="74" fillId="0" borderId="2" xfId="0" applyFont="1" applyBorder="1" applyAlignment="1">
      <alignment horizontal="justify" vertical="center" wrapText="1"/>
    </xf>
    <xf numFmtId="0" fontId="74" fillId="6" borderId="23" xfId="0" applyFont="1" applyFill="1" applyBorder="1" applyAlignment="1">
      <alignment horizontal="justify" vertical="center" wrapText="1"/>
    </xf>
    <xf numFmtId="0" fontId="74" fillId="6" borderId="2" xfId="0" applyFont="1" applyFill="1" applyBorder="1" applyAlignment="1">
      <alignment horizontal="justify" vertical="center" wrapText="1"/>
    </xf>
    <xf numFmtId="0" fontId="74" fillId="6" borderId="7" xfId="0" applyFont="1" applyFill="1" applyBorder="1" applyAlignment="1">
      <alignment horizontal="justify" vertical="center" wrapText="1"/>
    </xf>
    <xf numFmtId="0" fontId="74" fillId="0" borderId="7" xfId="0" applyFont="1" applyBorder="1" applyAlignment="1">
      <alignment horizontal="justify" vertical="center" wrapText="1"/>
    </xf>
    <xf numFmtId="0" fontId="24"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justify" vertical="center" wrapText="1"/>
      <protection locked="0"/>
    </xf>
    <xf numFmtId="0" fontId="20" fillId="0" borderId="1" xfId="0" applyFont="1" applyBorder="1" applyAlignment="1" applyProtection="1">
      <alignment horizontal="justify" vertical="center" wrapText="1"/>
      <protection locked="0"/>
    </xf>
    <xf numFmtId="0" fontId="24" fillId="0" borderId="4" xfId="0"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wrapText="1"/>
      <protection locked="0"/>
    </xf>
    <xf numFmtId="0" fontId="24" fillId="0" borderId="42" xfId="0" applyFont="1" applyFill="1" applyBorder="1" applyAlignment="1" applyProtection="1">
      <alignment horizontal="center" vertical="center" wrapText="1"/>
      <protection locked="0"/>
    </xf>
    <xf numFmtId="0" fontId="24" fillId="5" borderId="42" xfId="0" applyFont="1" applyFill="1" applyBorder="1" applyAlignment="1" applyProtection="1">
      <alignment horizontal="center" vertical="center" wrapText="1"/>
      <protection locked="0"/>
    </xf>
    <xf numFmtId="49" fontId="24" fillId="5" borderId="23" xfId="0" applyNumberFormat="1" applyFont="1" applyFill="1" applyBorder="1" applyAlignment="1" applyProtection="1">
      <alignment horizontal="center" vertical="center" wrapText="1"/>
      <protection locked="0"/>
    </xf>
    <xf numFmtId="4" fontId="24" fillId="0" borderId="35"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xf>
    <xf numFmtId="3" fontId="20" fillId="0" borderId="35" xfId="0" applyNumberFormat="1" applyFont="1" applyBorder="1" applyAlignment="1" applyProtection="1">
      <alignment horizontal="right" vertical="center" wrapText="1"/>
      <protection locked="0"/>
    </xf>
    <xf numFmtId="3" fontId="20" fillId="0" borderId="35" xfId="0" applyNumberFormat="1" applyFont="1" applyBorder="1" applyAlignment="1" applyProtection="1">
      <alignment horizontal="right" vertical="center" wrapText="1"/>
    </xf>
    <xf numFmtId="3" fontId="20" fillId="0" borderId="35" xfId="0" applyNumberFormat="1" applyFont="1" applyBorder="1" applyAlignment="1" applyProtection="1">
      <alignment horizontal="right" vertical="center"/>
      <protection locked="0"/>
    </xf>
    <xf numFmtId="3" fontId="20" fillId="0" borderId="23" xfId="0" applyNumberFormat="1" applyFont="1" applyBorder="1" applyAlignment="1" applyProtection="1">
      <alignment horizontal="right" vertical="center" wrapText="1"/>
      <protection locked="0"/>
    </xf>
    <xf numFmtId="3" fontId="20" fillId="0" borderId="23" xfId="0" applyNumberFormat="1" applyFont="1" applyBorder="1" applyAlignment="1" applyProtection="1">
      <alignment horizontal="right" vertical="center" wrapText="1"/>
    </xf>
    <xf numFmtId="3" fontId="24" fillId="0" borderId="23" xfId="0" applyNumberFormat="1" applyFont="1" applyBorder="1" applyAlignment="1" applyProtection="1">
      <alignment horizontal="right" vertical="center" wrapText="1"/>
    </xf>
    <xf numFmtId="0" fontId="72" fillId="0" borderId="6" xfId="0" applyFont="1" applyBorder="1" applyAlignment="1">
      <alignment horizontal="left" vertical="center"/>
    </xf>
    <xf numFmtId="0" fontId="73" fillId="0" borderId="2" xfId="0" applyFont="1" applyFill="1" applyBorder="1" applyAlignment="1">
      <alignment horizontal="center" vertical="center"/>
    </xf>
    <xf numFmtId="0" fontId="73" fillId="0" borderId="6" xfId="0" applyFont="1" applyFill="1" applyBorder="1" applyAlignment="1">
      <alignment horizontal="center" vertical="center"/>
    </xf>
    <xf numFmtId="0" fontId="38"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4" fillId="0" borderId="14" xfId="0" applyFont="1" applyFill="1" applyBorder="1" applyAlignment="1" applyProtection="1">
      <alignment horizontal="center" vertical="center" wrapText="1"/>
      <protection locked="0"/>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36" fillId="0" borderId="14" xfId="0" applyFont="1" applyFill="1" applyBorder="1" applyAlignment="1" applyProtection="1">
      <alignment horizontal="center" vertical="center" wrapText="1"/>
      <protection locked="0"/>
    </xf>
    <xf numFmtId="0" fontId="36" fillId="0" borderId="43" xfId="0" applyFont="1" applyFill="1" applyBorder="1" applyAlignment="1" applyProtection="1">
      <alignment horizontal="center" vertical="center" wrapText="1"/>
      <protection locked="0"/>
    </xf>
    <xf numFmtId="43" fontId="21" fillId="0" borderId="9" xfId="5" applyFont="1" applyFill="1" applyBorder="1" applyAlignment="1" applyProtection="1">
      <alignment horizontal="right" vertical="center"/>
      <protection locked="0"/>
    </xf>
    <xf numFmtId="43" fontId="21" fillId="0" borderId="10" xfId="5" applyFont="1" applyFill="1" applyBorder="1" applyAlignment="1" applyProtection="1">
      <alignment horizontal="right" vertical="center"/>
      <protection locked="0"/>
    </xf>
    <xf numFmtId="43" fontId="31" fillId="0" borderId="20" xfId="5" applyFont="1" applyFill="1" applyBorder="1" applyAlignment="1" applyProtection="1">
      <alignment horizontal="justify" vertical="center"/>
      <protection locked="0"/>
    </xf>
    <xf numFmtId="43" fontId="31" fillId="0" borderId="10" xfId="5" applyFont="1" applyFill="1" applyBorder="1" applyAlignment="1" applyProtection="1">
      <alignment horizontal="justify" vertical="center"/>
      <protection locked="0"/>
    </xf>
    <xf numFmtId="43" fontId="31" fillId="0" borderId="17" xfId="5" applyFont="1" applyFill="1" applyBorder="1" applyAlignment="1" applyProtection="1">
      <alignment horizontal="justify" vertical="center"/>
      <protection locked="0"/>
    </xf>
    <xf numFmtId="4" fontId="48" fillId="0" borderId="28" xfId="0" applyNumberFormat="1" applyFont="1" applyFill="1" applyBorder="1" applyAlignment="1" applyProtection="1">
      <alignment horizontal="right" vertical="center"/>
    </xf>
    <xf numFmtId="0" fontId="69" fillId="7" borderId="23" xfId="0" applyFont="1" applyFill="1" applyBorder="1" applyAlignment="1">
      <alignment horizontal="center" vertical="center"/>
    </xf>
    <xf numFmtId="0" fontId="69" fillId="7" borderId="2" xfId="0" applyFont="1" applyFill="1" applyBorder="1" applyAlignment="1">
      <alignment horizontal="center" vertical="center" wrapText="1"/>
    </xf>
    <xf numFmtId="0" fontId="69" fillId="7" borderId="2" xfId="0" applyFont="1" applyFill="1" applyBorder="1" applyAlignment="1">
      <alignment horizontal="center" vertical="center"/>
    </xf>
    <xf numFmtId="0" fontId="66" fillId="0" borderId="44" xfId="0" applyFont="1" applyBorder="1" applyAlignment="1">
      <alignment horizontal="justify" vertical="center"/>
    </xf>
    <xf numFmtId="0" fontId="66" fillId="0" borderId="45" xfId="0" applyFont="1" applyBorder="1" applyAlignment="1">
      <alignment horizontal="center" vertical="center" wrapText="1"/>
    </xf>
    <xf numFmtId="0" fontId="66" fillId="0" borderId="45" xfId="0" applyFont="1" applyBorder="1" applyAlignment="1">
      <alignment horizontal="center" vertical="center"/>
    </xf>
    <xf numFmtId="0" fontId="70" fillId="0" borderId="44" xfId="0" applyFont="1" applyBorder="1" applyAlignment="1">
      <alignment horizontal="justify" vertical="center"/>
    </xf>
    <xf numFmtId="43" fontId="66" fillId="0" borderId="45" xfId="5" applyFont="1" applyBorder="1" applyAlignment="1">
      <alignment horizontal="center" vertical="center" wrapText="1"/>
    </xf>
    <xf numFmtId="0" fontId="66" fillId="3" borderId="45" xfId="0" applyFont="1" applyFill="1" applyBorder="1" applyAlignment="1" applyProtection="1">
      <alignment horizontal="center" vertical="center" wrapText="1"/>
    </xf>
    <xf numFmtId="0" fontId="66" fillId="3" borderId="45" xfId="0" applyFont="1" applyFill="1" applyBorder="1" applyAlignment="1" applyProtection="1">
      <alignment horizontal="center" vertical="center"/>
    </xf>
    <xf numFmtId="43" fontId="66" fillId="0" borderId="45" xfId="5" applyFont="1" applyBorder="1" applyAlignment="1">
      <alignment horizontal="center" vertical="center"/>
    </xf>
    <xf numFmtId="0" fontId="75" fillId="0" borderId="44" xfId="0" applyFont="1" applyBorder="1" applyAlignment="1">
      <alignment horizontal="justify" vertical="center"/>
    </xf>
    <xf numFmtId="43" fontId="68" fillId="0" borderId="45" xfId="5" applyFont="1" applyBorder="1" applyAlignment="1" applyProtection="1">
      <alignment horizontal="center" vertical="center" wrapText="1"/>
      <protection locked="0"/>
    </xf>
    <xf numFmtId="0" fontId="68" fillId="3" borderId="45" xfId="0" applyFont="1" applyFill="1" applyBorder="1" applyAlignment="1" applyProtection="1">
      <alignment horizontal="center" vertical="center" wrapText="1"/>
    </xf>
    <xf numFmtId="0" fontId="68" fillId="3" borderId="45" xfId="0" applyFont="1" applyFill="1" applyBorder="1" applyAlignment="1" applyProtection="1">
      <alignment horizontal="center" vertical="center"/>
    </xf>
    <xf numFmtId="0" fontId="66" fillId="0" borderId="45" xfId="0" applyFont="1" applyBorder="1" applyAlignment="1">
      <alignment horizontal="justify" vertical="center" wrapText="1"/>
    </xf>
    <xf numFmtId="0" fontId="66" fillId="0" borderId="45" xfId="0" applyFont="1" applyBorder="1" applyAlignment="1">
      <alignment horizontal="justify" vertical="center"/>
    </xf>
    <xf numFmtId="0" fontId="66" fillId="3" borderId="45" xfId="0" applyFont="1" applyFill="1" applyBorder="1" applyAlignment="1">
      <alignment horizontal="center" vertical="center" wrapText="1"/>
    </xf>
    <xf numFmtId="0" fontId="66" fillId="3" borderId="45" xfId="0" applyFont="1" applyFill="1" applyBorder="1" applyAlignment="1">
      <alignment horizontal="center" vertical="center"/>
    </xf>
    <xf numFmtId="0" fontId="68" fillId="3" borderId="45" xfId="0" applyFont="1" applyFill="1" applyBorder="1" applyAlignment="1">
      <alignment horizontal="center" vertical="center" wrapText="1"/>
    </xf>
    <xf numFmtId="0" fontId="68" fillId="3" borderId="45" xfId="0" applyFont="1" applyFill="1" applyBorder="1" applyAlignment="1">
      <alignment horizontal="center" vertical="center"/>
    </xf>
    <xf numFmtId="43" fontId="68" fillId="0" borderId="45" xfId="5" applyFont="1" applyBorder="1" applyAlignment="1" applyProtection="1">
      <alignment horizontal="center" vertical="center"/>
      <protection locked="0"/>
    </xf>
    <xf numFmtId="0" fontId="68" fillId="0" borderId="45" xfId="0" applyFont="1" applyBorder="1" applyAlignment="1">
      <alignment horizontal="center" vertical="center" wrapText="1"/>
    </xf>
    <xf numFmtId="0" fontId="68" fillId="0" borderId="45" xfId="0" applyFont="1" applyBorder="1" applyAlignment="1">
      <alignment horizontal="center" vertical="center"/>
    </xf>
    <xf numFmtId="0" fontId="70" fillId="0" borderId="23" xfId="0" applyFont="1" applyBorder="1" applyAlignment="1">
      <alignment horizontal="left" vertical="center"/>
    </xf>
    <xf numFmtId="0" fontId="66" fillId="0" borderId="2" xfId="0" applyFont="1" applyBorder="1" applyAlignment="1">
      <alignment horizontal="center" vertical="center" wrapText="1"/>
    </xf>
    <xf numFmtId="0" fontId="66" fillId="0" borderId="2" xfId="0" applyFont="1" applyBorder="1" applyAlignment="1">
      <alignment horizontal="center" vertical="center"/>
    </xf>
    <xf numFmtId="43" fontId="66" fillId="0" borderId="2" xfId="5" applyFont="1" applyBorder="1" applyAlignment="1">
      <alignment horizontal="center" vertical="center" wrapText="1"/>
    </xf>
    <xf numFmtId="43" fontId="66" fillId="0" borderId="2" xfId="5" applyFont="1" applyBorder="1" applyAlignment="1">
      <alignment horizontal="center" vertical="center"/>
    </xf>
    <xf numFmtId="0" fontId="76" fillId="0" borderId="0" xfId="0" applyFont="1" applyAlignment="1">
      <alignment horizontal="left" vertical="center"/>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24" fillId="0" borderId="0" xfId="0" applyFont="1" applyBorder="1" applyAlignment="1">
      <alignment horizontal="center" vertical="justify"/>
    </xf>
    <xf numFmtId="165" fontId="67" fillId="0" borderId="7" xfId="0" applyNumberFormat="1" applyFont="1" applyBorder="1" applyAlignment="1">
      <alignment horizontal="right" vertical="center" wrapText="1"/>
    </xf>
    <xf numFmtId="39" fontId="22" fillId="0" borderId="9" xfId="5" applyNumberFormat="1" applyFont="1" applyFill="1" applyBorder="1" applyAlignment="1" applyProtection="1">
      <alignment horizontal="right" vertical="center" wrapText="1"/>
      <protection locked="0"/>
    </xf>
    <xf numFmtId="39" fontId="22" fillId="0" borderId="10" xfId="5" applyNumberFormat="1" applyFont="1" applyFill="1" applyBorder="1" applyAlignment="1" applyProtection="1">
      <alignment horizontal="right" vertical="center" wrapText="1"/>
      <protection locked="0"/>
    </xf>
    <xf numFmtId="166" fontId="22" fillId="0" borderId="9" xfId="5" applyNumberFormat="1" applyFont="1" applyFill="1" applyBorder="1" applyAlignment="1" applyProtection="1">
      <alignment horizontal="right" vertical="center" wrapText="1"/>
      <protection locked="0"/>
    </xf>
    <xf numFmtId="43" fontId="6" fillId="0" borderId="9" xfId="5" applyFont="1" applyBorder="1" applyAlignment="1" applyProtection="1">
      <alignment horizontal="center" vertical="center"/>
      <protection locked="0"/>
    </xf>
    <xf numFmtId="43" fontId="6" fillId="0" borderId="7" xfId="5" applyFont="1" applyBorder="1" applyAlignment="1" applyProtection="1">
      <alignment horizontal="center" vertical="center"/>
      <protection locked="0"/>
    </xf>
    <xf numFmtId="3" fontId="67" fillId="0" borderId="35" xfId="0" applyNumberFormat="1" applyFont="1" applyBorder="1" applyAlignment="1" applyProtection="1">
      <alignment horizontal="right" vertical="center" wrapText="1"/>
      <protection locked="0"/>
    </xf>
    <xf numFmtId="167" fontId="64" fillId="0" borderId="7" xfId="0" applyNumberFormat="1" applyFont="1" applyBorder="1" applyAlignment="1">
      <alignment horizontal="right" vertical="center"/>
    </xf>
    <xf numFmtId="167" fontId="64" fillId="0" borderId="7" xfId="0" applyNumberFormat="1" applyFont="1" applyBorder="1" applyAlignment="1" applyProtection="1">
      <alignment horizontal="right" vertical="center"/>
    </xf>
    <xf numFmtId="3" fontId="22" fillId="3" borderId="18" xfId="0" applyNumberFormat="1" applyFont="1" applyFill="1" applyBorder="1" applyAlignment="1" applyProtection="1">
      <alignment horizontal="right" vertical="center" wrapText="1"/>
    </xf>
    <xf numFmtId="169" fontId="20" fillId="0" borderId="0" xfId="0" applyNumberFormat="1" applyFont="1"/>
    <xf numFmtId="168" fontId="20" fillId="0" borderId="0" xfId="0" applyNumberFormat="1" applyFont="1" applyAlignment="1"/>
    <xf numFmtId="0" fontId="20" fillId="0" borderId="46" xfId="0" applyFont="1" applyBorder="1" applyAlignment="1">
      <alignment horizontal="justify" vertical="top" wrapText="1"/>
    </xf>
    <xf numFmtId="168" fontId="20" fillId="0" borderId="46" xfId="0" applyNumberFormat="1" applyFont="1" applyBorder="1" applyAlignment="1">
      <alignment horizontal="right" vertical="center" wrapText="1"/>
    </xf>
    <xf numFmtId="168" fontId="20" fillId="0" borderId="46" xfId="0" applyNumberFormat="1" applyFont="1" applyFill="1" applyBorder="1" applyAlignment="1" applyProtection="1">
      <alignment vertical="center" wrapText="1"/>
    </xf>
    <xf numFmtId="168" fontId="20" fillId="0" borderId="46" xfId="0" applyNumberFormat="1" applyFont="1" applyFill="1" applyBorder="1" applyAlignment="1" applyProtection="1">
      <alignment horizontal="right" vertical="center" wrapText="1"/>
    </xf>
    <xf numFmtId="0" fontId="20" fillId="0" borderId="27" xfId="0" applyFont="1" applyBorder="1" applyAlignment="1">
      <alignment horizontal="center" vertical="top" wrapText="1"/>
    </xf>
    <xf numFmtId="0" fontId="24" fillId="0" borderId="27" xfId="0" applyFont="1" applyBorder="1" applyAlignment="1">
      <alignment horizontal="center" vertical="top" wrapText="1"/>
    </xf>
    <xf numFmtId="0" fontId="20" fillId="0" borderId="60" xfId="0" applyFont="1" applyBorder="1" applyAlignment="1">
      <alignment horizontal="center" vertical="top" wrapText="1"/>
    </xf>
    <xf numFmtId="0" fontId="24" fillId="0" borderId="6" xfId="0" applyFont="1" applyBorder="1" applyAlignment="1">
      <alignment horizontal="center" vertical="top" wrapText="1"/>
    </xf>
    <xf numFmtId="0" fontId="21" fillId="0" borderId="22" xfId="0" applyFont="1" applyBorder="1" applyAlignment="1">
      <alignment vertical="center"/>
    </xf>
    <xf numFmtId="168" fontId="24" fillId="0" borderId="10" xfId="0" applyNumberFormat="1" applyFont="1" applyBorder="1" applyAlignment="1">
      <alignment vertical="center" wrapText="1"/>
    </xf>
    <xf numFmtId="169" fontId="35" fillId="0" borderId="27" xfId="0" applyNumberFormat="1" applyFont="1" applyFill="1" applyBorder="1" applyAlignment="1" applyProtection="1">
      <alignment horizontal="justify" vertical="center" wrapText="1"/>
      <protection locked="0"/>
    </xf>
    <xf numFmtId="169" fontId="35" fillId="0" borderId="0" xfId="0" applyNumberFormat="1" applyFont="1" applyFill="1" applyAlignment="1" applyProtection="1">
      <alignment vertical="center"/>
      <protection locked="0"/>
    </xf>
    <xf numFmtId="169" fontId="37" fillId="0" borderId="35" xfId="0" applyNumberFormat="1" applyFont="1" applyBorder="1" applyAlignment="1">
      <alignment vertical="center" wrapText="1"/>
    </xf>
    <xf numFmtId="4" fontId="35" fillId="0" borderId="9" xfId="0" applyNumberFormat="1" applyFont="1" applyFill="1" applyBorder="1" applyAlignment="1" applyProtection="1">
      <alignment horizontal="right" vertical="center" wrapText="1"/>
      <protection locked="0"/>
    </xf>
    <xf numFmtId="168" fontId="38" fillId="0" borderId="37" xfId="5" applyNumberFormat="1" applyFont="1" applyFill="1" applyBorder="1" applyAlignment="1">
      <alignment horizontal="center" vertical="center"/>
    </xf>
    <xf numFmtId="168" fontId="35" fillId="0" borderId="0" xfId="5" applyNumberFormat="1" applyFont="1" applyFill="1" applyAlignment="1">
      <alignment vertical="center"/>
    </xf>
    <xf numFmtId="4" fontId="20" fillId="0" borderId="9" xfId="0" applyNumberFormat="1" applyFont="1" applyBorder="1" applyAlignment="1" applyProtection="1">
      <alignment horizontal="center" vertical="top" wrapText="1"/>
      <protection locked="0"/>
    </xf>
    <xf numFmtId="4" fontId="20" fillId="0" borderId="9" xfId="0" applyNumberFormat="1" applyFont="1" applyBorder="1" applyAlignment="1" applyProtection="1">
      <alignment horizontal="right" vertical="center" wrapText="1"/>
      <protection locked="0"/>
    </xf>
    <xf numFmtId="4" fontId="24" fillId="0" borderId="9" xfId="0" applyNumberFormat="1" applyFont="1" applyBorder="1" applyAlignment="1" applyProtection="1">
      <alignment horizontal="right" vertical="center" wrapText="1"/>
      <protection locked="0"/>
    </xf>
    <xf numFmtId="4" fontId="24" fillId="0" borderId="7" xfId="0" applyNumberFormat="1" applyFont="1" applyBorder="1" applyAlignment="1" applyProtection="1">
      <alignment horizontal="right" vertical="center" wrapText="1"/>
      <protection locked="0"/>
    </xf>
    <xf numFmtId="4" fontId="20" fillId="0" borderId="7" xfId="0" applyNumberFormat="1" applyFont="1" applyBorder="1" applyAlignment="1" applyProtection="1">
      <alignment horizontal="right" vertical="center" wrapText="1"/>
      <protection locked="0"/>
    </xf>
    <xf numFmtId="168" fontId="81" fillId="0" borderId="0" xfId="0" applyNumberFormat="1" applyFont="1" applyAlignment="1">
      <alignment vertical="center"/>
    </xf>
    <xf numFmtId="168" fontId="81" fillId="0" borderId="0" xfId="0" applyNumberFormat="1" applyFont="1" applyBorder="1" applyAlignment="1">
      <alignment vertical="center"/>
    </xf>
    <xf numFmtId="168" fontId="81" fillId="0" borderId="62" xfId="0" applyNumberFormat="1" applyFont="1" applyBorder="1" applyAlignment="1">
      <alignment vertical="center"/>
    </xf>
    <xf numFmtId="168" fontId="81" fillId="0" borderId="0" xfId="0" applyNumberFormat="1" applyFont="1" applyAlignment="1">
      <alignment horizontal="right" vertical="center"/>
    </xf>
    <xf numFmtId="168" fontId="81" fillId="0" borderId="0" xfId="0" applyNumberFormat="1" applyFont="1" applyBorder="1" applyAlignment="1">
      <alignment horizontal="right" vertical="center"/>
    </xf>
    <xf numFmtId="168" fontId="81" fillId="0" borderId="46" xfId="0" applyNumberFormat="1" applyFont="1" applyBorder="1" applyAlignment="1">
      <alignment horizontal="right" vertical="center"/>
    </xf>
    <xf numFmtId="0" fontId="20" fillId="0" borderId="0" xfId="0" applyFont="1" applyAlignment="1">
      <alignment vertical="center"/>
    </xf>
    <xf numFmtId="0" fontId="38" fillId="0" borderId="21" xfId="0" applyFont="1" applyFill="1" applyBorder="1" applyAlignment="1">
      <alignment horizontal="center" vertical="center" wrapText="1"/>
    </xf>
    <xf numFmtId="0" fontId="37" fillId="0" borderId="0" xfId="0" applyFont="1" applyAlignment="1">
      <alignment vertical="center"/>
    </xf>
    <xf numFmtId="3" fontId="24" fillId="0" borderId="9" xfId="0" applyNumberFormat="1" applyFont="1" applyBorder="1" applyAlignment="1" applyProtection="1">
      <alignment horizontal="right" vertical="center" wrapText="1"/>
    </xf>
    <xf numFmtId="3" fontId="24" fillId="0" borderId="28" xfId="0" applyNumberFormat="1" applyFont="1" applyBorder="1" applyAlignment="1" applyProtection="1">
      <alignment horizontal="right" vertical="center" wrapText="1"/>
    </xf>
    <xf numFmtId="0" fontId="24" fillId="0" borderId="34" xfId="0" applyFont="1" applyBorder="1" applyAlignment="1" applyProtection="1">
      <alignment vertical="center" wrapText="1"/>
    </xf>
    <xf numFmtId="0" fontId="24" fillId="0" borderId="27" xfId="0" applyFont="1" applyBorder="1" applyAlignment="1" applyProtection="1">
      <alignment vertical="center" wrapText="1"/>
    </xf>
    <xf numFmtId="43" fontId="38" fillId="0" borderId="0" xfId="0" applyNumberFormat="1" applyFont="1" applyFill="1" applyAlignment="1" applyProtection="1">
      <alignment vertical="center"/>
    </xf>
    <xf numFmtId="9" fontId="41" fillId="0" borderId="61" xfId="14" applyFont="1" applyBorder="1" applyAlignment="1">
      <alignment horizontal="center" vertical="center" wrapText="1"/>
    </xf>
    <xf numFmtId="168" fontId="20" fillId="0" borderId="46" xfId="0" applyNumberFormat="1" applyFont="1" applyBorder="1" applyAlignment="1">
      <alignment vertical="center" wrapText="1"/>
    </xf>
    <xf numFmtId="4" fontId="82" fillId="0" borderId="0" xfId="9" applyNumberFormat="1" applyFont="1" applyAlignment="1">
      <alignment vertical="center"/>
    </xf>
    <xf numFmtId="3" fontId="82" fillId="0" borderId="0" xfId="9" applyNumberFormat="1" applyFont="1" applyAlignment="1">
      <alignment horizontal="center" vertical="center"/>
    </xf>
    <xf numFmtId="0" fontId="82" fillId="0" borderId="0" xfId="9" applyFont="1" applyBorder="1" applyAlignment="1">
      <alignment horizontal="left" vertical="center" wrapText="1"/>
    </xf>
    <xf numFmtId="4" fontId="82" fillId="0" borderId="0" xfId="9" applyNumberFormat="1" applyFont="1" applyBorder="1" applyAlignment="1">
      <alignment horizontal="center" vertical="center"/>
    </xf>
    <xf numFmtId="49" fontId="82" fillId="0" borderId="0" xfId="9" applyNumberFormat="1" applyFont="1" applyBorder="1" applyAlignment="1">
      <alignment horizontal="center" vertical="center" wrapText="1"/>
    </xf>
    <xf numFmtId="49" fontId="82" fillId="0" borderId="0" xfId="9" applyNumberFormat="1" applyFont="1" applyBorder="1" applyAlignment="1">
      <alignment horizontal="justify" vertical="center" wrapText="1"/>
    </xf>
    <xf numFmtId="3" fontId="82" fillId="0" borderId="0" xfId="9" applyNumberFormat="1" applyFont="1" applyBorder="1" applyAlignment="1">
      <alignment horizontal="center" vertical="center" wrapText="1"/>
    </xf>
    <xf numFmtId="3" fontId="82" fillId="0" borderId="0" xfId="9" applyNumberFormat="1" applyFont="1" applyBorder="1" applyAlignment="1">
      <alignment horizontal="center" vertical="center"/>
    </xf>
    <xf numFmtId="0" fontId="82" fillId="0" borderId="0" xfId="9" applyFont="1" applyAlignment="1">
      <alignment horizontal="justify" vertical="center" wrapText="1"/>
    </xf>
    <xf numFmtId="0" fontId="82" fillId="0" borderId="0" xfId="9" applyFont="1" applyAlignment="1">
      <alignment horizontal="center" vertical="center" wrapText="1"/>
    </xf>
    <xf numFmtId="4" fontId="82" fillId="0" borderId="0" xfId="9" applyNumberFormat="1" applyFont="1" applyAlignment="1">
      <alignment horizontal="center" vertical="center"/>
    </xf>
    <xf numFmtId="3" fontId="82" fillId="0" borderId="0" xfId="9" applyNumberFormat="1" applyFont="1" applyAlignment="1">
      <alignment horizontal="right" vertical="center" wrapText="1"/>
    </xf>
    <xf numFmtId="3" fontId="16" fillId="0" borderId="0" xfId="9" applyNumberFormat="1" applyFont="1" applyAlignment="1">
      <alignment horizontal="center" vertical="center" wrapText="1"/>
    </xf>
    <xf numFmtId="3" fontId="84" fillId="0" borderId="0" xfId="9" applyNumberFormat="1" applyFont="1" applyAlignment="1">
      <alignment horizontal="center" wrapText="1"/>
    </xf>
    <xf numFmtId="3" fontId="85" fillId="0" borderId="0" xfId="9" applyNumberFormat="1" applyFont="1" applyAlignment="1">
      <alignment horizontal="center" wrapText="1"/>
    </xf>
    <xf numFmtId="3" fontId="16" fillId="0" borderId="0" xfId="9" applyNumberFormat="1" applyFont="1" applyAlignment="1">
      <alignment horizontal="right" vertical="center" wrapText="1"/>
    </xf>
    <xf numFmtId="43" fontId="21" fillId="0" borderId="0" xfId="5" applyFont="1" applyFill="1" applyBorder="1" applyAlignment="1" applyProtection="1">
      <alignment horizontal="right" vertical="top"/>
      <protection locked="0"/>
    </xf>
    <xf numFmtId="167" fontId="67" fillId="0" borderId="7" xfId="0" applyNumberFormat="1" applyFont="1" applyBorder="1" applyAlignment="1" applyProtection="1">
      <alignment horizontal="right" vertical="center"/>
      <protection locked="0"/>
    </xf>
    <xf numFmtId="167" fontId="67" fillId="0" borderId="7" xfId="0" applyNumberFormat="1" applyFont="1" applyBorder="1" applyAlignment="1" applyProtection="1">
      <alignment horizontal="right" vertical="center"/>
    </xf>
    <xf numFmtId="9" fontId="78" fillId="0" borderId="73" xfId="14" applyFont="1" applyBorder="1" applyAlignment="1">
      <alignment horizontal="center" vertical="center" wrapText="1"/>
    </xf>
    <xf numFmtId="168" fontId="20" fillId="0" borderId="0" xfId="0" applyNumberFormat="1" applyFont="1"/>
    <xf numFmtId="9" fontId="41" fillId="0" borderId="73" xfId="14" applyFont="1" applyBorder="1" applyAlignment="1">
      <alignment horizontal="center" vertical="center" wrapText="1"/>
    </xf>
    <xf numFmtId="168" fontId="20" fillId="0" borderId="69" xfId="0" applyNumberFormat="1" applyFont="1" applyBorder="1" applyAlignment="1">
      <alignment horizontal="justify" vertical="center" wrapText="1"/>
    </xf>
    <xf numFmtId="168" fontId="20" fillId="0" borderId="69" xfId="0" applyNumberFormat="1" applyFont="1" applyBorder="1" applyAlignment="1">
      <alignment horizontal="right" vertical="center" wrapText="1"/>
    </xf>
    <xf numFmtId="168" fontId="20" fillId="0" borderId="69" xfId="0" applyNumberFormat="1" applyFont="1" applyBorder="1" applyAlignment="1">
      <alignment vertical="center" wrapText="1"/>
    </xf>
    <xf numFmtId="4" fontId="21" fillId="0" borderId="0" xfId="0" applyNumberFormat="1" applyFont="1" applyFill="1" applyAlignment="1" applyProtection="1">
      <alignment vertical="center"/>
      <protection locked="0"/>
    </xf>
    <xf numFmtId="0" fontId="16" fillId="0" borderId="0" xfId="9" applyFont="1" applyBorder="1" applyAlignment="1">
      <alignment horizontal="center" vertical="center"/>
    </xf>
    <xf numFmtId="0" fontId="82" fillId="0" borderId="0" xfId="9" applyFont="1" applyBorder="1" applyAlignment="1">
      <alignment vertical="center"/>
    </xf>
    <xf numFmtId="0" fontId="82" fillId="0" borderId="0" xfId="9" applyFont="1" applyBorder="1" applyAlignment="1">
      <alignment horizontal="center" vertical="center"/>
    </xf>
    <xf numFmtId="0" fontId="82" fillId="0" borderId="0" xfId="9" applyFont="1" applyBorder="1" applyAlignment="1">
      <alignment horizontal="justify" vertical="center" wrapText="1"/>
    </xf>
    <xf numFmtId="4" fontId="82" fillId="0" borderId="0" xfId="9" applyNumberFormat="1" applyFont="1" applyBorder="1" applyAlignment="1">
      <alignment vertical="center"/>
    </xf>
    <xf numFmtId="0" fontId="16" fillId="0" borderId="0" xfId="9" applyFont="1" applyBorder="1" applyAlignment="1">
      <alignment horizontal="center" vertical="center" wrapText="1"/>
    </xf>
    <xf numFmtId="0" fontId="82" fillId="0" borderId="0" xfId="9" applyFont="1" applyBorder="1" applyAlignment="1">
      <alignment horizontal="center" vertical="center" wrapText="1"/>
    </xf>
    <xf numFmtId="4" fontId="16" fillId="0" borderId="0" xfId="9" applyNumberFormat="1" applyFont="1" applyBorder="1" applyAlignment="1">
      <alignment horizontal="center" vertical="center"/>
    </xf>
    <xf numFmtId="170" fontId="82" fillId="0" borderId="0" xfId="7" applyNumberFormat="1" applyFont="1" applyBorder="1" applyAlignment="1">
      <alignment horizontal="center" vertical="center" wrapText="1"/>
    </xf>
    <xf numFmtId="170" fontId="82" fillId="0" borderId="0" xfId="9" applyNumberFormat="1" applyFont="1" applyBorder="1" applyAlignment="1">
      <alignment horizontal="center" vertical="center" wrapText="1"/>
    </xf>
    <xf numFmtId="9" fontId="82" fillId="0" borderId="0" xfId="9" applyNumberFormat="1" applyFont="1" applyBorder="1" applyAlignment="1">
      <alignment horizontal="center" vertical="center" wrapText="1"/>
    </xf>
    <xf numFmtId="171" fontId="82" fillId="0" borderId="0" xfId="9" applyNumberFormat="1" applyFont="1" applyBorder="1" applyAlignment="1">
      <alignment horizontal="center" vertical="center" wrapText="1"/>
    </xf>
    <xf numFmtId="9" fontId="82" fillId="0" borderId="0" xfId="9" applyNumberFormat="1" applyFont="1" applyBorder="1" applyAlignment="1">
      <alignment vertical="center"/>
    </xf>
    <xf numFmtId="172" fontId="82" fillId="0" borderId="0" xfId="9" applyNumberFormat="1" applyFont="1" applyBorder="1" applyAlignment="1">
      <alignment horizontal="justify" vertical="center" wrapText="1"/>
    </xf>
    <xf numFmtId="1" fontId="82" fillId="0" borderId="0" xfId="9" applyNumberFormat="1" applyFont="1" applyBorder="1" applyAlignment="1">
      <alignment horizontal="center" vertical="center"/>
    </xf>
    <xf numFmtId="10" fontId="82" fillId="0" borderId="0" xfId="9" applyNumberFormat="1" applyFont="1" applyBorder="1" applyAlignment="1">
      <alignment vertical="center"/>
    </xf>
    <xf numFmtId="3" fontId="82" fillId="0" borderId="0" xfId="7" applyNumberFormat="1" applyFont="1" applyBorder="1" applyAlignment="1">
      <alignment horizontal="center" vertical="center" wrapText="1"/>
    </xf>
    <xf numFmtId="3" fontId="83" fillId="0" borderId="0" xfId="7" applyNumberFormat="1" applyFont="1" applyBorder="1" applyAlignment="1">
      <alignment horizontal="center" vertical="center"/>
    </xf>
    <xf numFmtId="170" fontId="82" fillId="0" borderId="0" xfId="7" applyNumberFormat="1" applyFont="1" applyBorder="1" applyAlignment="1">
      <alignment horizontal="center" vertical="center"/>
    </xf>
    <xf numFmtId="170" fontId="82" fillId="0" borderId="0" xfId="7" applyNumberFormat="1" applyFont="1" applyFill="1" applyBorder="1" applyAlignment="1">
      <alignment horizontal="center" vertical="center" wrapText="1"/>
    </xf>
    <xf numFmtId="0" fontId="82" fillId="0" borderId="0" xfId="9" applyFont="1" applyBorder="1" applyAlignment="1">
      <alignment horizontal="left" vertical="center"/>
    </xf>
    <xf numFmtId="3" fontId="82" fillId="0" borderId="0" xfId="9" applyNumberFormat="1" applyFont="1" applyBorder="1" applyAlignment="1">
      <alignment horizontal="right" vertical="center" wrapText="1"/>
    </xf>
    <xf numFmtId="171" fontId="82" fillId="0" borderId="0" xfId="9" applyNumberFormat="1" applyFont="1" applyBorder="1" applyAlignment="1">
      <alignment horizontal="center" vertical="center"/>
    </xf>
    <xf numFmtId="3" fontId="16" fillId="0" borderId="0" xfId="9" applyNumberFormat="1" applyFont="1" applyBorder="1" applyAlignment="1">
      <alignment horizontal="center" vertical="center" wrapText="1"/>
    </xf>
    <xf numFmtId="3" fontId="84" fillId="0" borderId="0" xfId="9" applyNumberFormat="1" applyFont="1" applyBorder="1" applyAlignment="1">
      <alignment horizontal="center" wrapText="1"/>
    </xf>
    <xf numFmtId="3" fontId="85" fillId="0" borderId="0" xfId="9" applyNumberFormat="1" applyFont="1" applyBorder="1" applyAlignment="1">
      <alignment horizontal="center" wrapText="1"/>
    </xf>
    <xf numFmtId="3" fontId="16" fillId="0" borderId="0" xfId="9" applyNumberFormat="1" applyFont="1" applyBorder="1" applyAlignment="1">
      <alignment horizontal="right" vertical="center" wrapText="1"/>
    </xf>
    <xf numFmtId="0" fontId="82" fillId="0" borderId="0" xfId="9" applyFont="1" applyBorder="1" applyAlignment="1">
      <alignment horizontal="right" vertical="center" wrapText="1"/>
    </xf>
    <xf numFmtId="0" fontId="35" fillId="0" borderId="0" xfId="0" applyFont="1" applyFill="1" applyAlignment="1">
      <alignment vertical="center"/>
    </xf>
    <xf numFmtId="0" fontId="80" fillId="0" borderId="70" xfId="0" applyFont="1" applyFill="1" applyBorder="1" applyAlignment="1">
      <alignment horizontal="center" vertical="center"/>
    </xf>
    <xf numFmtId="0" fontId="80" fillId="0" borderId="0" xfId="0" applyFont="1" applyFill="1" applyBorder="1" applyAlignment="1">
      <alignment horizontal="center" vertical="center"/>
    </xf>
    <xf numFmtId="168" fontId="80" fillId="0" borderId="0" xfId="0" applyNumberFormat="1" applyFont="1" applyFill="1" applyBorder="1" applyAlignment="1">
      <alignment vertical="center"/>
    </xf>
    <xf numFmtId="0" fontId="80" fillId="0" borderId="69" xfId="0" applyFont="1" applyFill="1" applyBorder="1" applyAlignment="1">
      <alignment horizontal="center" vertical="center"/>
    </xf>
    <xf numFmtId="0" fontId="38" fillId="0" borderId="37" xfId="0" applyFont="1" applyFill="1" applyBorder="1" applyAlignment="1">
      <alignment horizontal="center" vertical="center"/>
    </xf>
    <xf numFmtId="168" fontId="38" fillId="0" borderId="37" xfId="5" applyNumberFormat="1" applyFont="1" applyFill="1" applyBorder="1" applyAlignment="1">
      <alignment horizontal="center" vertical="center" wrapText="1"/>
    </xf>
    <xf numFmtId="43" fontId="38" fillId="0" borderId="37" xfId="5" applyFont="1" applyFill="1" applyBorder="1" applyAlignment="1">
      <alignment horizontal="center" vertical="center"/>
    </xf>
    <xf numFmtId="0" fontId="35" fillId="0" borderId="0" xfId="0" applyFont="1" applyFill="1" applyAlignment="1">
      <alignment horizontal="center" vertical="center"/>
    </xf>
    <xf numFmtId="168" fontId="35" fillId="0" borderId="0" xfId="0" applyNumberFormat="1" applyFont="1" applyFill="1" applyAlignment="1">
      <alignment horizontal="center" vertical="center"/>
    </xf>
    <xf numFmtId="0" fontId="38" fillId="0" borderId="37" xfId="0" applyFont="1" applyFill="1" applyBorder="1" applyAlignment="1">
      <alignment vertical="center"/>
    </xf>
    <xf numFmtId="168" fontId="38" fillId="0" borderId="37" xfId="5" applyNumberFormat="1" applyFont="1" applyFill="1" applyBorder="1" applyAlignment="1">
      <alignment horizontal="right" vertical="center"/>
    </xf>
    <xf numFmtId="43" fontId="38" fillId="0" borderId="37" xfId="5" applyFont="1" applyFill="1" applyBorder="1" applyAlignment="1">
      <alignment vertical="top"/>
    </xf>
    <xf numFmtId="0" fontId="35" fillId="0" borderId="62" xfId="0" applyFont="1" applyFill="1" applyBorder="1" applyAlignment="1">
      <alignment vertical="center"/>
    </xf>
    <xf numFmtId="168" fontId="35" fillId="0" borderId="62" xfId="5" applyNumberFormat="1" applyFont="1" applyFill="1" applyBorder="1" applyAlignment="1">
      <alignment vertical="center"/>
    </xf>
    <xf numFmtId="43" fontId="35" fillId="0" borderId="62" xfId="5" applyFont="1" applyFill="1" applyBorder="1" applyAlignment="1">
      <alignment vertical="top"/>
    </xf>
    <xf numFmtId="43" fontId="23" fillId="0" borderId="0" xfId="5" applyFont="1" applyFill="1" applyAlignment="1">
      <alignment horizontal="center" vertical="top"/>
    </xf>
    <xf numFmtId="43" fontId="35" fillId="0" borderId="0" xfId="5" applyFont="1" applyFill="1" applyAlignment="1">
      <alignment vertical="top"/>
    </xf>
    <xf numFmtId="0" fontId="38" fillId="0" borderId="2" xfId="0" applyFont="1" applyFill="1" applyBorder="1" applyAlignment="1">
      <alignment horizontal="center" vertical="center" wrapText="1"/>
    </xf>
    <xf numFmtId="0" fontId="64" fillId="5" borderId="2" xfId="0" applyFont="1" applyFill="1" applyBorder="1" applyAlignment="1">
      <alignment horizontal="center" vertical="center" wrapText="1"/>
    </xf>
    <xf numFmtId="0" fontId="82" fillId="0" borderId="0" xfId="9" applyFont="1" applyAlignment="1">
      <alignment vertical="center"/>
    </xf>
    <xf numFmtId="0" fontId="82" fillId="0" borderId="0" xfId="9" applyFont="1" applyAlignment="1">
      <alignment horizontal="center" vertical="center"/>
    </xf>
    <xf numFmtId="0" fontId="82" fillId="0" borderId="0" xfId="9" applyFont="1" applyAlignment="1">
      <alignment horizontal="right" vertical="center" wrapText="1"/>
    </xf>
    <xf numFmtId="0" fontId="82" fillId="0" borderId="0" xfId="9" applyFont="1" applyBorder="1" applyAlignment="1">
      <alignment horizontal="center" vertical="center" wrapText="1"/>
    </xf>
    <xf numFmtId="0" fontId="29" fillId="0" borderId="36" xfId="0" applyFont="1" applyFill="1" applyBorder="1" applyAlignment="1" applyProtection="1">
      <alignment vertical="top" wrapText="1"/>
      <protection locked="0"/>
    </xf>
    <xf numFmtId="43" fontId="21" fillId="8" borderId="0" xfId="5" applyFont="1" applyFill="1" applyBorder="1" applyAlignment="1" applyProtection="1">
      <alignment horizontal="right" vertical="top"/>
      <protection locked="0"/>
    </xf>
    <xf numFmtId="43" fontId="21" fillId="0" borderId="7" xfId="5" applyFont="1" applyFill="1" applyBorder="1" applyAlignment="1" applyProtection="1">
      <alignment horizontal="right" vertical="top"/>
      <protection locked="0"/>
    </xf>
    <xf numFmtId="0" fontId="37" fillId="0" borderId="36" xfId="0" applyFont="1" applyFill="1" applyBorder="1" applyProtection="1">
      <protection locked="0"/>
    </xf>
    <xf numFmtId="0" fontId="84" fillId="0" borderId="0" xfId="9" applyFont="1" applyBorder="1" applyAlignment="1">
      <alignment horizontal="center" vertical="center"/>
    </xf>
    <xf numFmtId="0" fontId="84" fillId="0" borderId="0" xfId="9" applyFont="1" applyBorder="1" applyAlignment="1">
      <alignment horizontal="center" vertical="center" wrapText="1"/>
    </xf>
    <xf numFmtId="0" fontId="85" fillId="0" borderId="0" xfId="9" applyFont="1" applyBorder="1" applyAlignment="1">
      <alignment horizontal="center" vertical="center"/>
    </xf>
    <xf numFmtId="0" fontId="85" fillId="0" borderId="0" xfId="9" applyFont="1" applyAlignment="1">
      <alignment horizontal="center" vertical="center"/>
    </xf>
    <xf numFmtId="0" fontId="85" fillId="0" borderId="0" xfId="9" applyFont="1" applyAlignment="1">
      <alignment vertical="center"/>
    </xf>
    <xf numFmtId="0" fontId="85" fillId="0" borderId="0" xfId="9" applyFont="1" applyBorder="1" applyAlignment="1">
      <alignment horizontal="justify" vertical="center" wrapText="1"/>
    </xf>
    <xf numFmtId="0" fontId="85" fillId="0" borderId="0" xfId="9" applyFont="1" applyBorder="1" applyAlignment="1">
      <alignment horizontal="center" vertical="center" wrapText="1"/>
    </xf>
    <xf numFmtId="4" fontId="85" fillId="0" borderId="0" xfId="9" applyNumberFormat="1" applyFont="1" applyBorder="1" applyAlignment="1">
      <alignment horizontal="center" vertical="center"/>
    </xf>
    <xf numFmtId="4" fontId="85" fillId="0" borderId="0" xfId="9" applyNumberFormat="1" applyFont="1" applyAlignment="1">
      <alignment vertical="center"/>
    </xf>
    <xf numFmtId="0" fontId="85" fillId="0" borderId="80" xfId="9" applyFont="1" applyBorder="1" applyAlignment="1">
      <alignment horizontal="center" vertical="center"/>
    </xf>
    <xf numFmtId="4" fontId="85" fillId="0" borderId="81" xfId="9" applyNumberFormat="1" applyFont="1" applyBorder="1" applyAlignment="1">
      <alignment vertical="center"/>
    </xf>
    <xf numFmtId="0" fontId="84" fillId="0" borderId="83" xfId="9" applyFont="1" applyBorder="1" applyAlignment="1">
      <alignment horizontal="center" vertical="center" wrapText="1"/>
    </xf>
    <xf numFmtId="0" fontId="85" fillId="0" borderId="87" xfId="9" applyFont="1" applyBorder="1" applyAlignment="1">
      <alignment horizontal="center" vertical="center"/>
    </xf>
    <xf numFmtId="0" fontId="84" fillId="0" borderId="90" xfId="9" applyFont="1" applyBorder="1" applyAlignment="1">
      <alignment horizontal="center" vertical="center" wrapText="1"/>
    </xf>
    <xf numFmtId="0" fontId="84" fillId="0" borderId="86" xfId="9" applyFont="1" applyBorder="1" applyAlignment="1">
      <alignment horizontal="center" vertical="center"/>
    </xf>
    <xf numFmtId="4" fontId="84" fillId="0" borderId="91" xfId="9" applyNumberFormat="1" applyFont="1" applyBorder="1" applyAlignment="1">
      <alignment horizontal="center" vertical="center"/>
    </xf>
    <xf numFmtId="0" fontId="84" fillId="0" borderId="91" xfId="9" applyFont="1" applyBorder="1" applyAlignment="1">
      <alignment horizontal="center" vertical="center"/>
    </xf>
    <xf numFmtId="0" fontId="85" fillId="0" borderId="92" xfId="9" applyFont="1" applyBorder="1" applyAlignment="1">
      <alignment horizontal="center" vertical="center"/>
    </xf>
    <xf numFmtId="0" fontId="85" fillId="0" borderId="93" xfId="9" applyFont="1" applyBorder="1" applyAlignment="1">
      <alignment horizontal="center" vertical="center"/>
    </xf>
    <xf numFmtId="0" fontId="84" fillId="0" borderId="65" xfId="9" applyFont="1" applyBorder="1" applyAlignment="1">
      <alignment horizontal="center" vertical="center" wrapText="1"/>
    </xf>
    <xf numFmtId="0" fontId="84" fillId="0" borderId="66" xfId="9" applyFont="1" applyBorder="1" applyAlignment="1">
      <alignment horizontal="center" vertical="center" wrapText="1"/>
    </xf>
    <xf numFmtId="0" fontId="84" fillId="0" borderId="67" xfId="9" applyFont="1" applyBorder="1" applyAlignment="1">
      <alignment horizontal="center" vertical="center" wrapText="1"/>
    </xf>
    <xf numFmtId="0" fontId="84" fillId="0" borderId="100" xfId="9" applyFont="1" applyBorder="1" applyAlignment="1">
      <alignment horizontal="center" vertical="center" wrapText="1"/>
    </xf>
    <xf numFmtId="0" fontId="84" fillId="0" borderId="68" xfId="9" applyFont="1" applyBorder="1" applyAlignment="1">
      <alignment horizontal="center" vertical="center" wrapText="1"/>
    </xf>
    <xf numFmtId="0" fontId="84" fillId="0" borderId="95" xfId="9" applyFont="1" applyBorder="1" applyAlignment="1">
      <alignment horizontal="center" vertical="center" wrapText="1"/>
    </xf>
    <xf numFmtId="0" fontId="84" fillId="0" borderId="84" xfId="9" applyFont="1" applyBorder="1" applyAlignment="1">
      <alignment horizontal="center" vertical="center" wrapText="1"/>
    </xf>
    <xf numFmtId="0" fontId="84" fillId="0" borderId="101" xfId="9" applyFont="1" applyBorder="1" applyAlignment="1">
      <alignment horizontal="center" vertical="center" wrapText="1"/>
    </xf>
    <xf numFmtId="49" fontId="85" fillId="0" borderId="102" xfId="9" applyNumberFormat="1" applyFont="1" applyBorder="1" applyAlignment="1">
      <alignment horizontal="center" vertical="center" wrapText="1"/>
    </xf>
    <xf numFmtId="49" fontId="85" fillId="0" borderId="103" xfId="9" applyNumberFormat="1" applyFont="1" applyBorder="1" applyAlignment="1">
      <alignment horizontal="center" vertical="center" wrapText="1"/>
    </xf>
    <xf numFmtId="0" fontId="85" fillId="0" borderId="104" xfId="9" applyFont="1" applyBorder="1" applyAlignment="1">
      <alignment horizontal="left" vertical="center" wrapText="1"/>
    </xf>
    <xf numFmtId="0" fontId="85" fillId="0" borderId="104" xfId="9" applyFont="1" applyBorder="1" applyAlignment="1">
      <alignment horizontal="center" vertical="center" wrapText="1"/>
    </xf>
    <xf numFmtId="0" fontId="85" fillId="0" borderId="105" xfId="9" applyFont="1" applyBorder="1" applyAlignment="1">
      <alignment horizontal="center" vertical="center" wrapText="1"/>
    </xf>
    <xf numFmtId="0" fontId="85" fillId="0" borderId="106" xfId="9" applyFont="1" applyBorder="1" applyAlignment="1">
      <alignment horizontal="center" vertical="center"/>
    </xf>
    <xf numFmtId="0" fontId="85" fillId="0" borderId="104" xfId="9" applyFont="1" applyBorder="1" applyAlignment="1">
      <alignment horizontal="center" vertical="center"/>
    </xf>
    <xf numFmtId="0" fontId="85" fillId="0" borderId="107" xfId="9" applyFont="1" applyBorder="1" applyAlignment="1">
      <alignment horizontal="center" vertical="center"/>
    </xf>
    <xf numFmtId="170" fontId="85" fillId="0" borderId="108" xfId="7" applyNumberFormat="1" applyFont="1" applyBorder="1" applyAlignment="1">
      <alignment horizontal="center" vertical="center" wrapText="1"/>
    </xf>
    <xf numFmtId="170" fontId="85" fillId="0" borderId="109" xfId="7" applyNumberFormat="1" applyFont="1" applyBorder="1" applyAlignment="1">
      <alignment horizontal="center" vertical="center" wrapText="1"/>
    </xf>
    <xf numFmtId="170" fontId="85" fillId="0" borderId="110" xfId="7" applyNumberFormat="1" applyFont="1" applyBorder="1" applyAlignment="1">
      <alignment horizontal="center" vertical="center" wrapText="1"/>
    </xf>
    <xf numFmtId="170" fontId="85" fillId="0" borderId="111" xfId="7" applyNumberFormat="1" applyFont="1" applyBorder="1" applyAlignment="1">
      <alignment horizontal="center" vertical="center" wrapText="1"/>
    </xf>
    <xf numFmtId="170" fontId="85" fillId="0" borderId="104" xfId="9" applyNumberFormat="1" applyFont="1" applyBorder="1" applyAlignment="1">
      <alignment horizontal="center" vertical="center" wrapText="1"/>
    </xf>
    <xf numFmtId="9" fontId="85" fillId="0" borderId="64" xfId="9" applyNumberFormat="1" applyFont="1" applyBorder="1" applyAlignment="1">
      <alignment horizontal="center" vertical="center" wrapText="1"/>
    </xf>
    <xf numFmtId="49" fontId="85" fillId="0" borderId="112" xfId="9" applyNumberFormat="1" applyFont="1" applyBorder="1" applyAlignment="1">
      <alignment horizontal="center" vertical="center" wrapText="1"/>
    </xf>
    <xf numFmtId="49" fontId="85" fillId="0" borderId="113" xfId="9" applyNumberFormat="1" applyFont="1" applyBorder="1" applyAlignment="1">
      <alignment horizontal="center" vertical="center" wrapText="1"/>
    </xf>
    <xf numFmtId="49" fontId="85" fillId="0" borderId="114" xfId="9" applyNumberFormat="1" applyFont="1" applyBorder="1" applyAlignment="1">
      <alignment horizontal="justify" vertical="center" wrapText="1"/>
    </xf>
    <xf numFmtId="0" fontId="85" fillId="0" borderId="114" xfId="9" applyFont="1" applyBorder="1" applyAlignment="1">
      <alignment horizontal="center" vertical="center" wrapText="1"/>
    </xf>
    <xf numFmtId="3" fontId="85" fillId="0" borderId="114" xfId="9" applyNumberFormat="1" applyFont="1" applyBorder="1" applyAlignment="1">
      <alignment horizontal="center" vertical="center" wrapText="1"/>
    </xf>
    <xf numFmtId="0" fontId="85" fillId="0" borderId="115" xfId="9" applyFont="1" applyBorder="1" applyAlignment="1">
      <alignment horizontal="center" vertical="center"/>
    </xf>
    <xf numFmtId="170" fontId="85" fillId="0" borderId="116" xfId="7" applyNumberFormat="1" applyFont="1" applyBorder="1" applyAlignment="1">
      <alignment horizontal="center" vertical="center" wrapText="1"/>
    </xf>
    <xf numFmtId="170" fontId="85" fillId="0" borderId="117" xfId="7" applyNumberFormat="1" applyFont="1" applyBorder="1" applyAlignment="1">
      <alignment horizontal="center" vertical="center" wrapText="1"/>
    </xf>
    <xf numFmtId="170" fontId="85" fillId="0" borderId="118" xfId="7" applyNumberFormat="1" applyFont="1" applyBorder="1" applyAlignment="1">
      <alignment horizontal="center" vertical="center" wrapText="1"/>
    </xf>
    <xf numFmtId="9" fontId="85" fillId="0" borderId="116" xfId="9" applyNumberFormat="1" applyFont="1" applyBorder="1" applyAlignment="1">
      <alignment horizontal="center" vertical="center" wrapText="1"/>
    </xf>
    <xf numFmtId="9" fontId="85" fillId="0" borderId="0" xfId="9" applyNumberFormat="1" applyFont="1" applyAlignment="1">
      <alignment vertical="center"/>
    </xf>
    <xf numFmtId="172" fontId="85" fillId="0" borderId="114" xfId="9" applyNumberFormat="1" applyFont="1" applyBorder="1" applyAlignment="1">
      <alignment horizontal="justify" vertical="center" wrapText="1"/>
    </xf>
    <xf numFmtId="3" fontId="85" fillId="0" borderId="118" xfId="9" applyNumberFormat="1" applyFont="1" applyBorder="1" applyAlignment="1">
      <alignment horizontal="center" vertical="center" wrapText="1"/>
    </xf>
    <xf numFmtId="10" fontId="85" fillId="0" borderId="0" xfId="9" applyNumberFormat="1" applyFont="1" applyAlignment="1">
      <alignment vertical="center"/>
    </xf>
    <xf numFmtId="49" fontId="85" fillId="0" borderId="119" xfId="9" applyNumberFormat="1" applyFont="1" applyBorder="1" applyAlignment="1">
      <alignment horizontal="center" vertical="center" wrapText="1"/>
    </xf>
    <xf numFmtId="3" fontId="85" fillId="0" borderId="114" xfId="9" applyNumberFormat="1" applyFont="1" applyBorder="1" applyAlignment="1">
      <alignment horizontal="center" vertical="center"/>
    </xf>
    <xf numFmtId="3" fontId="85" fillId="0" borderId="120" xfId="9" applyNumberFormat="1" applyFont="1" applyBorder="1" applyAlignment="1">
      <alignment horizontal="center" vertical="center"/>
    </xf>
    <xf numFmtId="0" fontId="85" fillId="0" borderId="118" xfId="9" applyFont="1" applyBorder="1" applyAlignment="1">
      <alignment horizontal="center" vertical="center" wrapText="1"/>
    </xf>
    <xf numFmtId="3" fontId="85" fillId="0" borderId="37" xfId="9" applyNumberFormat="1" applyFont="1" applyBorder="1" applyAlignment="1">
      <alignment horizontal="right" vertical="center"/>
    </xf>
    <xf numFmtId="3" fontId="85" fillId="0" borderId="41" xfId="9" applyNumberFormat="1" applyFont="1" applyBorder="1" applyAlignment="1">
      <alignment horizontal="right" vertical="center"/>
    </xf>
    <xf numFmtId="3" fontId="85" fillId="0" borderId="121" xfId="9" applyNumberFormat="1" applyFont="1" applyBorder="1" applyAlignment="1">
      <alignment horizontal="right" vertical="center"/>
    </xf>
    <xf numFmtId="3" fontId="85" fillId="0" borderId="122" xfId="9" applyNumberFormat="1" applyFont="1" applyBorder="1" applyAlignment="1">
      <alignment horizontal="right" vertical="center"/>
    </xf>
    <xf numFmtId="3" fontId="85" fillId="0" borderId="119" xfId="9" applyNumberFormat="1" applyFont="1" applyBorder="1" applyAlignment="1">
      <alignment horizontal="right" vertical="center"/>
    </xf>
    <xf numFmtId="3" fontId="85" fillId="0" borderId="41" xfId="7" applyNumberFormat="1" applyFont="1" applyBorder="1" applyAlignment="1">
      <alignment horizontal="center" vertical="center" wrapText="1"/>
    </xf>
    <xf numFmtId="3" fontId="85" fillId="0" borderId="118" xfId="7" applyNumberFormat="1" applyFont="1" applyBorder="1" applyAlignment="1">
      <alignment horizontal="center" vertical="center" wrapText="1"/>
    </xf>
    <xf numFmtId="3" fontId="85" fillId="0" borderId="114" xfId="9" applyNumberFormat="1" applyFont="1" applyBorder="1" applyAlignment="1">
      <alignment horizontal="right" vertical="center"/>
    </xf>
    <xf numFmtId="3" fontId="85" fillId="0" borderId="0" xfId="9" applyNumberFormat="1" applyFont="1" applyAlignment="1">
      <alignment vertical="center"/>
    </xf>
    <xf numFmtId="0" fontId="85" fillId="0" borderId="114" xfId="9" applyFont="1" applyBorder="1" applyAlignment="1">
      <alignment horizontal="left" vertical="center" wrapText="1"/>
    </xf>
    <xf numFmtId="3" fontId="85" fillId="0" borderId="114" xfId="9" applyNumberFormat="1" applyFont="1" applyBorder="1" applyAlignment="1">
      <alignment horizontal="right" vertical="center" wrapText="1"/>
    </xf>
    <xf numFmtId="3" fontId="85" fillId="0" borderId="120" xfId="9" applyNumberFormat="1" applyFont="1" applyBorder="1" applyAlignment="1">
      <alignment horizontal="right" vertical="center"/>
    </xf>
    <xf numFmtId="3" fontId="89" fillId="0" borderId="113" xfId="7" applyNumberFormat="1" applyFont="1" applyBorder="1" applyAlignment="1">
      <alignment horizontal="right" vertical="center"/>
    </xf>
    <xf numFmtId="3" fontId="85" fillId="0" borderId="117" xfId="7" applyNumberFormat="1" applyFont="1" applyBorder="1" applyAlignment="1">
      <alignment horizontal="center" vertical="center" wrapText="1"/>
    </xf>
    <xf numFmtId="3" fontId="89" fillId="0" borderId="112" xfId="7" applyNumberFormat="1" applyFont="1" applyBorder="1" applyAlignment="1">
      <alignment horizontal="right" vertical="center"/>
    </xf>
    <xf numFmtId="9" fontId="85" fillId="0" borderId="40" xfId="9" applyNumberFormat="1" applyFont="1" applyBorder="1" applyAlignment="1">
      <alignment horizontal="center" vertical="center" wrapText="1"/>
    </xf>
    <xf numFmtId="0" fontId="85" fillId="0" borderId="114" xfId="9" applyFont="1" applyBorder="1" applyAlignment="1">
      <alignment horizontal="justify" vertical="center" wrapText="1"/>
    </xf>
    <xf numFmtId="0" fontId="85" fillId="0" borderId="114" xfId="9" applyFont="1" applyBorder="1" applyAlignment="1">
      <alignment horizontal="center" vertical="center"/>
    </xf>
    <xf numFmtId="0" fontId="85" fillId="0" borderId="118" xfId="9" applyFont="1" applyBorder="1" applyAlignment="1">
      <alignment horizontal="center" vertical="center"/>
    </xf>
    <xf numFmtId="0" fontId="85" fillId="0" borderId="119" xfId="9" applyFont="1" applyBorder="1" applyAlignment="1">
      <alignment horizontal="center" vertical="center"/>
    </xf>
    <xf numFmtId="0" fontId="85" fillId="0" borderId="120" xfId="9" applyFont="1" applyBorder="1" applyAlignment="1">
      <alignment horizontal="center" vertical="center"/>
    </xf>
    <xf numFmtId="170" fontId="85" fillId="0" borderId="41" xfId="7" applyNumberFormat="1" applyFont="1" applyBorder="1" applyAlignment="1">
      <alignment horizontal="center" vertical="center"/>
    </xf>
    <xf numFmtId="170" fontId="85" fillId="0" borderId="118" xfId="7" applyNumberFormat="1" applyFont="1" applyFill="1" applyBorder="1" applyAlignment="1">
      <alignment horizontal="center" vertical="center" wrapText="1"/>
    </xf>
    <xf numFmtId="3" fontId="85" fillId="0" borderId="119" xfId="9" applyNumberFormat="1" applyFont="1" applyBorder="1" applyAlignment="1">
      <alignment horizontal="center" vertical="center"/>
    </xf>
    <xf numFmtId="170" fontId="85" fillId="0" borderId="40" xfId="7" applyNumberFormat="1" applyFont="1" applyBorder="1" applyAlignment="1">
      <alignment horizontal="center" vertical="center" wrapText="1"/>
    </xf>
    <xf numFmtId="0" fontId="85" fillId="0" borderId="0" xfId="9" applyFont="1" applyBorder="1" applyAlignment="1">
      <alignment horizontal="left" vertical="center"/>
    </xf>
    <xf numFmtId="0" fontId="85" fillId="0" borderId="0" xfId="9" applyFont="1" applyBorder="1" applyAlignment="1">
      <alignment horizontal="left" vertical="center" wrapText="1"/>
    </xf>
    <xf numFmtId="49" fontId="85" fillId="0" borderId="0" xfId="9" applyNumberFormat="1" applyFont="1" applyBorder="1" applyAlignment="1">
      <alignment horizontal="center" vertical="center" wrapText="1"/>
    </xf>
    <xf numFmtId="49" fontId="85" fillId="0" borderId="0" xfId="9" applyNumberFormat="1" applyFont="1" applyBorder="1" applyAlignment="1">
      <alignment horizontal="justify" vertical="center" wrapText="1"/>
    </xf>
    <xf numFmtId="3" fontId="85" fillId="0" borderId="0" xfId="9" applyNumberFormat="1" applyFont="1" applyBorder="1" applyAlignment="1">
      <alignment horizontal="center" vertical="center" wrapText="1"/>
    </xf>
    <xf numFmtId="3" fontId="85" fillId="0" borderId="0" xfId="9" applyNumberFormat="1" applyFont="1" applyBorder="1" applyAlignment="1">
      <alignment horizontal="center" vertical="center"/>
    </xf>
    <xf numFmtId="0" fontId="85" fillId="0" borderId="0" xfId="9" applyFont="1" applyAlignment="1">
      <alignment horizontal="justify" vertical="center" wrapText="1"/>
    </xf>
    <xf numFmtId="0" fontId="85" fillId="0" borderId="0" xfId="9" applyFont="1" applyAlignment="1">
      <alignment horizontal="center" vertical="center" wrapText="1"/>
    </xf>
    <xf numFmtId="4" fontId="85" fillId="0" borderId="0" xfId="9" applyNumberFormat="1" applyFont="1" applyAlignment="1">
      <alignment horizontal="center" vertical="center"/>
    </xf>
    <xf numFmtId="49" fontId="24" fillId="0" borderId="94" xfId="0" applyNumberFormat="1" applyFont="1" applyFill="1" applyBorder="1" applyAlignment="1">
      <alignment horizontal="left" vertical="center" wrapText="1"/>
    </xf>
    <xf numFmtId="49" fontId="24" fillId="0" borderId="94" xfId="0" applyNumberFormat="1" applyFont="1" applyFill="1" applyBorder="1" applyAlignment="1">
      <alignment horizontal="center" vertical="center" wrapText="1"/>
    </xf>
    <xf numFmtId="168" fontId="24" fillId="0" borderId="94" xfId="0" applyNumberFormat="1" applyFont="1" applyFill="1" applyBorder="1" applyAlignment="1">
      <alignment horizontal="center" vertical="center" wrapText="1"/>
    </xf>
    <xf numFmtId="49" fontId="38" fillId="0" borderId="73" xfId="0" applyNumberFormat="1" applyFont="1" applyFill="1" applyBorder="1" applyAlignment="1">
      <alignment horizontal="center" vertical="center" wrapText="1"/>
    </xf>
    <xf numFmtId="0" fontId="24" fillId="0" borderId="94" xfId="0" applyFont="1" applyBorder="1" applyAlignment="1">
      <alignment horizontal="justify" vertical="top" wrapText="1"/>
    </xf>
    <xf numFmtId="168" fontId="24" fillId="0" borderId="94" xfId="0" applyNumberFormat="1" applyFont="1" applyBorder="1" applyAlignment="1">
      <alignment vertical="center" wrapText="1"/>
    </xf>
    <xf numFmtId="168" fontId="24" fillId="0" borderId="94" xfId="0" applyNumberFormat="1" applyFont="1" applyBorder="1" applyAlignment="1">
      <alignment horizontal="right" vertical="center" wrapText="1"/>
    </xf>
    <xf numFmtId="168" fontId="24" fillId="0" borderId="94" xfId="0" applyNumberFormat="1" applyFont="1" applyFill="1" applyBorder="1" applyAlignment="1" applyProtection="1">
      <alignment horizontal="right" vertical="center" wrapText="1"/>
    </xf>
    <xf numFmtId="0" fontId="20" fillId="0" borderId="94" xfId="0" applyFont="1" applyBorder="1" applyAlignment="1">
      <alignment horizontal="justify" vertical="top" wrapText="1"/>
    </xf>
    <xf numFmtId="168" fontId="20" fillId="0" borderId="94" xfId="8" applyNumberFormat="1" applyFont="1" applyBorder="1" applyAlignment="1">
      <alignment vertical="center" wrapText="1"/>
    </xf>
    <xf numFmtId="168" fontId="20" fillId="0" borderId="94" xfId="8" applyNumberFormat="1" applyFont="1" applyBorder="1" applyAlignment="1">
      <alignment horizontal="right" vertical="center" wrapText="1"/>
    </xf>
    <xf numFmtId="168" fontId="20" fillId="0" borderId="94" xfId="0" applyNumberFormat="1" applyFont="1" applyFill="1" applyBorder="1" applyAlignment="1" applyProtection="1">
      <alignment vertical="center" wrapText="1"/>
    </xf>
    <xf numFmtId="168" fontId="20" fillId="0" borderId="94" xfId="8" applyNumberFormat="1" applyFont="1" applyBorder="1" applyAlignment="1">
      <alignment horizontal="justify" vertical="center" wrapText="1"/>
    </xf>
    <xf numFmtId="168" fontId="20" fillId="0" borderId="94" xfId="0" applyNumberFormat="1" applyFont="1" applyFill="1" applyBorder="1" applyAlignment="1" applyProtection="1">
      <alignment horizontal="right" vertical="center" wrapText="1"/>
    </xf>
    <xf numFmtId="168" fontId="20" fillId="0" borderId="94" xfId="0" applyNumberFormat="1" applyFont="1" applyBorder="1" applyAlignment="1">
      <alignment vertical="center" wrapText="1"/>
    </xf>
    <xf numFmtId="168" fontId="20" fillId="0" borderId="94" xfId="0" applyNumberFormat="1" applyFont="1" applyBorder="1" applyAlignment="1">
      <alignment horizontal="right" vertical="center" wrapText="1"/>
    </xf>
    <xf numFmtId="168" fontId="20" fillId="0" borderId="94" xfId="0" applyNumberFormat="1" applyFont="1" applyBorder="1" applyAlignment="1">
      <alignment horizontal="justify" vertical="center" wrapText="1"/>
    </xf>
    <xf numFmtId="4" fontId="90" fillId="0" borderId="0" xfId="0" applyNumberFormat="1" applyFont="1" applyBorder="1" applyAlignment="1">
      <alignment vertical="center"/>
    </xf>
    <xf numFmtId="168" fontId="81" fillId="0" borderId="94" xfId="0" applyNumberFormat="1" applyFont="1" applyBorder="1" applyAlignment="1">
      <alignment vertical="center"/>
    </xf>
    <xf numFmtId="168" fontId="24" fillId="0" borderId="94" xfId="0" applyNumberFormat="1" applyFont="1" applyBorder="1" applyAlignment="1">
      <alignment horizontal="right" vertical="center" wrapText="1" indent="1"/>
    </xf>
    <xf numFmtId="168" fontId="81" fillId="0" borderId="94" xfId="0" applyNumberFormat="1" applyFont="1" applyBorder="1" applyAlignment="1">
      <alignment horizontal="right" vertical="center"/>
    </xf>
    <xf numFmtId="4" fontId="90" fillId="0" borderId="94" xfId="0" applyNumberFormat="1" applyFont="1" applyBorder="1" applyAlignment="1">
      <alignment vertical="center"/>
    </xf>
    <xf numFmtId="168" fontId="24" fillId="0" borderId="69" xfId="0" applyNumberFormat="1" applyFont="1" applyBorder="1" applyAlignment="1">
      <alignment horizontal="right" vertical="center" wrapText="1"/>
    </xf>
    <xf numFmtId="3" fontId="20" fillId="0" borderId="0" xfId="0" applyNumberFormat="1" applyFont="1" applyBorder="1" applyAlignment="1">
      <alignment vertical="center"/>
    </xf>
    <xf numFmtId="10" fontId="91" fillId="0" borderId="73" xfId="14" applyNumberFormat="1" applyFont="1" applyBorder="1" applyAlignment="1">
      <alignment horizontal="center" vertical="center" wrapText="1"/>
    </xf>
    <xf numFmtId="0" fontId="81" fillId="0" borderId="0" xfId="0" applyFont="1" applyAlignment="1">
      <alignment vertical="center"/>
    </xf>
    <xf numFmtId="10" fontId="91" fillId="0" borderId="61" xfId="14" applyNumberFormat="1" applyFont="1" applyBorder="1" applyAlignment="1">
      <alignment horizontal="center" vertical="center" wrapText="1"/>
    </xf>
    <xf numFmtId="9" fontId="78" fillId="0" borderId="11" xfId="14" applyFont="1" applyBorder="1" applyAlignment="1">
      <alignment horizontal="center" vertical="center" wrapText="1"/>
    </xf>
    <xf numFmtId="0" fontId="38" fillId="0" borderId="123" xfId="0" applyFont="1" applyBorder="1" applyAlignment="1">
      <alignment vertical="center"/>
    </xf>
    <xf numFmtId="0" fontId="38" fillId="0" borderId="123" xfId="0" applyFont="1" applyBorder="1" applyAlignment="1">
      <alignment vertical="center" wrapText="1"/>
    </xf>
    <xf numFmtId="168" fontId="38" fillId="0" borderId="123" xfId="5" applyNumberFormat="1" applyFont="1" applyBorder="1" applyAlignment="1">
      <alignment vertical="center"/>
    </xf>
    <xf numFmtId="168" fontId="38" fillId="0" borderId="46" xfId="5" applyNumberFormat="1" applyFont="1" applyFill="1" applyBorder="1" applyAlignment="1">
      <alignment vertical="center"/>
    </xf>
    <xf numFmtId="168" fontId="38" fillId="0" borderId="123" xfId="5" applyNumberFormat="1" applyFont="1" applyFill="1" applyBorder="1" applyAlignment="1">
      <alignment vertical="center"/>
    </xf>
    <xf numFmtId="0" fontId="38" fillId="0" borderId="77" xfId="0" applyFont="1" applyBorder="1" applyAlignment="1">
      <alignment vertical="center"/>
    </xf>
    <xf numFmtId="0" fontId="38" fillId="0" borderId="77" xfId="0" applyFont="1" applyBorder="1" applyAlignment="1">
      <alignment vertical="center" wrapText="1"/>
    </xf>
    <xf numFmtId="168" fontId="38" fillId="0" borderId="77" xfId="5" applyNumberFormat="1" applyFont="1" applyBorder="1" applyAlignment="1">
      <alignment vertical="center"/>
    </xf>
    <xf numFmtId="168" fontId="38" fillId="0" borderId="77" xfId="5" applyNumberFormat="1" applyFont="1" applyFill="1" applyBorder="1" applyAlignment="1">
      <alignment vertical="center"/>
    </xf>
    <xf numFmtId="0" fontId="74" fillId="6" borderId="42" xfId="0" applyFont="1" applyFill="1" applyBorder="1" applyAlignment="1">
      <alignment horizontal="justify" vertical="center" wrapText="1"/>
    </xf>
    <xf numFmtId="0" fontId="74" fillId="6" borderId="23" xfId="0" applyFont="1" applyFill="1" applyBorder="1" applyAlignment="1">
      <alignment horizontal="justify" vertical="center" wrapText="1"/>
    </xf>
    <xf numFmtId="0" fontId="77" fillId="0" borderId="32" xfId="0" applyFont="1" applyBorder="1" applyAlignment="1">
      <alignment horizontal="justify" vertical="center" wrapText="1"/>
    </xf>
    <xf numFmtId="0" fontId="77" fillId="0" borderId="47" xfId="0" applyFont="1" applyBorder="1" applyAlignment="1">
      <alignment horizontal="justify" vertical="center" wrapText="1"/>
    </xf>
    <xf numFmtId="0" fontId="77" fillId="0" borderId="19" xfId="0" applyFont="1" applyBorder="1" applyAlignment="1">
      <alignment horizontal="justify" vertical="center" wrapText="1"/>
    </xf>
    <xf numFmtId="0" fontId="74" fillId="0" borderId="42" xfId="0" applyFont="1" applyBorder="1" applyAlignment="1">
      <alignment horizontal="justify" vertical="center" wrapText="1"/>
    </xf>
    <xf numFmtId="0" fontId="74" fillId="0" borderId="23" xfId="0" applyFont="1" applyBorder="1" applyAlignment="1">
      <alignment horizontal="justify" vertical="center" wrapText="1"/>
    </xf>
    <xf numFmtId="0" fontId="22" fillId="0" borderId="1" xfId="0" applyFont="1" applyFill="1" applyBorder="1" applyAlignment="1" applyProtection="1">
      <alignment horizontal="center" vertical="top"/>
      <protection locked="0"/>
    </xf>
    <xf numFmtId="0" fontId="43" fillId="0" borderId="0" xfId="0" applyFont="1" applyFill="1" applyBorder="1" applyAlignment="1" applyProtection="1">
      <alignment horizontal="center"/>
      <protection locked="0"/>
    </xf>
    <xf numFmtId="0" fontId="43" fillId="0" borderId="0"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21" fillId="0" borderId="0" xfId="0" applyFont="1" applyFill="1" applyBorder="1" applyAlignment="1" applyProtection="1">
      <alignment horizontal="left" wrapText="1"/>
      <protection locked="0"/>
    </xf>
    <xf numFmtId="0" fontId="23" fillId="0" borderId="1" xfId="0" applyFont="1" applyFill="1" applyBorder="1" applyAlignment="1" applyProtection="1">
      <alignment horizontal="left" vertical="top"/>
      <protection locked="0"/>
    </xf>
    <xf numFmtId="0" fontId="24" fillId="5" borderId="0" xfId="0" applyFont="1" applyFill="1" applyBorder="1" applyAlignment="1" applyProtection="1">
      <alignment horizontal="center" vertical="center" wrapText="1"/>
      <protection locked="0"/>
    </xf>
    <xf numFmtId="0" fontId="78" fillId="5" borderId="1" xfId="0" applyFont="1" applyFill="1" applyBorder="1" applyAlignment="1">
      <alignment horizontal="center" vertical="center" wrapText="1"/>
    </xf>
    <xf numFmtId="0" fontId="31" fillId="0" borderId="13"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43" fillId="0" borderId="0" xfId="0" applyFont="1" applyFill="1" applyBorder="1" applyAlignment="1" applyProtection="1">
      <alignment horizontal="center" vertical="top"/>
    </xf>
    <xf numFmtId="0" fontId="23" fillId="0" borderId="1" xfId="0" applyFont="1" applyFill="1" applyBorder="1" applyAlignment="1" applyProtection="1">
      <alignment horizontal="center" vertical="top"/>
      <protection locked="0"/>
    </xf>
    <xf numFmtId="0" fontId="69" fillId="7" borderId="3" xfId="0" applyFont="1" applyFill="1" applyBorder="1" applyAlignment="1">
      <alignment horizontal="center" vertical="center"/>
    </xf>
    <xf numFmtId="0" fontId="69" fillId="7" borderId="4" xfId="0" applyFont="1" applyFill="1" applyBorder="1" applyAlignment="1">
      <alignment horizontal="center" vertical="center"/>
    </xf>
    <xf numFmtId="0" fontId="69" fillId="7" borderId="5" xfId="0" applyFont="1" applyFill="1" applyBorder="1" applyAlignment="1">
      <alignment horizontal="center" vertical="center"/>
    </xf>
    <xf numFmtId="0" fontId="69" fillId="7" borderId="6" xfId="0" applyFont="1" applyFill="1" applyBorder="1" applyAlignment="1">
      <alignment horizontal="center" vertical="center"/>
    </xf>
    <xf numFmtId="0" fontId="69" fillId="7" borderId="0" xfId="0" applyFont="1" applyFill="1" applyBorder="1" applyAlignment="1">
      <alignment horizontal="center" vertical="center"/>
    </xf>
    <xf numFmtId="0" fontId="69" fillId="7" borderId="7" xfId="0" applyFont="1" applyFill="1" applyBorder="1" applyAlignment="1">
      <alignment horizontal="center" vertical="center"/>
    </xf>
    <xf numFmtId="0" fontId="69" fillId="7" borderId="8" xfId="0" applyFont="1" applyFill="1" applyBorder="1" applyAlignment="1">
      <alignment horizontal="center" vertical="center"/>
    </xf>
    <xf numFmtId="0" fontId="69" fillId="7" borderId="1" xfId="0" applyFont="1" applyFill="1" applyBorder="1" applyAlignment="1">
      <alignment horizontal="center" vertical="center"/>
    </xf>
    <xf numFmtId="0" fontId="69" fillId="7" borderId="2" xfId="0" applyFont="1" applyFill="1" applyBorder="1" applyAlignment="1">
      <alignment horizontal="center" vertical="center"/>
    </xf>
    <xf numFmtId="0" fontId="22" fillId="0" borderId="0" xfId="0" applyFont="1" applyFill="1" applyBorder="1" applyAlignment="1" applyProtection="1">
      <alignment horizontal="center" vertical="top"/>
    </xf>
    <xf numFmtId="0" fontId="38" fillId="0" borderId="6" xfId="0" applyFont="1" applyFill="1" applyBorder="1" applyAlignment="1" applyProtection="1">
      <alignment horizontal="justify" vertical="top"/>
      <protection locked="0"/>
    </xf>
    <xf numFmtId="0" fontId="38" fillId="0" borderId="0" xfId="0" applyFont="1" applyFill="1" applyBorder="1" applyAlignment="1" applyProtection="1">
      <alignment horizontal="justify" vertical="top"/>
      <protection locked="0"/>
    </xf>
    <xf numFmtId="0" fontId="24" fillId="0" borderId="15"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1" xfId="0" applyFont="1" applyFill="1" applyBorder="1" applyAlignment="1" applyProtection="1">
      <alignment horizontal="center" vertical="center"/>
      <protection locked="0"/>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30" fillId="0" borderId="8" xfId="0" applyFont="1" applyBorder="1" applyAlignment="1" applyProtection="1">
      <alignment horizontal="justify" vertical="top" wrapText="1"/>
      <protection locked="0"/>
    </xf>
    <xf numFmtId="0" fontId="30" fillId="0" borderId="1" xfId="0" applyFont="1" applyBorder="1" applyAlignment="1" applyProtection="1">
      <alignment horizontal="justify" vertical="top" wrapText="1"/>
      <protection locked="0"/>
    </xf>
    <xf numFmtId="0" fontId="43" fillId="0" borderId="3"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0" fontId="30" fillId="0" borderId="6" xfId="0" applyFont="1" applyBorder="1" applyAlignment="1" applyProtection="1">
      <alignment horizontal="justify" vertical="top" wrapText="1"/>
      <protection locked="0"/>
    </xf>
    <xf numFmtId="0" fontId="30" fillId="0" borderId="0" xfId="0" applyFont="1" applyBorder="1" applyAlignment="1" applyProtection="1">
      <alignment horizontal="justify" vertical="top" wrapText="1"/>
      <protection locked="0"/>
    </xf>
    <xf numFmtId="0" fontId="22" fillId="0" borderId="6" xfId="0" applyFont="1" applyBorder="1" applyAlignment="1" applyProtection="1">
      <alignment horizontal="left" vertical="top" wrapText="1" indent="5"/>
      <protection locked="0"/>
    </xf>
    <xf numFmtId="0" fontId="22" fillId="0" borderId="0" xfId="0" applyFont="1" applyBorder="1" applyAlignment="1" applyProtection="1">
      <alignment horizontal="left" vertical="top" wrapText="1" indent="5"/>
      <protection locked="0"/>
    </xf>
    <xf numFmtId="0" fontId="24" fillId="0" borderId="32" xfId="0" applyFont="1" applyFill="1" applyBorder="1" applyAlignment="1" applyProtection="1">
      <alignment horizontal="center" vertical="center" wrapText="1"/>
      <protection locked="0"/>
    </xf>
    <xf numFmtId="0" fontId="24" fillId="0" borderId="47" xfId="0" applyFont="1" applyFill="1" applyBorder="1" applyAlignment="1" applyProtection="1">
      <alignment horizontal="center" vertical="center" wrapText="1"/>
      <protection locked="0"/>
    </xf>
    <xf numFmtId="0" fontId="64" fillId="0" borderId="6" xfId="0" applyFont="1" applyBorder="1" applyAlignment="1">
      <alignment horizontal="justify" vertical="center" wrapText="1"/>
    </xf>
    <xf numFmtId="0" fontId="64" fillId="0" borderId="7" xfId="0" applyFont="1" applyBorder="1" applyAlignment="1">
      <alignment horizontal="justify" vertical="center" wrapText="1"/>
    </xf>
    <xf numFmtId="0" fontId="69" fillId="5" borderId="0" xfId="0" applyFont="1" applyFill="1" applyBorder="1" applyAlignment="1">
      <alignment horizontal="center" vertical="center" wrapText="1"/>
    </xf>
    <xf numFmtId="0" fontId="70" fillId="5" borderId="1" xfId="0" applyFont="1" applyFill="1" applyBorder="1" applyAlignment="1">
      <alignment horizontal="center" vertical="center" wrapText="1"/>
    </xf>
    <xf numFmtId="0" fontId="64" fillId="5" borderId="3" xfId="0" applyFont="1" applyFill="1" applyBorder="1" applyAlignment="1">
      <alignment horizontal="center" vertical="center" wrapText="1"/>
    </xf>
    <xf numFmtId="0" fontId="64" fillId="5" borderId="5" xfId="0" applyFont="1" applyFill="1" applyBorder="1" applyAlignment="1">
      <alignment horizontal="center" vertical="center" wrapText="1"/>
    </xf>
    <xf numFmtId="0" fontId="64" fillId="5" borderId="8" xfId="0" applyFont="1" applyFill="1" applyBorder="1" applyAlignment="1">
      <alignment horizontal="center" vertical="center" wrapText="1"/>
    </xf>
    <xf numFmtId="0" fontId="64" fillId="5" borderId="2" xfId="0" applyFont="1" applyFill="1" applyBorder="1" applyAlignment="1">
      <alignment horizontal="center" vertical="center" wrapText="1"/>
    </xf>
    <xf numFmtId="0" fontId="64" fillId="5" borderId="42" xfId="0" applyFont="1" applyFill="1" applyBorder="1" applyAlignment="1">
      <alignment horizontal="center" vertical="center" wrapText="1"/>
    </xf>
    <xf numFmtId="0" fontId="64" fillId="5" borderId="23" xfId="0" applyFont="1" applyFill="1" applyBorder="1" applyAlignment="1">
      <alignment horizontal="center" vertical="center" wrapText="1"/>
    </xf>
    <xf numFmtId="0" fontId="64" fillId="0" borderId="3" xfId="0" applyFont="1" applyBorder="1" applyAlignment="1">
      <alignment horizontal="justify" vertical="center" wrapText="1"/>
    </xf>
    <xf numFmtId="0" fontId="64" fillId="0" borderId="5" xfId="0" applyFont="1" applyBorder="1" applyAlignment="1">
      <alignment horizontal="justify" vertical="center" wrapText="1"/>
    </xf>
    <xf numFmtId="0" fontId="79" fillId="0" borderId="0" xfId="0" applyFont="1" applyAlignment="1">
      <alignment horizontal="center" vertical="justify"/>
    </xf>
    <xf numFmtId="0" fontId="62" fillId="6" borderId="42" xfId="0" applyFont="1" applyFill="1" applyBorder="1" applyAlignment="1">
      <alignment horizontal="center" vertical="center"/>
    </xf>
    <xf numFmtId="0" fontId="62" fillId="6" borderId="35" xfId="0" applyFont="1" applyFill="1" applyBorder="1" applyAlignment="1">
      <alignment horizontal="center" vertical="center"/>
    </xf>
    <xf numFmtId="0" fontId="62" fillId="6" borderId="23" xfId="0" applyFont="1" applyFill="1" applyBorder="1" applyAlignment="1">
      <alignment horizontal="center" vertical="center"/>
    </xf>
    <xf numFmtId="0" fontId="62" fillId="6" borderId="42" xfId="0" applyFont="1" applyFill="1" applyBorder="1" applyAlignment="1">
      <alignment horizontal="center" vertical="center" wrapText="1"/>
    </xf>
    <xf numFmtId="0" fontId="62" fillId="6" borderId="35" xfId="0" applyFont="1" applyFill="1" applyBorder="1" applyAlignment="1">
      <alignment horizontal="center" vertical="center" wrapText="1"/>
    </xf>
    <xf numFmtId="0" fontId="62" fillId="6" borderId="23" xfId="0" applyFont="1" applyFill="1" applyBorder="1" applyAlignment="1">
      <alignment horizontal="center" vertical="center" wrapText="1"/>
    </xf>
    <xf numFmtId="0" fontId="67" fillId="0" borderId="6" xfId="0" applyFont="1" applyBorder="1" applyAlignment="1">
      <alignment horizontal="justify" vertical="center" wrapText="1"/>
    </xf>
    <xf numFmtId="0" fontId="67" fillId="0" borderId="7" xfId="0" applyFont="1" applyBorder="1" applyAlignment="1">
      <alignment horizontal="justify" vertical="center" wrapText="1"/>
    </xf>
    <xf numFmtId="0" fontId="71" fillId="0" borderId="8" xfId="0" applyFont="1" applyBorder="1" applyAlignment="1">
      <alignment horizontal="justify" vertical="center" wrapText="1"/>
    </xf>
    <xf numFmtId="0" fontId="71" fillId="0" borderId="2" xfId="0" applyFont="1" applyBorder="1" applyAlignment="1">
      <alignment horizontal="justify" vertical="center" wrapText="1"/>
    </xf>
    <xf numFmtId="0" fontId="20" fillId="0" borderId="0" xfId="0" applyFont="1" applyFill="1" applyBorder="1" applyAlignment="1">
      <alignment horizontal="center"/>
    </xf>
    <xf numFmtId="0" fontId="20" fillId="0" borderId="0" xfId="0" applyFont="1" applyBorder="1" applyAlignment="1">
      <alignment horizontal="center"/>
    </xf>
    <xf numFmtId="0" fontId="24" fillId="0" borderId="3" xfId="0" applyFont="1" applyBorder="1" applyAlignment="1">
      <alignment horizontal="center" vertical="justify"/>
    </xf>
    <xf numFmtId="0" fontId="24" fillId="0" borderId="4" xfId="0" applyFont="1" applyBorder="1" applyAlignment="1">
      <alignment horizontal="center" vertical="justify"/>
    </xf>
    <xf numFmtId="0" fontId="24" fillId="0" borderId="5" xfId="0" applyFont="1" applyBorder="1" applyAlignment="1">
      <alignment horizontal="center" vertical="justify"/>
    </xf>
    <xf numFmtId="0" fontId="24" fillId="0" borderId="6" xfId="0" applyFont="1" applyBorder="1" applyAlignment="1">
      <alignment horizontal="center" vertical="justify"/>
    </xf>
    <xf numFmtId="0" fontId="24" fillId="0" borderId="0" xfId="0" applyFont="1" applyBorder="1" applyAlignment="1">
      <alignment horizontal="center" vertical="justify"/>
    </xf>
    <xf numFmtId="0" fontId="24" fillId="0" borderId="7" xfId="0" applyFont="1" applyBorder="1" applyAlignment="1">
      <alignment horizontal="center" vertical="justify"/>
    </xf>
    <xf numFmtId="0" fontId="43" fillId="0" borderId="0" xfId="0" applyFont="1" applyFill="1" applyBorder="1" applyAlignment="1">
      <alignment horizontal="center"/>
    </xf>
    <xf numFmtId="0" fontId="22" fillId="0" borderId="0" xfId="0" applyFont="1" applyFill="1" applyBorder="1" applyAlignment="1">
      <alignment horizontal="center" vertical="top"/>
    </xf>
    <xf numFmtId="0" fontId="43" fillId="0" borderId="0" xfId="0" applyFont="1" applyFill="1" applyBorder="1" applyAlignment="1">
      <alignment horizontal="center" vertical="top"/>
    </xf>
    <xf numFmtId="0" fontId="23" fillId="0" borderId="1" xfId="0" applyFont="1" applyFill="1" applyBorder="1" applyAlignment="1">
      <alignment horizontal="center" vertical="top"/>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3" fillId="0" borderId="1" xfId="0" applyFont="1" applyFill="1" applyBorder="1" applyAlignment="1">
      <alignment horizontal="left" vertical="top"/>
    </xf>
    <xf numFmtId="0" fontId="24" fillId="0" borderId="34"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49" xfId="0" applyFont="1" applyFill="1" applyBorder="1" applyAlignment="1" applyProtection="1">
      <alignment horizontal="center" vertical="center"/>
      <protection locked="0"/>
    </xf>
    <xf numFmtId="0" fontId="24" fillId="0" borderId="24" xfId="0" applyFont="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3" xfId="0"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0" fillId="0" borderId="6" xfId="0" applyFont="1" applyBorder="1" applyAlignment="1" applyProtection="1">
      <alignment horizontal="left" vertical="center" wrapText="1" indent="1"/>
      <protection locked="0"/>
    </xf>
    <xf numFmtId="0" fontId="20" fillId="0" borderId="7" xfId="0" applyFont="1" applyBorder="1" applyAlignment="1" applyProtection="1">
      <alignment horizontal="left" vertical="center" wrapText="1" indent="1"/>
      <protection locked="0"/>
    </xf>
    <xf numFmtId="0" fontId="38" fillId="0" borderId="32"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69" fillId="5" borderId="0" xfId="0" applyFont="1" applyFill="1" applyBorder="1" applyAlignment="1" applyProtection="1">
      <alignment horizontal="center" vertical="center" wrapText="1"/>
      <protection locked="0"/>
    </xf>
    <xf numFmtId="0" fontId="64" fillId="5" borderId="3" xfId="0" applyFont="1" applyFill="1" applyBorder="1" applyAlignment="1">
      <alignment horizontal="center" vertical="center"/>
    </xf>
    <xf numFmtId="0" fontId="64" fillId="5" borderId="4" xfId="0" applyFont="1" applyFill="1" applyBorder="1" applyAlignment="1">
      <alignment horizontal="center" vertical="center"/>
    </xf>
    <xf numFmtId="0" fontId="64" fillId="5" borderId="5" xfId="0" applyFont="1" applyFill="1" applyBorder="1" applyAlignment="1">
      <alignment horizontal="center" vertical="center"/>
    </xf>
    <xf numFmtId="0" fontId="64" fillId="5" borderId="32" xfId="0" applyFont="1" applyFill="1" applyBorder="1" applyAlignment="1">
      <alignment horizontal="center" vertical="center"/>
    </xf>
    <xf numFmtId="0" fontId="64" fillId="5" borderId="47" xfId="0" applyFont="1" applyFill="1" applyBorder="1" applyAlignment="1">
      <alignment horizontal="center" vertical="center"/>
    </xf>
    <xf numFmtId="0" fontId="64" fillId="5" borderId="19" xfId="0" applyFont="1" applyFill="1" applyBorder="1" applyAlignment="1">
      <alignment horizontal="center" vertical="center"/>
    </xf>
    <xf numFmtId="0" fontId="64" fillId="5" borderId="42" xfId="0" applyFont="1" applyFill="1" applyBorder="1" applyAlignment="1">
      <alignment horizontal="center" vertical="center"/>
    </xf>
    <xf numFmtId="0" fontId="64" fillId="5" borderId="35" xfId="0" applyFont="1" applyFill="1" applyBorder="1" applyAlignment="1">
      <alignment horizontal="center" vertical="center"/>
    </xf>
    <xf numFmtId="0" fontId="64" fillId="5" borderId="23" xfId="0" applyFont="1" applyFill="1" applyBorder="1" applyAlignment="1">
      <alignment horizontal="center" vertical="center"/>
    </xf>
    <xf numFmtId="0" fontId="64" fillId="5" borderId="6" xfId="0" applyFont="1" applyFill="1" applyBorder="1" applyAlignment="1">
      <alignment horizontal="center" vertical="center"/>
    </xf>
    <xf numFmtId="0" fontId="64" fillId="5" borderId="0" xfId="0" applyFont="1" applyFill="1" applyBorder="1" applyAlignment="1">
      <alignment horizontal="center" vertical="center"/>
    </xf>
    <xf numFmtId="0" fontId="64" fillId="5" borderId="7" xfId="0" applyFont="1" applyFill="1" applyBorder="1" applyAlignment="1">
      <alignment horizontal="center" vertical="center"/>
    </xf>
    <xf numFmtId="0" fontId="64" fillId="5" borderId="8" xfId="0" applyFont="1" applyFill="1" applyBorder="1" applyAlignment="1">
      <alignment horizontal="center" vertical="center"/>
    </xf>
    <xf numFmtId="0" fontId="64" fillId="5" borderId="1" xfId="0" applyFont="1" applyFill="1" applyBorder="1" applyAlignment="1">
      <alignment horizontal="center" vertical="center"/>
    </xf>
    <xf numFmtId="0" fontId="64" fillId="5" borderId="2" xfId="0" applyFont="1" applyFill="1" applyBorder="1" applyAlignment="1">
      <alignment horizontal="center" vertical="center"/>
    </xf>
    <xf numFmtId="0" fontId="64" fillId="5" borderId="42" xfId="0" applyFont="1" applyFill="1" applyBorder="1" applyAlignment="1">
      <alignment horizontal="center" vertical="justify"/>
    </xf>
    <xf numFmtId="0" fontId="64" fillId="5" borderId="23" xfId="0" applyFont="1" applyFill="1" applyBorder="1" applyAlignment="1">
      <alignment horizontal="center" vertical="justify"/>
    </xf>
    <xf numFmtId="43" fontId="67" fillId="0" borderId="58" xfId="0" applyNumberFormat="1" applyFont="1" applyBorder="1" applyAlignment="1" applyProtection="1">
      <alignment horizontal="right" vertical="center"/>
    </xf>
    <xf numFmtId="167" fontId="64" fillId="0" borderId="58" xfId="5" applyNumberFormat="1" applyFont="1" applyBorder="1" applyAlignment="1">
      <alignment horizontal="right" vertical="center"/>
    </xf>
    <xf numFmtId="0" fontId="67" fillId="0" borderId="3" xfId="0" applyFont="1" applyBorder="1" applyAlignment="1">
      <alignment horizontal="justify" vertical="center"/>
    </xf>
    <xf numFmtId="0" fontId="67" fillId="0" borderId="4" xfId="0" applyFont="1" applyBorder="1" applyAlignment="1">
      <alignment horizontal="justify" vertical="center"/>
    </xf>
    <xf numFmtId="0" fontId="67" fillId="0" borderId="5" xfId="0" applyFont="1" applyBorder="1" applyAlignment="1">
      <alignment horizontal="justify" vertical="center"/>
    </xf>
    <xf numFmtId="0" fontId="67" fillId="0" borderId="0" xfId="0" applyFont="1" applyBorder="1" applyAlignment="1">
      <alignment horizontal="left" vertical="center"/>
    </xf>
    <xf numFmtId="0" fontId="67" fillId="0" borderId="56" xfId="0" applyFont="1" applyBorder="1" applyAlignment="1">
      <alignment horizontal="left" vertical="center"/>
    </xf>
    <xf numFmtId="0" fontId="67" fillId="0" borderId="6" xfId="0" applyFont="1" applyBorder="1" applyAlignment="1">
      <alignment horizontal="left" vertical="center"/>
    </xf>
    <xf numFmtId="0" fontId="64" fillId="0" borderId="6" xfId="0" applyFont="1" applyBorder="1" applyAlignment="1">
      <alignment horizontal="left" vertical="center"/>
    </xf>
    <xf numFmtId="0" fontId="64" fillId="0" borderId="0" xfId="0" applyFont="1" applyBorder="1" applyAlignment="1">
      <alignment horizontal="left" vertical="center"/>
    </xf>
    <xf numFmtId="0" fontId="64" fillId="0" borderId="7" xfId="0" applyFont="1" applyBorder="1" applyAlignment="1">
      <alignment horizontal="left" vertical="center"/>
    </xf>
    <xf numFmtId="0" fontId="64" fillId="0" borderId="56" xfId="0" applyFont="1" applyBorder="1" applyAlignment="1">
      <alignment horizontal="left" vertical="center"/>
    </xf>
    <xf numFmtId="0" fontId="67" fillId="0" borderId="0" xfId="0" applyFont="1" applyAlignment="1">
      <alignment horizontal="left" vertical="center"/>
    </xf>
    <xf numFmtId="0" fontId="67" fillId="0" borderId="0" xfId="0" applyFont="1" applyBorder="1" applyAlignment="1">
      <alignment vertical="center"/>
    </xf>
    <xf numFmtId="0" fontId="67" fillId="0" borderId="56" xfId="0" applyFont="1" applyBorder="1" applyAlignment="1">
      <alignment vertical="center"/>
    </xf>
    <xf numFmtId="0" fontId="78" fillId="0" borderId="6" xfId="0" applyFont="1" applyBorder="1" applyAlignment="1">
      <alignment horizontal="left" vertical="center"/>
    </xf>
    <xf numFmtId="0" fontId="78" fillId="0" borderId="0" xfId="0" applyFont="1" applyBorder="1" applyAlignment="1">
      <alignment horizontal="left" vertical="center"/>
    </xf>
    <xf numFmtId="0" fontId="78" fillId="0" borderId="56" xfId="0" applyFont="1" applyBorder="1" applyAlignment="1">
      <alignment horizontal="left" vertical="center"/>
    </xf>
    <xf numFmtId="0" fontId="68" fillId="0" borderId="1" xfId="0" applyFont="1" applyBorder="1" applyAlignment="1">
      <alignment horizontal="left" vertical="center"/>
    </xf>
    <xf numFmtId="0" fontId="68" fillId="0" borderId="57" xfId="0" applyFont="1" applyBorder="1" applyAlignment="1">
      <alignment horizontal="left" vertical="center"/>
    </xf>
    <xf numFmtId="0" fontId="64" fillId="0" borderId="0" xfId="0" applyFont="1" applyAlignment="1">
      <alignment horizontal="left" vertical="center"/>
    </xf>
    <xf numFmtId="0" fontId="67" fillId="0" borderId="0" xfId="0" applyFont="1" applyBorder="1" applyAlignment="1">
      <alignment horizontal="left" vertical="justify"/>
    </xf>
    <xf numFmtId="0" fontId="67" fillId="0" borderId="56" xfId="0" applyFont="1" applyBorder="1" applyAlignment="1">
      <alignment horizontal="left" vertical="justify"/>
    </xf>
    <xf numFmtId="0" fontId="22" fillId="3" borderId="24" xfId="0" applyFont="1" applyFill="1" applyBorder="1" applyAlignment="1" applyProtection="1">
      <alignment horizontal="left" vertical="center"/>
      <protection locked="0"/>
    </xf>
    <xf numFmtId="0" fontId="22" fillId="3" borderId="17" xfId="0" applyFont="1" applyFill="1" applyBorder="1" applyAlignment="1" applyProtection="1">
      <alignment horizontal="left" vertical="center"/>
      <protection locked="0"/>
    </xf>
    <xf numFmtId="0" fontId="24" fillId="0" borderId="34" xfId="0" applyFont="1" applyFill="1" applyBorder="1" applyAlignment="1" applyProtection="1">
      <alignment horizontal="center" vertical="center" wrapText="1"/>
    </xf>
    <xf numFmtId="0" fontId="24" fillId="0" borderId="22"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protection locked="0"/>
    </xf>
    <xf numFmtId="0" fontId="73" fillId="0" borderId="6" xfId="0" applyFont="1" applyBorder="1" applyAlignment="1">
      <alignment horizontal="left" vertical="center"/>
    </xf>
    <xf numFmtId="0" fontId="73" fillId="0" borderId="7" xfId="0" applyFont="1" applyBorder="1" applyAlignment="1">
      <alignment horizontal="left" vertical="center"/>
    </xf>
    <xf numFmtId="0" fontId="72" fillId="0" borderId="6" xfId="0" applyFont="1" applyBorder="1" applyAlignment="1">
      <alignment horizontal="left" vertical="center"/>
    </xf>
    <xf numFmtId="0" fontId="72" fillId="0" borderId="7" xfId="0" applyFont="1" applyBorder="1" applyAlignment="1">
      <alignment horizontal="left" vertical="center"/>
    </xf>
    <xf numFmtId="0" fontId="73" fillId="0" borderId="8"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57"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56" xfId="0" applyFont="1" applyFill="1" applyBorder="1" applyAlignment="1">
      <alignment horizontal="center" vertical="center"/>
    </xf>
    <xf numFmtId="0" fontId="73" fillId="0" borderId="6"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56"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5" xfId="0" applyFont="1" applyFill="1" applyBorder="1" applyAlignment="1">
      <alignment horizontal="center" vertical="center"/>
    </xf>
    <xf numFmtId="0" fontId="73" fillId="0" borderId="2" xfId="0" applyFont="1" applyFill="1" applyBorder="1" applyAlignment="1">
      <alignment horizontal="center" vertical="center"/>
    </xf>
    <xf numFmtId="0" fontId="73" fillId="0" borderId="32" xfId="0" applyFont="1" applyFill="1" applyBorder="1" applyAlignment="1">
      <alignment horizontal="center" vertical="center"/>
    </xf>
    <xf numFmtId="0" fontId="73" fillId="0" borderId="47" xfId="0" applyFont="1" applyFill="1" applyBorder="1" applyAlignment="1">
      <alignment horizontal="center" vertical="center"/>
    </xf>
    <xf numFmtId="0" fontId="73" fillId="0" borderId="19" xfId="0" applyFont="1" applyFill="1" applyBorder="1" applyAlignment="1">
      <alignment horizontal="center" vertical="center"/>
    </xf>
    <xf numFmtId="0" fontId="73" fillId="0" borderId="42" xfId="0" applyFont="1" applyFill="1" applyBorder="1" applyAlignment="1">
      <alignment horizontal="center" vertical="center"/>
    </xf>
    <xf numFmtId="0" fontId="73" fillId="0" borderId="23" xfId="0" applyFont="1" applyFill="1" applyBorder="1" applyAlignment="1">
      <alignment horizontal="center" vertical="center"/>
    </xf>
    <xf numFmtId="0" fontId="49" fillId="0" borderId="0" xfId="0" applyFont="1" applyFill="1" applyAlignment="1" applyProtection="1">
      <alignment horizontal="left" vertical="justify" indent="3"/>
      <protection locked="0"/>
    </xf>
    <xf numFmtId="0" fontId="55" fillId="0" borderId="0" xfId="0" applyFont="1" applyFill="1" applyAlignment="1" applyProtection="1">
      <alignment horizontal="left"/>
      <protection locked="0"/>
    </xf>
    <xf numFmtId="0" fontId="49" fillId="0" borderId="0" xfId="0" applyFont="1" applyFill="1" applyAlignment="1" applyProtection="1">
      <alignment horizontal="left"/>
      <protection locked="0"/>
    </xf>
    <xf numFmtId="0" fontId="24" fillId="0" borderId="34"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38" fillId="0" borderId="4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47"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22" fillId="0" borderId="34"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4" fontId="23" fillId="0" borderId="1" xfId="0" applyNumberFormat="1" applyFont="1" applyFill="1" applyBorder="1" applyAlignment="1" applyProtection="1">
      <alignment horizontal="left" vertical="center"/>
      <protection locked="0"/>
    </xf>
    <xf numFmtId="0" fontId="38" fillId="0" borderId="3" xfId="0" applyFont="1" applyBorder="1" applyAlignment="1">
      <alignment horizontal="justify" vertical="center" wrapText="1"/>
    </xf>
    <xf numFmtId="0" fontId="38" fillId="0" borderId="59" xfId="0" applyFont="1" applyBorder="1" applyAlignment="1">
      <alignment horizontal="justify" vertical="center" wrapText="1"/>
    </xf>
    <xf numFmtId="0" fontId="38" fillId="0" borderId="6" xfId="0" applyFont="1" applyBorder="1" applyAlignment="1">
      <alignment horizontal="left" vertical="center" wrapText="1"/>
    </xf>
    <xf numFmtId="0" fontId="38" fillId="0" borderId="56" xfId="0" applyFont="1" applyBorder="1" applyAlignment="1">
      <alignment horizontal="left" vertical="center" wrapText="1"/>
    </xf>
    <xf numFmtId="0" fontId="38" fillId="0" borderId="6" xfId="0" applyFont="1" applyBorder="1" applyAlignment="1">
      <alignment horizontal="left" vertical="center"/>
    </xf>
    <xf numFmtId="0" fontId="38" fillId="0" borderId="7" xfId="0" applyFont="1" applyBorder="1" applyAlignment="1">
      <alignment horizontal="left" vertical="center"/>
    </xf>
    <xf numFmtId="0" fontId="38" fillId="0" borderId="6"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6"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 xfId="0"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Border="1" applyAlignment="1" applyProtection="1">
      <alignment horizontal="right"/>
      <protection locked="0"/>
    </xf>
    <xf numFmtId="0" fontId="22" fillId="0" borderId="0" xfId="0" applyFont="1" applyFill="1" applyBorder="1" applyAlignment="1">
      <alignment horizontal="center" vertical="center"/>
    </xf>
    <xf numFmtId="0" fontId="23" fillId="0" borderId="1" xfId="0" applyFont="1" applyFill="1" applyBorder="1" applyAlignment="1">
      <alignment horizontal="left" vertical="center"/>
    </xf>
    <xf numFmtId="0" fontId="21" fillId="0" borderId="1" xfId="0" applyFont="1" applyBorder="1" applyAlignment="1">
      <alignment horizontal="center" vertical="center"/>
    </xf>
    <xf numFmtId="0" fontId="64" fillId="6" borderId="42" xfId="0" applyFont="1" applyFill="1" applyBorder="1" applyAlignment="1">
      <alignment horizontal="center" vertical="center"/>
    </xf>
    <xf numFmtId="0" fontId="64" fillId="6" borderId="23" xfId="0" applyFont="1" applyFill="1" applyBorder="1" applyAlignment="1">
      <alignment horizontal="center" vertical="center"/>
    </xf>
    <xf numFmtId="0" fontId="64" fillId="6" borderId="32" xfId="0" applyFont="1" applyFill="1" applyBorder="1" applyAlignment="1">
      <alignment horizontal="center" vertical="center" wrapText="1"/>
    </xf>
    <xf numFmtId="0" fontId="64" fillId="6" borderId="47" xfId="0" applyFont="1" applyFill="1" applyBorder="1" applyAlignment="1">
      <alignment horizontal="center" vertical="center" wrapText="1"/>
    </xf>
    <xf numFmtId="0" fontId="64" fillId="6" borderId="19" xfId="0" applyFont="1" applyFill="1" applyBorder="1" applyAlignment="1">
      <alignment horizontal="center" vertical="center" wrapText="1"/>
    </xf>
    <xf numFmtId="0" fontId="64" fillId="6" borderId="42" xfId="0" applyFont="1" applyFill="1" applyBorder="1" applyAlignment="1">
      <alignment horizontal="center" vertical="center" wrapText="1"/>
    </xf>
    <xf numFmtId="0" fontId="64" fillId="6" borderId="2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43" fillId="0" borderId="0" xfId="0" applyFont="1" applyAlignment="1" applyProtection="1">
      <alignment horizontal="center"/>
      <protection locked="0"/>
    </xf>
    <xf numFmtId="0" fontId="6" fillId="3" borderId="38"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6" fillId="0" borderId="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43" fillId="0" borderId="0"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xf>
    <xf numFmtId="0" fontId="43" fillId="5" borderId="0"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xf>
    <xf numFmtId="0" fontId="43" fillId="0" borderId="0" xfId="0" applyFont="1" applyFill="1" applyAlignment="1">
      <alignment horizontal="center" vertical="center" wrapText="1"/>
    </xf>
    <xf numFmtId="0" fontId="5" fillId="0" borderId="0" xfId="0" applyFont="1" applyFill="1" applyAlignment="1">
      <alignment horizont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4" fontId="84" fillId="0" borderId="88" xfId="9" applyNumberFormat="1" applyFont="1" applyBorder="1" applyAlignment="1">
      <alignment horizontal="center" vertical="center" wrapText="1"/>
    </xf>
    <xf numFmtId="4" fontId="84" fillId="0" borderId="71" xfId="9" applyNumberFormat="1" applyFont="1" applyBorder="1" applyAlignment="1">
      <alignment horizontal="center" vertical="center" wrapText="1"/>
    </xf>
    <xf numFmtId="4" fontId="84" fillId="0" borderId="94" xfId="9" applyNumberFormat="1" applyFont="1" applyBorder="1" applyAlignment="1">
      <alignment horizontal="center" vertical="center" wrapText="1"/>
    </xf>
    <xf numFmtId="4" fontId="84" fillId="0" borderId="72" xfId="9" applyNumberFormat="1" applyFont="1" applyBorder="1" applyAlignment="1">
      <alignment horizontal="center" vertical="center" wrapText="1"/>
    </xf>
    <xf numFmtId="0" fontId="84" fillId="0" borderId="84" xfId="9" applyFont="1" applyBorder="1" applyAlignment="1">
      <alignment horizontal="center" vertical="center" wrapText="1"/>
    </xf>
    <xf numFmtId="0" fontId="86" fillId="0" borderId="0" xfId="9" applyFont="1" applyBorder="1" applyAlignment="1">
      <alignment horizontal="center" vertical="center"/>
    </xf>
    <xf numFmtId="0" fontId="87" fillId="0" borderId="0" xfId="9" applyFont="1" applyAlignment="1">
      <alignment vertical="center"/>
    </xf>
    <xf numFmtId="0" fontId="88" fillId="0" borderId="0" xfId="9" applyFont="1" applyAlignment="1">
      <alignment horizontal="center" vertical="center"/>
    </xf>
    <xf numFmtId="0" fontId="84" fillId="0" borderId="0" xfId="9" applyFont="1" applyAlignment="1">
      <alignment horizontal="right" vertical="center"/>
    </xf>
    <xf numFmtId="0" fontId="85" fillId="0" borderId="0" xfId="9" applyFont="1" applyAlignment="1">
      <alignment horizontal="right" vertical="center" wrapText="1"/>
    </xf>
    <xf numFmtId="0" fontId="84" fillId="0" borderId="78" xfId="9" applyFont="1" applyBorder="1" applyAlignment="1">
      <alignment vertical="center"/>
    </xf>
    <xf numFmtId="0" fontId="84" fillId="0" borderId="79" xfId="9" applyFont="1" applyBorder="1" applyAlignment="1">
      <alignment vertical="center"/>
    </xf>
    <xf numFmtId="0" fontId="85" fillId="0" borderId="79" xfId="9" applyFont="1" applyBorder="1" applyAlignment="1">
      <alignment vertical="center"/>
    </xf>
    <xf numFmtId="3" fontId="84" fillId="0" borderId="0" xfId="9" applyNumberFormat="1" applyFont="1" applyAlignment="1">
      <alignment horizontal="center" vertical="center" wrapText="1"/>
    </xf>
    <xf numFmtId="0" fontId="84" fillId="0" borderId="95" xfId="9" applyFont="1" applyBorder="1" applyAlignment="1">
      <alignment horizontal="center" vertical="center" wrapText="1"/>
    </xf>
    <xf numFmtId="0" fontId="84" fillId="0" borderId="96" xfId="9" applyFont="1" applyBorder="1" applyAlignment="1">
      <alignment horizontal="center" vertical="center" wrapText="1"/>
    </xf>
    <xf numFmtId="0" fontId="84" fillId="0" borderId="91" xfId="9" applyFont="1" applyBorder="1" applyAlignment="1">
      <alignment horizontal="center" vertical="center" wrapText="1"/>
    </xf>
    <xf numFmtId="0" fontId="84" fillId="0" borderId="97" xfId="9" applyFont="1" applyBorder="1" applyAlignment="1">
      <alignment horizontal="center" vertical="center" wrapText="1"/>
    </xf>
    <xf numFmtId="0" fontId="84" fillId="0" borderId="98" xfId="9" applyFont="1" applyBorder="1" applyAlignment="1">
      <alignment horizontal="center" vertical="center"/>
    </xf>
    <xf numFmtId="0" fontId="85" fillId="0" borderId="0" xfId="9" applyFont="1" applyBorder="1" applyAlignment="1">
      <alignment horizontal="left" vertical="center"/>
    </xf>
    <xf numFmtId="0" fontId="84" fillId="0" borderId="83" xfId="9" applyFont="1" applyBorder="1" applyAlignment="1">
      <alignment horizontal="center" vertical="center"/>
    </xf>
    <xf numFmtId="0" fontId="84" fillId="0" borderId="90" xfId="9" applyFont="1" applyBorder="1" applyAlignment="1">
      <alignment horizontal="center" vertical="center"/>
    </xf>
    <xf numFmtId="0" fontId="84" fillId="0" borderId="65" xfId="9" applyFont="1" applyBorder="1" applyAlignment="1">
      <alignment horizontal="center" vertical="center"/>
    </xf>
    <xf numFmtId="0" fontId="84" fillId="0" borderId="85" xfId="9" applyFont="1" applyBorder="1" applyAlignment="1">
      <alignment horizontal="center" vertical="center"/>
    </xf>
    <xf numFmtId="0" fontId="84" fillId="0" borderId="86" xfId="9" applyFont="1" applyBorder="1" applyAlignment="1">
      <alignment horizontal="center" vertical="center"/>
    </xf>
    <xf numFmtId="0" fontId="84" fillId="0" borderId="82" xfId="9" applyFont="1" applyBorder="1" applyAlignment="1">
      <alignment horizontal="center" vertical="center" wrapText="1"/>
    </xf>
    <xf numFmtId="0" fontId="85" fillId="0" borderId="89" xfId="9" applyFont="1" applyBorder="1" applyAlignment="1">
      <alignment horizontal="center" vertical="center" wrapText="1"/>
    </xf>
    <xf numFmtId="0" fontId="85" fillId="0" borderId="99" xfId="9" applyFont="1" applyBorder="1" applyAlignment="1">
      <alignment horizontal="center" vertical="center" wrapText="1"/>
    </xf>
    <xf numFmtId="3" fontId="84" fillId="0" borderId="0" xfId="9"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82" fillId="0" borderId="0" xfId="9" applyFont="1" applyBorder="1" applyAlignment="1">
      <alignment horizontal="left" vertical="center"/>
    </xf>
    <xf numFmtId="0" fontId="16" fillId="0" borderId="0" xfId="9" applyFont="1" applyBorder="1" applyAlignment="1">
      <alignment horizontal="center" vertical="center" wrapText="1"/>
    </xf>
    <xf numFmtId="0" fontId="82" fillId="0" borderId="0" xfId="9" applyFont="1" applyBorder="1" applyAlignment="1">
      <alignment horizontal="center" vertical="center" wrapText="1"/>
    </xf>
    <xf numFmtId="0" fontId="16" fillId="0" borderId="0" xfId="9" applyFont="1" applyBorder="1" applyAlignment="1">
      <alignment horizontal="center" vertical="center"/>
    </xf>
    <xf numFmtId="0" fontId="82" fillId="0" borderId="0" xfId="9" applyFont="1" applyBorder="1" applyAlignment="1">
      <alignment vertical="center"/>
    </xf>
    <xf numFmtId="0" fontId="82" fillId="0" borderId="0" xfId="9" applyFont="1" applyBorder="1" applyAlignment="1">
      <alignment horizontal="center" vertical="center"/>
    </xf>
    <xf numFmtId="0" fontId="16" fillId="0" borderId="0" xfId="9" applyFont="1" applyBorder="1" applyAlignment="1">
      <alignment horizontal="right" vertical="center"/>
    </xf>
    <xf numFmtId="0" fontId="16" fillId="0" borderId="0" xfId="9" applyFont="1" applyBorder="1" applyAlignment="1">
      <alignment horizontal="center" textRotation="255" wrapText="1"/>
    </xf>
    <xf numFmtId="0" fontId="82" fillId="0" borderId="0" xfId="9" applyFont="1" applyBorder="1" applyAlignment="1">
      <alignment horizontal="center" textRotation="255" wrapText="1"/>
    </xf>
    <xf numFmtId="0" fontId="16" fillId="0" borderId="0" xfId="9" applyFont="1" applyBorder="1" applyAlignment="1">
      <alignment horizontal="right" vertical="center" wrapText="1"/>
    </xf>
    <xf numFmtId="0" fontId="82" fillId="0" borderId="0" xfId="9" applyFont="1" applyBorder="1" applyAlignment="1">
      <alignment horizontal="right" vertical="center" wrapText="1"/>
    </xf>
    <xf numFmtId="0" fontId="16" fillId="0" borderId="0" xfId="9" applyFont="1" applyBorder="1" applyAlignment="1">
      <alignment vertical="center"/>
    </xf>
    <xf numFmtId="4" fontId="16" fillId="0" borderId="0" xfId="9" applyNumberFormat="1" applyFont="1" applyBorder="1" applyAlignment="1">
      <alignment horizontal="center" vertical="center" wrapText="1"/>
    </xf>
    <xf numFmtId="0" fontId="5" fillId="0" borderId="0" xfId="0" applyFont="1" applyAlignment="1" applyProtection="1">
      <alignment horizontal="center" vertical="center"/>
      <protection locked="0"/>
    </xf>
    <xf numFmtId="0" fontId="5" fillId="0" borderId="0" xfId="0" applyFont="1" applyFill="1" applyBorder="1" applyAlignment="1" applyProtection="1">
      <alignment horizontal="center" vertical="top"/>
    </xf>
    <xf numFmtId="0" fontId="8" fillId="0" borderId="0" xfId="0" applyFont="1" applyFill="1" applyBorder="1" applyAlignment="1" applyProtection="1">
      <alignment horizontal="center" vertical="top"/>
    </xf>
    <xf numFmtId="0" fontId="6" fillId="3" borderId="3"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13" fillId="0" borderId="0" xfId="0" applyFont="1" applyAlignment="1" applyProtection="1">
      <alignment horizontal="justify" vertical="distributed" wrapText="1"/>
      <protection locked="0"/>
    </xf>
    <xf numFmtId="0" fontId="64" fillId="0" borderId="6" xfId="0" applyFont="1" applyBorder="1" applyAlignment="1">
      <alignment vertical="center"/>
    </xf>
    <xf numFmtId="0" fontId="64" fillId="0" borderId="8" xfId="0" applyFont="1" applyBorder="1" applyAlignment="1">
      <alignment vertical="center"/>
    </xf>
    <xf numFmtId="41" fontId="67" fillId="0" borderId="35" xfId="0" applyNumberFormat="1" applyFont="1" applyBorder="1" applyAlignment="1">
      <alignment horizontal="right" vertical="center"/>
    </xf>
    <xf numFmtId="0" fontId="67" fillId="0" borderId="6" xfId="0" applyFont="1" applyBorder="1" applyAlignment="1">
      <alignment vertical="center"/>
    </xf>
    <xf numFmtId="0" fontId="67" fillId="0" borderId="3" xfId="0" applyFont="1" applyBorder="1" applyAlignment="1">
      <alignment vertical="center"/>
    </xf>
    <xf numFmtId="0" fontId="67" fillId="0" borderId="5" xfId="0" applyFont="1" applyBorder="1" applyAlignment="1">
      <alignment vertical="center"/>
    </xf>
    <xf numFmtId="0" fontId="67" fillId="0" borderId="7" xfId="0" applyFont="1" applyBorder="1" applyAlignment="1">
      <alignment horizontal="left" vertical="center" indent="1"/>
    </xf>
    <xf numFmtId="0" fontId="64" fillId="6" borderId="3" xfId="0" applyFont="1" applyFill="1" applyBorder="1" applyAlignment="1">
      <alignment vertical="center"/>
    </xf>
    <xf numFmtId="0" fontId="64" fillId="6" borderId="5" xfId="0" applyFont="1" applyFill="1" applyBorder="1" applyAlignment="1">
      <alignment vertical="center"/>
    </xf>
    <xf numFmtId="0" fontId="64" fillId="6" borderId="8" xfId="0" applyFont="1" applyFill="1" applyBorder="1" applyAlignment="1">
      <alignment vertical="center"/>
    </xf>
    <xf numFmtId="0" fontId="64" fillId="6" borderId="2" xfId="0" applyFont="1" applyFill="1" applyBorder="1" applyAlignment="1">
      <alignment vertical="center"/>
    </xf>
    <xf numFmtId="0" fontId="64" fillId="6" borderId="42" xfId="0" applyFont="1" applyFill="1" applyBorder="1" applyAlignment="1">
      <alignment horizontal="center" vertical="justify"/>
    </xf>
    <xf numFmtId="0" fontId="64" fillId="6" borderId="23" xfId="0" applyFont="1" applyFill="1" applyBorder="1" applyAlignment="1">
      <alignment horizontal="center" vertical="justify"/>
    </xf>
    <xf numFmtId="0" fontId="64" fillId="0" borderId="7" xfId="0" applyFont="1" applyBorder="1" applyAlignment="1">
      <alignment vertical="center"/>
    </xf>
    <xf numFmtId="0" fontId="64" fillId="0" borderId="2" xfId="0" applyFont="1" applyBorder="1" applyAlignment="1">
      <alignment vertical="center"/>
    </xf>
    <xf numFmtId="41" fontId="64" fillId="0" borderId="35" xfId="0" applyNumberFormat="1" applyFont="1" applyBorder="1" applyAlignment="1">
      <alignment horizontal="right" vertical="center"/>
    </xf>
    <xf numFmtId="41" fontId="64" fillId="0" borderId="23" xfId="0" applyNumberFormat="1" applyFont="1" applyBorder="1" applyAlignment="1">
      <alignment horizontal="right" vertical="center"/>
    </xf>
    <xf numFmtId="0" fontId="64" fillId="0" borderId="6" xfId="0" applyFont="1" applyBorder="1" applyAlignment="1">
      <alignment vertical="center" wrapText="1"/>
    </xf>
    <xf numFmtId="0" fontId="70" fillId="5" borderId="0" xfId="0" applyFont="1" applyFill="1" applyBorder="1" applyAlignment="1">
      <alignment horizontal="center" vertical="center" wrapText="1"/>
    </xf>
    <xf numFmtId="0" fontId="67" fillId="0" borderId="6" xfId="0" applyFont="1" applyBorder="1" applyAlignment="1">
      <alignment vertical="center" wrapText="1"/>
    </xf>
    <xf numFmtId="0" fontId="67" fillId="0" borderId="47" xfId="0" applyFont="1" applyBorder="1" applyAlignment="1">
      <alignment vertical="center"/>
    </xf>
    <xf numFmtId="0" fontId="64" fillId="6" borderId="32" xfId="0" applyFont="1" applyFill="1" applyBorder="1" applyAlignment="1">
      <alignment vertical="center"/>
    </xf>
    <xf numFmtId="0" fontId="64" fillId="6" borderId="19" xfId="0" applyFont="1" applyFill="1" applyBorder="1" applyAlignment="1">
      <alignment vertical="center"/>
    </xf>
    <xf numFmtId="0" fontId="6" fillId="3" borderId="38" xfId="0" applyFont="1" applyFill="1" applyBorder="1" applyAlignment="1">
      <alignment horizontal="center" vertical="center"/>
    </xf>
    <xf numFmtId="0" fontId="6" fillId="0" borderId="41"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39" xfId="0" applyFont="1" applyFill="1" applyBorder="1" applyAlignment="1">
      <alignment horizontal="center" vertical="center"/>
    </xf>
    <xf numFmtId="0" fontId="43" fillId="0" borderId="0" xfId="0" applyFont="1" applyAlignment="1">
      <alignment horizontal="center"/>
    </xf>
    <xf numFmtId="0" fontId="5" fillId="0" borderId="0" xfId="0" applyFont="1" applyAlignment="1">
      <alignment horizont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23" fillId="0" borderId="74"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76" xfId="0" applyFont="1" applyFill="1" applyBorder="1" applyAlignment="1">
      <alignment horizontal="center" vertical="center"/>
    </xf>
    <xf numFmtId="0" fontId="80" fillId="0" borderId="63" xfId="0" applyFont="1" applyFill="1" applyBorder="1" applyAlignment="1">
      <alignment horizontal="center" vertical="center"/>
    </xf>
    <xf numFmtId="0" fontId="80" fillId="0" borderId="62" xfId="0" applyFont="1" applyFill="1" applyBorder="1" applyAlignment="1">
      <alignment horizontal="center" vertical="center"/>
    </xf>
    <xf numFmtId="0" fontId="80" fillId="0" borderId="64" xfId="0" applyFont="1" applyFill="1" applyBorder="1" applyAlignment="1">
      <alignment horizontal="center" vertical="center"/>
    </xf>
    <xf numFmtId="0" fontId="23" fillId="0" borderId="0" xfId="0" applyFont="1" applyFill="1" applyAlignment="1">
      <alignment horizontal="center" vertical="center"/>
    </xf>
    <xf numFmtId="0" fontId="38" fillId="0" borderId="37" xfId="0" applyFont="1" applyFill="1" applyBorder="1" applyAlignment="1">
      <alignment horizontal="justify" vertical="center" wrapText="1"/>
    </xf>
    <xf numFmtId="0" fontId="38" fillId="0" borderId="77" xfId="5" applyNumberFormat="1" applyFont="1" applyFill="1" applyBorder="1" applyAlignment="1">
      <alignment horizontal="center" vertical="center" wrapText="1"/>
    </xf>
    <xf numFmtId="0" fontId="38" fillId="0" borderId="46" xfId="5" applyNumberFormat="1" applyFont="1" applyFill="1" applyBorder="1" applyAlignment="1">
      <alignment horizontal="center" vertical="center" wrapText="1"/>
    </xf>
    <xf numFmtId="0" fontId="38" fillId="0" borderId="71" xfId="5" applyNumberFormat="1" applyFont="1" applyFill="1" applyBorder="1" applyAlignment="1">
      <alignment horizontal="center" vertical="center" wrapText="1"/>
    </xf>
  </cellXfs>
  <cellStyles count="16">
    <cellStyle name="20% - Accent6" xfId="1"/>
    <cellStyle name="Euro" xfId="2"/>
    <cellStyle name="Euro 2" xfId="3"/>
    <cellStyle name="Euro 3" xfId="4"/>
    <cellStyle name="Millares" xfId="5" builtinId="3"/>
    <cellStyle name="Millares 2" xfId="6"/>
    <cellStyle name="Millares 3" xfId="7"/>
    <cellStyle name="Moneda" xfId="8" builtinId="4"/>
    <cellStyle name="Normal" xfId="0" builtinId="0"/>
    <cellStyle name="Normal 2" xfId="9"/>
    <cellStyle name="Normal 3" xfId="10"/>
    <cellStyle name="Normal 3 2" xfId="11"/>
    <cellStyle name="Normal 4" xfId="12"/>
    <cellStyle name="Normal 4 8" xfId="13"/>
    <cellStyle name="Porcentual" xfId="14" builtinId="5"/>
    <cellStyle name="Porcentual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3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-27993</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2799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PRIMERO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25</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0</xdr:colOff>
      <xdr:row>25</xdr:row>
      <xdr:rowOff>0</xdr:rowOff>
    </xdr:from>
    <xdr:ext cx="3305175" cy="662517"/>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twoCellAnchor>
    <xdr:from>
      <xdr:col>3</xdr:col>
      <xdr:colOff>352425</xdr:colOff>
      <xdr:row>10</xdr:row>
      <xdr:rowOff>85725</xdr:rowOff>
    </xdr:from>
    <xdr:to>
      <xdr:col>6</xdr:col>
      <xdr:colOff>180975</xdr:colOff>
      <xdr:row>13</xdr:row>
      <xdr:rowOff>9525</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448050" y="3457575"/>
          <a:ext cx="21145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200" b="1"/>
            <a:t>NO</a:t>
          </a:r>
          <a:r>
            <a:rPr lang="es-MX" sz="3200" b="1" baseline="0"/>
            <a:t>  APLICA</a:t>
          </a:r>
          <a:endParaRPr lang="es-MX" sz="32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23</xdr:colOff>
      <xdr:row>14</xdr:row>
      <xdr:rowOff>97367</xdr:rowOff>
    </xdr:from>
    <xdr:to>
      <xdr:col>8</xdr:col>
      <xdr:colOff>183404</xdr:colOff>
      <xdr:row>30</xdr:row>
      <xdr:rowOff>44450</xdr:rowOff>
    </xdr:to>
    <xdr:sp macro="" textlink="">
      <xdr:nvSpPr>
        <xdr:cNvPr id="10" name="9 CuadroTexto">
          <a:extLst>
            <a:ext uri="{FF2B5EF4-FFF2-40B4-BE49-F238E27FC236}">
              <a16:creationId xmlns:a16="http://schemas.microsoft.com/office/drawing/2014/main" xmlns="" id="{00000000-0008-0000-0B00-00000A000000}"/>
            </a:ext>
          </a:extLst>
        </xdr:cNvPr>
        <xdr:cNvSpPr txBox="1"/>
      </xdr:nvSpPr>
      <xdr:spPr>
        <a:xfrm>
          <a:off x="1259440" y="3050117"/>
          <a:ext cx="5506797" cy="303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71948</xdr:colOff>
      <xdr:row>0</xdr:row>
      <xdr:rowOff>29157</xdr:rowOff>
    </xdr:from>
    <xdr:ext cx="85882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29157"/>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603250</xdr:colOff>
      <xdr:row>49</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317499</xdr:colOff>
      <xdr:row>49</xdr:row>
      <xdr:rowOff>84667</xdr:rowOff>
    </xdr:from>
    <xdr:ext cx="2772833" cy="740834"/>
    <xdr:sp macro="" textlink="">
      <xdr:nvSpPr>
        <xdr:cNvPr id="11" name="CuadroTexto 5">
          <a:extLst>
            <a:ext uri="{FF2B5EF4-FFF2-40B4-BE49-F238E27FC236}">
              <a16:creationId xmlns:a16="http://schemas.microsoft.com/office/drawing/2014/main" xmlns=""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-27993</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2799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987260</xdr:colOff>
      <xdr:row>0</xdr:row>
      <xdr:rowOff>-27993</xdr:rowOff>
    </xdr:from>
    <xdr:ext cx="898003"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60"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52</xdr:row>
      <xdr:rowOff>9524</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76200" y="120776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4</xdr:col>
      <xdr:colOff>0</xdr:colOff>
      <xdr:row>52</xdr:row>
      <xdr:rowOff>19049</xdr:rowOff>
    </xdr:from>
    <xdr:ext cx="3019425" cy="619125"/>
    <xdr:sp macro="" textlink="">
      <xdr:nvSpPr>
        <xdr:cNvPr id="9" name="CuadroTexto 5">
          <a:extLst>
            <a:ext uri="{FF2B5EF4-FFF2-40B4-BE49-F238E27FC236}">
              <a16:creationId xmlns:a16="http://schemas.microsoft.com/office/drawing/2014/main" xmlns="" id="{00000000-0008-0000-0D00-000009000000}"/>
            </a:ext>
          </a:extLst>
        </xdr:cNvPr>
        <xdr:cNvSpPr txBox="1"/>
      </xdr:nvSpPr>
      <xdr:spPr>
        <a:xfrm>
          <a:off x="4095750" y="12087224"/>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 PRIMERO__</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31</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123825</xdr:colOff>
      <xdr:row>31</xdr:row>
      <xdr:rowOff>142876</xdr:rowOff>
    </xdr:from>
    <xdr:ext cx="3124200" cy="685799"/>
    <xdr:sp macro="" textlink="">
      <xdr:nvSpPr>
        <xdr:cNvPr id="7" name="CuadroTexto 5">
          <a:extLst>
            <a:ext uri="{FF2B5EF4-FFF2-40B4-BE49-F238E27FC236}">
              <a16:creationId xmlns:a16="http://schemas.microsoft.com/office/drawing/2014/main" xmlns=""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87</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771525</xdr:colOff>
      <xdr:row>87</xdr:row>
      <xdr:rowOff>171451</xdr:rowOff>
    </xdr:from>
    <xdr:ext cx="3181350" cy="628650"/>
    <xdr:sp macro="" textlink="">
      <xdr:nvSpPr>
        <xdr:cNvPr id="25" name="CuadroTexto 5">
          <a:extLst>
            <a:ext uri="{FF2B5EF4-FFF2-40B4-BE49-F238E27FC236}">
              <a16:creationId xmlns:a16="http://schemas.microsoft.com/office/drawing/2014/main" xmlns=""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:_PRIMERO___</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161</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161</xdr:row>
      <xdr:rowOff>0</xdr:rowOff>
    </xdr:from>
    <xdr:ext cx="3305175" cy="662517"/>
    <xdr:sp macro="" textlink="">
      <xdr:nvSpPr>
        <xdr:cNvPr id="4" name="CuadroTexto 5">
          <a:extLst>
            <a:ext uri="{FF2B5EF4-FFF2-40B4-BE49-F238E27FC236}">
              <a16:creationId xmlns:a16="http://schemas.microsoft.com/office/drawing/2014/main" xmlns=""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a:p>
          <a:pPr algn="ctr"/>
          <a:endParaRPr lang="es-MX" sz="1200"/>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596830</xdr:colOff>
      <xdr:row>28</xdr:row>
      <xdr:rowOff>351947</xdr:rowOff>
    </xdr:from>
    <xdr:ext cx="184731" cy="264560"/>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7588180" y="6752747"/>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endParaRPr lang="es-MX"/>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600075</xdr:colOff>
      <xdr:row>20</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295275</xdr:colOff>
      <xdr:row>20</xdr:row>
      <xdr:rowOff>9524</xdr:rowOff>
    </xdr:from>
    <xdr:ext cx="2952750" cy="657226"/>
    <xdr:sp macro="" textlink="">
      <xdr:nvSpPr>
        <xdr:cNvPr id="16" name="CuadroTexto 5">
          <a:extLst>
            <a:ext uri="{FF2B5EF4-FFF2-40B4-BE49-F238E27FC236}">
              <a16:creationId xmlns:a16="http://schemas.microsoft.com/office/drawing/2014/main" xmlns=""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571500</xdr:colOff>
      <xdr:row>33</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933450</xdr:colOff>
      <xdr:row>33</xdr:row>
      <xdr:rowOff>9525</xdr:rowOff>
    </xdr:from>
    <xdr:ext cx="2952750" cy="657226"/>
    <xdr:sp macro="" textlink="">
      <xdr:nvSpPr>
        <xdr:cNvPr id="31" name="CuadroTexto 5">
          <a:extLst>
            <a:ext uri="{FF2B5EF4-FFF2-40B4-BE49-F238E27FC236}">
              <a16:creationId xmlns:a16="http://schemas.microsoft.com/office/drawing/2014/main" xmlns=""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73</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0</xdr:colOff>
      <xdr:row>73</xdr:row>
      <xdr:rowOff>142875</xdr:rowOff>
    </xdr:from>
    <xdr:ext cx="3305175" cy="695325"/>
    <xdr:sp macro="" textlink="">
      <xdr:nvSpPr>
        <xdr:cNvPr id="7" name="CuadroTexto 5">
          <a:extLst>
            <a:ext uri="{FF2B5EF4-FFF2-40B4-BE49-F238E27FC236}">
              <a16:creationId xmlns:a16="http://schemas.microsoft.com/office/drawing/2014/main" xmlns=""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u="sng" baseline="0">
              <a:latin typeface="Arial" pitchFamily="34" charset="0"/>
              <a:cs typeface="Arial" pitchFamily="34" charset="0"/>
            </a:rPr>
            <a:t>PRIMERO</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35</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35</xdr:row>
      <xdr:rowOff>0</xdr:rowOff>
    </xdr:from>
    <xdr:ext cx="3305175" cy="662517"/>
    <xdr:sp macro="" textlink="">
      <xdr:nvSpPr>
        <xdr:cNvPr id="6" name="CuadroTexto 5">
          <a:extLst>
            <a:ext uri="{FF2B5EF4-FFF2-40B4-BE49-F238E27FC236}">
              <a16:creationId xmlns:a16="http://schemas.microsoft.com/office/drawing/2014/main" xmlns=""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18</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18</xdr:row>
      <xdr:rowOff>0</xdr:rowOff>
    </xdr:from>
    <xdr:ext cx="3019425" cy="662517"/>
    <xdr:sp macro="" textlink="">
      <xdr:nvSpPr>
        <xdr:cNvPr id="24" name="CuadroTexto 5">
          <a:extLst>
            <a:ext uri="{FF2B5EF4-FFF2-40B4-BE49-F238E27FC236}">
              <a16:creationId xmlns:a16="http://schemas.microsoft.com/office/drawing/2014/main" xmlns=""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:__PRIMERO____</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24</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24</xdr:row>
      <xdr:rowOff>0</xdr:rowOff>
    </xdr:from>
    <xdr:ext cx="3019425" cy="662517"/>
    <xdr:sp macro="" textlink="">
      <xdr:nvSpPr>
        <xdr:cNvPr id="25" name="CuadroTexto 5">
          <a:extLst>
            <a:ext uri="{FF2B5EF4-FFF2-40B4-BE49-F238E27FC236}">
              <a16:creationId xmlns:a16="http://schemas.microsoft.com/office/drawing/2014/main" xmlns=""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46</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628651</xdr:colOff>
      <xdr:row>46</xdr:row>
      <xdr:rowOff>0</xdr:rowOff>
    </xdr:from>
    <xdr:ext cx="3009900" cy="662517"/>
    <xdr:sp macro="" textlink="">
      <xdr:nvSpPr>
        <xdr:cNvPr id="20" name="CuadroTexto 5">
          <a:extLst>
            <a:ext uri="{FF2B5EF4-FFF2-40B4-BE49-F238E27FC236}">
              <a16:creationId xmlns:a16="http://schemas.microsoft.com/office/drawing/2014/main" xmlns=""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1</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762000" y="166497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1800-000005000000}"/>
            </a:ext>
          </a:extLst>
        </xdr:cNvPr>
        <xdr:cNvSpPr txBox="1"/>
      </xdr:nvSpPr>
      <xdr:spPr>
        <a:xfrm>
          <a:off x="5076825" y="166497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135</xdr:row>
      <xdr:rowOff>0</xdr:rowOff>
    </xdr:from>
    <xdr:ext cx="3200400" cy="662517"/>
    <xdr:sp macro="" textlink="">
      <xdr:nvSpPr>
        <xdr:cNvPr id="7" name="CuadroTexto 5">
          <a:extLst>
            <a:ext uri="{FF2B5EF4-FFF2-40B4-BE49-F238E27FC236}">
              <a16:creationId xmlns:a16="http://schemas.microsoft.com/office/drawing/2014/main" xmlns=""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95251</xdr:colOff>
      <xdr:row>134</xdr:row>
      <xdr:rowOff>200024</xdr:rowOff>
    </xdr:from>
    <xdr:ext cx="2933699" cy="676275"/>
    <xdr:sp macro="" textlink="">
      <xdr:nvSpPr>
        <xdr:cNvPr id="9" name="CuadroTexto 5">
          <a:extLst>
            <a:ext uri="{FF2B5EF4-FFF2-40B4-BE49-F238E27FC236}">
              <a16:creationId xmlns:a16="http://schemas.microsoft.com/office/drawing/2014/main" xmlns="" id="{00000000-0008-0000-1900-000009000000}"/>
            </a:ext>
          </a:extLst>
        </xdr:cNvPr>
        <xdr:cNvSpPr txBox="1"/>
      </xdr:nvSpPr>
      <xdr:spPr>
        <a:xfrm>
          <a:off x="5133976" y="7820024"/>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a:t>
          </a:r>
        </a:p>
      </xdr:txBody>
    </xdr:sp>
    <xdr:clientData/>
  </xdr:oneCellAnchor>
  <xdr:oneCellAnchor>
    <xdr:from>
      <xdr:col>1</xdr:col>
      <xdr:colOff>0</xdr:colOff>
      <xdr:row>135</xdr:row>
      <xdr:rowOff>0</xdr:rowOff>
    </xdr:from>
    <xdr:ext cx="3200400" cy="662517"/>
    <xdr:sp macro="" textlink="">
      <xdr:nvSpPr>
        <xdr:cNvPr id="11" name="CuadroTexto 10">
          <a:extLst>
            <a:ext uri="{FF2B5EF4-FFF2-40B4-BE49-F238E27FC236}">
              <a16:creationId xmlns:a16="http://schemas.microsoft.com/office/drawing/2014/main" xmlns="" id="{70F60D81-AEA9-4EC8-A267-D104E989091C}"/>
            </a:ext>
          </a:extLst>
        </xdr:cNvPr>
        <xdr:cNvSpPr txBox="1"/>
      </xdr:nvSpPr>
      <xdr:spPr>
        <a:xfrm>
          <a:off x="695325" y="28003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95251</xdr:colOff>
      <xdr:row>134</xdr:row>
      <xdr:rowOff>200024</xdr:rowOff>
    </xdr:from>
    <xdr:ext cx="2933699" cy="676275"/>
    <xdr:sp macro="" textlink="">
      <xdr:nvSpPr>
        <xdr:cNvPr id="12" name="CuadroTexto 5">
          <a:extLst>
            <a:ext uri="{FF2B5EF4-FFF2-40B4-BE49-F238E27FC236}">
              <a16:creationId xmlns:a16="http://schemas.microsoft.com/office/drawing/2014/main" xmlns="" id="{58712D82-0677-4253-ADBB-44D46FD97DA9}"/>
            </a:ext>
          </a:extLst>
        </xdr:cNvPr>
        <xdr:cNvSpPr txBox="1"/>
      </xdr:nvSpPr>
      <xdr:spPr>
        <a:xfrm>
          <a:off x="5133976" y="2798444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35</xdr:row>
      <xdr:rowOff>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35</xdr:row>
      <xdr:rowOff>0</xdr:rowOff>
    </xdr:from>
    <xdr:ext cx="3305175" cy="662517"/>
    <xdr:sp macro="" textlink="">
      <xdr:nvSpPr>
        <xdr:cNvPr id="5" name="CuadroTexto 5">
          <a:extLst>
            <a:ext uri="{FF2B5EF4-FFF2-40B4-BE49-F238E27FC236}">
              <a16:creationId xmlns:a16="http://schemas.microsoft.com/office/drawing/2014/main" xmlns=""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:__PRIMERO___</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776459</xdr:colOff>
      <xdr:row>0</xdr:row>
      <xdr:rowOff>-27993</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94527"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3426892</xdr:colOff>
      <xdr:row>3</xdr:row>
      <xdr:rowOff>107793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713929"/>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709083</xdr:colOff>
      <xdr:row>40</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0</xdr:colOff>
      <xdr:row>40</xdr:row>
      <xdr:rowOff>0</xdr:rowOff>
    </xdr:from>
    <xdr:ext cx="3019425" cy="662517"/>
    <xdr:sp macro="" textlink="">
      <xdr:nvSpPr>
        <xdr:cNvPr id="9" name="CuadroTexto 5">
          <a:extLst>
            <a:ext uri="{FF2B5EF4-FFF2-40B4-BE49-F238E27FC236}">
              <a16:creationId xmlns:a16="http://schemas.microsoft.com/office/drawing/2014/main" xmlns=""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-27993</xdr:rowOff>
    </xdr:from>
    <xdr:ext cx="898003"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545247"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34</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400051</xdr:colOff>
      <xdr:row>34</xdr:row>
      <xdr:rowOff>0</xdr:rowOff>
    </xdr:from>
    <xdr:ext cx="2895599" cy="662517"/>
    <xdr:sp macro="" textlink="">
      <xdr:nvSpPr>
        <xdr:cNvPr id="9" name="CuadroTexto 5">
          <a:extLst>
            <a:ext uri="{FF2B5EF4-FFF2-40B4-BE49-F238E27FC236}">
              <a16:creationId xmlns:a16="http://schemas.microsoft.com/office/drawing/2014/main" xmlns=""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-27993</xdr:rowOff>
    </xdr:from>
    <xdr:ext cx="898003"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322791</xdr:colOff>
      <xdr:row>35</xdr:row>
      <xdr:rowOff>42334</xdr:rowOff>
    </xdr:from>
    <xdr:ext cx="2973122" cy="609013"/>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8053917"/>
          <a:ext cx="2973122"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723900</xdr:colOff>
      <xdr:row>35</xdr:row>
      <xdr:rowOff>46565</xdr:rowOff>
    </xdr:from>
    <xdr:ext cx="2855141" cy="662517"/>
    <xdr:sp macro="" textlink="">
      <xdr:nvSpPr>
        <xdr:cNvPr id="6" name="CuadroTexto 5">
          <a:extLst>
            <a:ext uri="{FF2B5EF4-FFF2-40B4-BE49-F238E27FC236}">
              <a16:creationId xmlns:a16="http://schemas.microsoft.com/office/drawing/2014/main" xmlns=""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245349</xdr:colOff>
      <xdr:row>0</xdr:row>
      <xdr:rowOff>24338</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58917" y="24338"/>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69</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GERENET</a:t>
          </a:r>
          <a:r>
            <a:rPr lang="es-MX" sz="1100" baseline="0"/>
            <a:t> DE ADMINISTRACION Y FINANZAS</a:t>
          </a:r>
          <a:endParaRPr lang="es-MX" sz="1100"/>
        </a:p>
      </xdr:txBody>
    </xdr:sp>
    <xdr:clientData/>
  </xdr:oneCellAnchor>
  <xdr:oneCellAnchor>
    <xdr:from>
      <xdr:col>1</xdr:col>
      <xdr:colOff>5820835</xdr:colOff>
      <xdr:row>69</xdr:row>
      <xdr:rowOff>0</xdr:rowOff>
    </xdr:from>
    <xdr:ext cx="2942165" cy="662517"/>
    <xdr:sp macro="" textlink="">
      <xdr:nvSpPr>
        <xdr:cNvPr id="11" name="CuadroTexto 5">
          <a:extLst>
            <a:ext uri="{FF2B5EF4-FFF2-40B4-BE49-F238E27FC236}">
              <a16:creationId xmlns:a16="http://schemas.microsoft.com/office/drawing/2014/main" xmlns="" id="{00000000-0008-0000-0300-00000B000000}"/>
            </a:ext>
          </a:extLst>
        </xdr:cNvPr>
        <xdr:cNvSpPr txBox="1"/>
      </xdr:nvSpPr>
      <xdr:spPr>
        <a:xfrm>
          <a:off x="5926668" y="14911917"/>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41</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41</xdr:row>
      <xdr:rowOff>0</xdr:rowOff>
    </xdr:from>
    <xdr:ext cx="2855141" cy="662517"/>
    <xdr:sp macro="" textlink="">
      <xdr:nvSpPr>
        <xdr:cNvPr id="11" name="CuadroTexto 5">
          <a:extLst>
            <a:ext uri="{FF2B5EF4-FFF2-40B4-BE49-F238E27FC236}">
              <a16:creationId xmlns:a16="http://schemas.microsoft.com/office/drawing/2014/main" xmlns=""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-25876</xdr:rowOff>
    </xdr:from>
    <xdr:ext cx="93718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05578" y="-25876"/>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41</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41</xdr:row>
      <xdr:rowOff>0</xdr:rowOff>
    </xdr:from>
    <xdr:ext cx="2855141" cy="662517"/>
    <xdr:sp macro="" textlink="">
      <xdr:nvSpPr>
        <xdr:cNvPr id="5" name="CuadroTexto 5">
          <a:extLst>
            <a:ext uri="{FF2B5EF4-FFF2-40B4-BE49-F238E27FC236}">
              <a16:creationId xmlns:a16="http://schemas.microsoft.com/office/drawing/2014/main" xmlns=""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twoCellAnchor>
    <xdr:from>
      <xdr:col>1</xdr:col>
      <xdr:colOff>1121855</xdr:colOff>
      <xdr:row>14</xdr:row>
      <xdr:rowOff>21167</xdr:rowOff>
    </xdr:from>
    <xdr:to>
      <xdr:col>4</xdr:col>
      <xdr:colOff>170413</xdr:colOff>
      <xdr:row>15</xdr:row>
      <xdr:rowOff>200025</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1248855" y="3175000"/>
          <a:ext cx="44672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1100" b="1"/>
            <a:t>NO APLICA POR QUE EN ESTE EJERCICIO NO SE REALIZO OBRA PUBLICA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twoCellAnchor>
    <xdr:from>
      <xdr:col>6</xdr:col>
      <xdr:colOff>609600</xdr:colOff>
      <xdr:row>24</xdr:row>
      <xdr:rowOff>0</xdr:rowOff>
    </xdr:from>
    <xdr:to>
      <xdr:col>6</xdr:col>
      <xdr:colOff>3924300</xdr:colOff>
      <xdr:row>25</xdr:row>
      <xdr:rowOff>25400</xdr:rowOff>
    </xdr:to>
    <xdr:sp macro="" textlink="" fLocksText="0">
      <xdr:nvSpPr>
        <xdr:cNvPr id="5626" name="Text Box 1">
          <a:extLst>
            <a:ext uri="{FF2B5EF4-FFF2-40B4-BE49-F238E27FC236}">
              <a16:creationId xmlns:a16="http://schemas.microsoft.com/office/drawing/2014/main" xmlns="" id="{00000000-0008-0000-2000-0000FA150000}"/>
            </a:ext>
          </a:extLst>
        </xdr:cNvPr>
        <xdr:cNvSpPr txBox="1">
          <a:spLocks noChangeArrowheads="1"/>
        </xdr:cNvSpPr>
      </xdr:nvSpPr>
      <xdr:spPr bwMode="auto">
        <a:xfrm>
          <a:off x="4095750" y="10848975"/>
          <a:ext cx="3314700" cy="234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1</xdr:col>
      <xdr:colOff>177800</xdr:colOff>
      <xdr:row>24</xdr:row>
      <xdr:rowOff>0</xdr:rowOff>
    </xdr:from>
    <xdr:to>
      <xdr:col>6</xdr:col>
      <xdr:colOff>1028700</xdr:colOff>
      <xdr:row>28</xdr:row>
      <xdr:rowOff>139700</xdr:rowOff>
    </xdr:to>
    <xdr:sp macro="" textlink="" fLocksText="0">
      <xdr:nvSpPr>
        <xdr:cNvPr id="5627" name="Text Box 2">
          <a:extLst>
            <a:ext uri="{FF2B5EF4-FFF2-40B4-BE49-F238E27FC236}">
              <a16:creationId xmlns:a16="http://schemas.microsoft.com/office/drawing/2014/main" xmlns="" id="{00000000-0008-0000-2000-0000FB150000}"/>
            </a:ext>
          </a:extLst>
        </xdr:cNvPr>
        <xdr:cNvSpPr txBox="1">
          <a:spLocks noChangeArrowheads="1"/>
        </xdr:cNvSpPr>
      </xdr:nvSpPr>
      <xdr:spPr bwMode="auto">
        <a:xfrm>
          <a:off x="177800" y="10848975"/>
          <a:ext cx="4337050" cy="815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2</xdr:col>
      <xdr:colOff>609600</xdr:colOff>
      <xdr:row>23</xdr:row>
      <xdr:rowOff>0</xdr:rowOff>
    </xdr:from>
    <xdr:to>
      <xdr:col>2</xdr:col>
      <xdr:colOff>3924300</xdr:colOff>
      <xdr:row>24</xdr:row>
      <xdr:rowOff>25400</xdr:rowOff>
    </xdr:to>
    <xdr:sp macro="" textlink="" fLocksText="0">
      <xdr:nvSpPr>
        <xdr:cNvPr id="5617" name="Text Box 1">
          <a:extLst>
            <a:ext uri="{FF2B5EF4-FFF2-40B4-BE49-F238E27FC236}">
              <a16:creationId xmlns:a16="http://schemas.microsoft.com/office/drawing/2014/main" xmlns="" id="{00000000-0008-0000-2000-0000F1150000}"/>
            </a:ext>
          </a:extLst>
        </xdr:cNvPr>
        <xdr:cNvSpPr txBox="1">
          <a:spLocks noChangeArrowheads="1"/>
        </xdr:cNvSpPr>
      </xdr:nvSpPr>
      <xdr:spPr bwMode="auto">
        <a:xfrm>
          <a:off x="2667000" y="12868275"/>
          <a:ext cx="3314700" cy="234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xdr:from>
      <xdr:col>0</xdr:col>
      <xdr:colOff>0</xdr:colOff>
      <xdr:row>23</xdr:row>
      <xdr:rowOff>0</xdr:rowOff>
    </xdr:from>
    <xdr:to>
      <xdr:col>2</xdr:col>
      <xdr:colOff>1028700</xdr:colOff>
      <xdr:row>27</xdr:row>
      <xdr:rowOff>139700</xdr:rowOff>
    </xdr:to>
    <xdr:sp macro="" textlink="" fLocksText="0">
      <xdr:nvSpPr>
        <xdr:cNvPr id="5618" name="Text Box 2">
          <a:extLst>
            <a:ext uri="{FF2B5EF4-FFF2-40B4-BE49-F238E27FC236}">
              <a16:creationId xmlns:a16="http://schemas.microsoft.com/office/drawing/2014/main" xmlns="" id="{00000000-0008-0000-2000-0000F2150000}"/>
            </a:ext>
          </a:extLst>
        </xdr:cNvPr>
        <xdr:cNvSpPr txBox="1">
          <a:spLocks noChangeArrowheads="1"/>
        </xdr:cNvSpPr>
      </xdr:nvSpPr>
      <xdr:spPr bwMode="auto">
        <a:xfrm>
          <a:off x="0" y="12868275"/>
          <a:ext cx="3086100" cy="863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609600</xdr:colOff>
      <xdr:row>24</xdr:row>
      <xdr:rowOff>0</xdr:rowOff>
    </xdr:from>
    <xdr:to>
      <xdr:col>6</xdr:col>
      <xdr:colOff>3924300</xdr:colOff>
      <xdr:row>25</xdr:row>
      <xdr:rowOff>25400</xdr:rowOff>
    </xdr:to>
    <xdr:sp macro="" textlink="" fLocksText="0">
      <xdr:nvSpPr>
        <xdr:cNvPr id="4" name="Text Box 1">
          <a:extLst>
            <a:ext uri="{FF2B5EF4-FFF2-40B4-BE49-F238E27FC236}">
              <a16:creationId xmlns:a16="http://schemas.microsoft.com/office/drawing/2014/main" xmlns="" id="{00000000-0008-0000-2100-000004000000}"/>
            </a:ext>
          </a:extLst>
        </xdr:cNvPr>
        <xdr:cNvSpPr txBox="1">
          <a:spLocks noChangeArrowheads="1"/>
        </xdr:cNvSpPr>
      </xdr:nvSpPr>
      <xdr:spPr bwMode="auto">
        <a:xfrm>
          <a:off x="4095750" y="10848975"/>
          <a:ext cx="3314700" cy="234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xdr:from>
      <xdr:col>1</xdr:col>
      <xdr:colOff>177800</xdr:colOff>
      <xdr:row>24</xdr:row>
      <xdr:rowOff>0</xdr:rowOff>
    </xdr:from>
    <xdr:to>
      <xdr:col>6</xdr:col>
      <xdr:colOff>1028700</xdr:colOff>
      <xdr:row>28</xdr:row>
      <xdr:rowOff>139700</xdr:rowOff>
    </xdr:to>
    <xdr:sp macro="" textlink="" fLocksText="0">
      <xdr:nvSpPr>
        <xdr:cNvPr id="5" name="Text Box 2">
          <a:extLst>
            <a:ext uri="{FF2B5EF4-FFF2-40B4-BE49-F238E27FC236}">
              <a16:creationId xmlns:a16="http://schemas.microsoft.com/office/drawing/2014/main" xmlns="" id="{00000000-0008-0000-2100-000005000000}"/>
            </a:ext>
          </a:extLst>
        </xdr:cNvPr>
        <xdr:cNvSpPr txBox="1">
          <a:spLocks noChangeArrowheads="1"/>
        </xdr:cNvSpPr>
      </xdr:nvSpPr>
      <xdr:spPr bwMode="auto">
        <a:xfrm>
          <a:off x="177800" y="10848975"/>
          <a:ext cx="4337050" cy="815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oneCellAnchor>
    <xdr:from>
      <xdr:col>0</xdr:col>
      <xdr:colOff>0</xdr:colOff>
      <xdr:row>10</xdr:row>
      <xdr:rowOff>0</xdr:rowOff>
    </xdr:from>
    <xdr:ext cx="184731" cy="264560"/>
    <xdr:sp macro="" textlink="">
      <xdr:nvSpPr>
        <xdr:cNvPr id="6" name="1 CuadroTexto">
          <a:extLst>
            <a:ext uri="{FF2B5EF4-FFF2-40B4-BE49-F238E27FC236}">
              <a16:creationId xmlns:a16="http://schemas.microsoft.com/office/drawing/2014/main" xmlns="" id="{00000000-0008-0000-2100-00000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 name="2 CuadroTexto">
          <a:extLst>
            <a:ext uri="{FF2B5EF4-FFF2-40B4-BE49-F238E27FC236}">
              <a16:creationId xmlns:a16="http://schemas.microsoft.com/office/drawing/2014/main" xmlns="" id="{00000000-0008-0000-2100-00000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 name="3 CuadroTexto">
          <a:extLst>
            <a:ext uri="{FF2B5EF4-FFF2-40B4-BE49-F238E27FC236}">
              <a16:creationId xmlns:a16="http://schemas.microsoft.com/office/drawing/2014/main" xmlns="" id="{00000000-0008-0000-2100-00000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 name="4 CuadroTexto">
          <a:extLst>
            <a:ext uri="{FF2B5EF4-FFF2-40B4-BE49-F238E27FC236}">
              <a16:creationId xmlns:a16="http://schemas.microsoft.com/office/drawing/2014/main" xmlns="" id="{00000000-0008-0000-2100-00000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 name="5 CuadroTexto">
          <a:extLst>
            <a:ext uri="{FF2B5EF4-FFF2-40B4-BE49-F238E27FC236}">
              <a16:creationId xmlns:a16="http://schemas.microsoft.com/office/drawing/2014/main" xmlns="" id="{00000000-0008-0000-2100-00000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 name="6 CuadroTexto">
          <a:extLst>
            <a:ext uri="{FF2B5EF4-FFF2-40B4-BE49-F238E27FC236}">
              <a16:creationId xmlns:a16="http://schemas.microsoft.com/office/drawing/2014/main" xmlns="" id="{00000000-0008-0000-2100-00000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 name="7 CuadroTexto">
          <a:extLst>
            <a:ext uri="{FF2B5EF4-FFF2-40B4-BE49-F238E27FC236}">
              <a16:creationId xmlns:a16="http://schemas.microsoft.com/office/drawing/2014/main" xmlns="" id="{00000000-0008-0000-2100-00000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 name="8 CuadroTexto">
          <a:extLst>
            <a:ext uri="{FF2B5EF4-FFF2-40B4-BE49-F238E27FC236}">
              <a16:creationId xmlns:a16="http://schemas.microsoft.com/office/drawing/2014/main" xmlns="" id="{00000000-0008-0000-2100-00000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 name="9 CuadroTexto">
          <a:extLst>
            <a:ext uri="{FF2B5EF4-FFF2-40B4-BE49-F238E27FC236}">
              <a16:creationId xmlns:a16="http://schemas.microsoft.com/office/drawing/2014/main" xmlns="" id="{00000000-0008-0000-2100-00000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 name="10 CuadroTexto">
          <a:extLst>
            <a:ext uri="{FF2B5EF4-FFF2-40B4-BE49-F238E27FC236}">
              <a16:creationId xmlns:a16="http://schemas.microsoft.com/office/drawing/2014/main" xmlns="" id="{00000000-0008-0000-2100-00000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 name="11 CuadroTexto">
          <a:extLst>
            <a:ext uri="{FF2B5EF4-FFF2-40B4-BE49-F238E27FC236}">
              <a16:creationId xmlns:a16="http://schemas.microsoft.com/office/drawing/2014/main" xmlns="" id="{00000000-0008-0000-2100-00001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 name="12 CuadroTexto">
          <a:extLst>
            <a:ext uri="{FF2B5EF4-FFF2-40B4-BE49-F238E27FC236}">
              <a16:creationId xmlns:a16="http://schemas.microsoft.com/office/drawing/2014/main" xmlns="" id="{00000000-0008-0000-2100-00001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 name="13 CuadroTexto">
          <a:extLst>
            <a:ext uri="{FF2B5EF4-FFF2-40B4-BE49-F238E27FC236}">
              <a16:creationId xmlns:a16="http://schemas.microsoft.com/office/drawing/2014/main" xmlns="" id="{00000000-0008-0000-2100-00001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 name="14 CuadroTexto">
          <a:extLst>
            <a:ext uri="{FF2B5EF4-FFF2-40B4-BE49-F238E27FC236}">
              <a16:creationId xmlns:a16="http://schemas.microsoft.com/office/drawing/2014/main" xmlns="" id="{00000000-0008-0000-2100-00001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 name="15 CuadroTexto">
          <a:extLst>
            <a:ext uri="{FF2B5EF4-FFF2-40B4-BE49-F238E27FC236}">
              <a16:creationId xmlns:a16="http://schemas.microsoft.com/office/drawing/2014/main" xmlns="" id="{00000000-0008-0000-2100-00001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 name="16 CuadroTexto">
          <a:extLst>
            <a:ext uri="{FF2B5EF4-FFF2-40B4-BE49-F238E27FC236}">
              <a16:creationId xmlns:a16="http://schemas.microsoft.com/office/drawing/2014/main" xmlns="" id="{00000000-0008-0000-2100-00001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 name="17 CuadroTexto">
          <a:extLst>
            <a:ext uri="{FF2B5EF4-FFF2-40B4-BE49-F238E27FC236}">
              <a16:creationId xmlns:a16="http://schemas.microsoft.com/office/drawing/2014/main" xmlns="" id="{00000000-0008-0000-2100-00001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 name="18 CuadroTexto">
          <a:extLst>
            <a:ext uri="{FF2B5EF4-FFF2-40B4-BE49-F238E27FC236}">
              <a16:creationId xmlns:a16="http://schemas.microsoft.com/office/drawing/2014/main" xmlns="" id="{00000000-0008-0000-2100-00001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 name="19 CuadroTexto">
          <a:extLst>
            <a:ext uri="{FF2B5EF4-FFF2-40B4-BE49-F238E27FC236}">
              <a16:creationId xmlns:a16="http://schemas.microsoft.com/office/drawing/2014/main" xmlns="" id="{00000000-0008-0000-2100-00001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 name="20 CuadroTexto">
          <a:extLst>
            <a:ext uri="{FF2B5EF4-FFF2-40B4-BE49-F238E27FC236}">
              <a16:creationId xmlns:a16="http://schemas.microsoft.com/office/drawing/2014/main" xmlns="" id="{00000000-0008-0000-2100-00001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 name="21 CuadroTexto">
          <a:extLst>
            <a:ext uri="{FF2B5EF4-FFF2-40B4-BE49-F238E27FC236}">
              <a16:creationId xmlns:a16="http://schemas.microsoft.com/office/drawing/2014/main" xmlns="" id="{00000000-0008-0000-2100-00001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 name="22 CuadroTexto">
          <a:extLst>
            <a:ext uri="{FF2B5EF4-FFF2-40B4-BE49-F238E27FC236}">
              <a16:creationId xmlns:a16="http://schemas.microsoft.com/office/drawing/2014/main" xmlns="" id="{00000000-0008-0000-2100-00001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 name="23 CuadroTexto">
          <a:extLst>
            <a:ext uri="{FF2B5EF4-FFF2-40B4-BE49-F238E27FC236}">
              <a16:creationId xmlns:a16="http://schemas.microsoft.com/office/drawing/2014/main" xmlns="" id="{00000000-0008-0000-2100-00001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 name="24 CuadroTexto">
          <a:extLst>
            <a:ext uri="{FF2B5EF4-FFF2-40B4-BE49-F238E27FC236}">
              <a16:creationId xmlns:a16="http://schemas.microsoft.com/office/drawing/2014/main" xmlns="" id="{00000000-0008-0000-2100-00001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 name="25 CuadroTexto">
          <a:extLst>
            <a:ext uri="{FF2B5EF4-FFF2-40B4-BE49-F238E27FC236}">
              <a16:creationId xmlns:a16="http://schemas.microsoft.com/office/drawing/2014/main" xmlns="" id="{00000000-0008-0000-2100-00001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 name="26 CuadroTexto">
          <a:extLst>
            <a:ext uri="{FF2B5EF4-FFF2-40B4-BE49-F238E27FC236}">
              <a16:creationId xmlns:a16="http://schemas.microsoft.com/office/drawing/2014/main" xmlns="" id="{00000000-0008-0000-2100-00001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 name="27 CuadroTexto">
          <a:extLst>
            <a:ext uri="{FF2B5EF4-FFF2-40B4-BE49-F238E27FC236}">
              <a16:creationId xmlns:a16="http://schemas.microsoft.com/office/drawing/2014/main" xmlns="" id="{00000000-0008-0000-2100-00002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 name="28 CuadroTexto">
          <a:extLst>
            <a:ext uri="{FF2B5EF4-FFF2-40B4-BE49-F238E27FC236}">
              <a16:creationId xmlns:a16="http://schemas.microsoft.com/office/drawing/2014/main" xmlns="" id="{00000000-0008-0000-2100-00002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 name="29 CuadroTexto">
          <a:extLst>
            <a:ext uri="{FF2B5EF4-FFF2-40B4-BE49-F238E27FC236}">
              <a16:creationId xmlns:a16="http://schemas.microsoft.com/office/drawing/2014/main" xmlns="" id="{00000000-0008-0000-2100-00002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 name="30 CuadroTexto">
          <a:extLst>
            <a:ext uri="{FF2B5EF4-FFF2-40B4-BE49-F238E27FC236}">
              <a16:creationId xmlns:a16="http://schemas.microsoft.com/office/drawing/2014/main" xmlns="" id="{00000000-0008-0000-2100-00002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 name="31 CuadroTexto">
          <a:extLst>
            <a:ext uri="{FF2B5EF4-FFF2-40B4-BE49-F238E27FC236}">
              <a16:creationId xmlns:a16="http://schemas.microsoft.com/office/drawing/2014/main" xmlns="" id="{00000000-0008-0000-2100-00002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 name="32 CuadroTexto">
          <a:extLst>
            <a:ext uri="{FF2B5EF4-FFF2-40B4-BE49-F238E27FC236}">
              <a16:creationId xmlns:a16="http://schemas.microsoft.com/office/drawing/2014/main" xmlns="" id="{00000000-0008-0000-2100-00002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 name="33 CuadroTexto">
          <a:extLst>
            <a:ext uri="{FF2B5EF4-FFF2-40B4-BE49-F238E27FC236}">
              <a16:creationId xmlns:a16="http://schemas.microsoft.com/office/drawing/2014/main" xmlns="" id="{00000000-0008-0000-2100-00002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 name="34 CuadroTexto">
          <a:extLst>
            <a:ext uri="{FF2B5EF4-FFF2-40B4-BE49-F238E27FC236}">
              <a16:creationId xmlns:a16="http://schemas.microsoft.com/office/drawing/2014/main" xmlns="" id="{00000000-0008-0000-2100-00002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 name="35 CuadroTexto">
          <a:extLst>
            <a:ext uri="{FF2B5EF4-FFF2-40B4-BE49-F238E27FC236}">
              <a16:creationId xmlns:a16="http://schemas.microsoft.com/office/drawing/2014/main" xmlns="" id="{00000000-0008-0000-2100-00002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 name="36 CuadroTexto">
          <a:extLst>
            <a:ext uri="{FF2B5EF4-FFF2-40B4-BE49-F238E27FC236}">
              <a16:creationId xmlns:a16="http://schemas.microsoft.com/office/drawing/2014/main" xmlns="" id="{00000000-0008-0000-2100-00002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2" name="37 CuadroTexto">
          <a:extLst>
            <a:ext uri="{FF2B5EF4-FFF2-40B4-BE49-F238E27FC236}">
              <a16:creationId xmlns:a16="http://schemas.microsoft.com/office/drawing/2014/main" xmlns="" id="{00000000-0008-0000-2100-00002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 name="38 CuadroTexto">
          <a:extLst>
            <a:ext uri="{FF2B5EF4-FFF2-40B4-BE49-F238E27FC236}">
              <a16:creationId xmlns:a16="http://schemas.microsoft.com/office/drawing/2014/main" xmlns="" id="{00000000-0008-0000-2100-00002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 name="39 CuadroTexto">
          <a:extLst>
            <a:ext uri="{FF2B5EF4-FFF2-40B4-BE49-F238E27FC236}">
              <a16:creationId xmlns:a16="http://schemas.microsoft.com/office/drawing/2014/main" xmlns="" id="{00000000-0008-0000-2100-00002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 name="40 CuadroTexto">
          <a:extLst>
            <a:ext uri="{FF2B5EF4-FFF2-40B4-BE49-F238E27FC236}">
              <a16:creationId xmlns:a16="http://schemas.microsoft.com/office/drawing/2014/main" xmlns="" id="{00000000-0008-0000-2100-00002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 name="41 CuadroTexto">
          <a:extLst>
            <a:ext uri="{FF2B5EF4-FFF2-40B4-BE49-F238E27FC236}">
              <a16:creationId xmlns:a16="http://schemas.microsoft.com/office/drawing/2014/main" xmlns="" id="{00000000-0008-0000-2100-00002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 name="42 CuadroTexto">
          <a:extLst>
            <a:ext uri="{FF2B5EF4-FFF2-40B4-BE49-F238E27FC236}">
              <a16:creationId xmlns:a16="http://schemas.microsoft.com/office/drawing/2014/main" xmlns="" id="{00000000-0008-0000-2100-00002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 name="43 CuadroTexto">
          <a:extLst>
            <a:ext uri="{FF2B5EF4-FFF2-40B4-BE49-F238E27FC236}">
              <a16:creationId xmlns:a16="http://schemas.microsoft.com/office/drawing/2014/main" xmlns="" id="{00000000-0008-0000-2100-00003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 name="44 CuadroTexto">
          <a:extLst>
            <a:ext uri="{FF2B5EF4-FFF2-40B4-BE49-F238E27FC236}">
              <a16:creationId xmlns:a16="http://schemas.microsoft.com/office/drawing/2014/main" xmlns="" id="{00000000-0008-0000-2100-00003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 name="45 CuadroTexto">
          <a:extLst>
            <a:ext uri="{FF2B5EF4-FFF2-40B4-BE49-F238E27FC236}">
              <a16:creationId xmlns:a16="http://schemas.microsoft.com/office/drawing/2014/main" xmlns="" id="{00000000-0008-0000-2100-00003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 name="46 CuadroTexto">
          <a:extLst>
            <a:ext uri="{FF2B5EF4-FFF2-40B4-BE49-F238E27FC236}">
              <a16:creationId xmlns:a16="http://schemas.microsoft.com/office/drawing/2014/main" xmlns="" id="{00000000-0008-0000-2100-00003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 name="47 CuadroTexto">
          <a:extLst>
            <a:ext uri="{FF2B5EF4-FFF2-40B4-BE49-F238E27FC236}">
              <a16:creationId xmlns:a16="http://schemas.microsoft.com/office/drawing/2014/main" xmlns="" id="{00000000-0008-0000-2100-00003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 name="48 CuadroTexto">
          <a:extLst>
            <a:ext uri="{FF2B5EF4-FFF2-40B4-BE49-F238E27FC236}">
              <a16:creationId xmlns:a16="http://schemas.microsoft.com/office/drawing/2014/main" xmlns="" id="{00000000-0008-0000-2100-00003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 name="49 CuadroTexto">
          <a:extLst>
            <a:ext uri="{FF2B5EF4-FFF2-40B4-BE49-F238E27FC236}">
              <a16:creationId xmlns:a16="http://schemas.microsoft.com/office/drawing/2014/main" xmlns="" id="{00000000-0008-0000-2100-00003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 name="50 CuadroTexto">
          <a:extLst>
            <a:ext uri="{FF2B5EF4-FFF2-40B4-BE49-F238E27FC236}">
              <a16:creationId xmlns:a16="http://schemas.microsoft.com/office/drawing/2014/main" xmlns="" id="{00000000-0008-0000-2100-00003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 name="51 CuadroTexto">
          <a:extLst>
            <a:ext uri="{FF2B5EF4-FFF2-40B4-BE49-F238E27FC236}">
              <a16:creationId xmlns:a16="http://schemas.microsoft.com/office/drawing/2014/main" xmlns="" id="{00000000-0008-0000-2100-00003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 name="52 CuadroTexto">
          <a:extLst>
            <a:ext uri="{FF2B5EF4-FFF2-40B4-BE49-F238E27FC236}">
              <a16:creationId xmlns:a16="http://schemas.microsoft.com/office/drawing/2014/main" xmlns="" id="{00000000-0008-0000-2100-00003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 name="53 CuadroTexto">
          <a:extLst>
            <a:ext uri="{FF2B5EF4-FFF2-40B4-BE49-F238E27FC236}">
              <a16:creationId xmlns:a16="http://schemas.microsoft.com/office/drawing/2014/main" xmlns="" id="{00000000-0008-0000-2100-00003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 name="54 CuadroTexto">
          <a:extLst>
            <a:ext uri="{FF2B5EF4-FFF2-40B4-BE49-F238E27FC236}">
              <a16:creationId xmlns:a16="http://schemas.microsoft.com/office/drawing/2014/main" xmlns="" id="{00000000-0008-0000-2100-00003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 name="55 CuadroTexto">
          <a:extLst>
            <a:ext uri="{FF2B5EF4-FFF2-40B4-BE49-F238E27FC236}">
              <a16:creationId xmlns:a16="http://schemas.microsoft.com/office/drawing/2014/main" xmlns="" id="{00000000-0008-0000-2100-00003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 name="56 CuadroTexto">
          <a:extLst>
            <a:ext uri="{FF2B5EF4-FFF2-40B4-BE49-F238E27FC236}">
              <a16:creationId xmlns:a16="http://schemas.microsoft.com/office/drawing/2014/main" xmlns="" id="{00000000-0008-0000-2100-00003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 name="57 CuadroTexto">
          <a:extLst>
            <a:ext uri="{FF2B5EF4-FFF2-40B4-BE49-F238E27FC236}">
              <a16:creationId xmlns:a16="http://schemas.microsoft.com/office/drawing/2014/main" xmlns="" id="{00000000-0008-0000-2100-00003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 name="58 CuadroTexto">
          <a:extLst>
            <a:ext uri="{FF2B5EF4-FFF2-40B4-BE49-F238E27FC236}">
              <a16:creationId xmlns:a16="http://schemas.microsoft.com/office/drawing/2014/main" xmlns="" id="{00000000-0008-0000-2100-00003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 name="59 CuadroTexto">
          <a:extLst>
            <a:ext uri="{FF2B5EF4-FFF2-40B4-BE49-F238E27FC236}">
              <a16:creationId xmlns:a16="http://schemas.microsoft.com/office/drawing/2014/main" xmlns="" id="{00000000-0008-0000-2100-00004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 name="60 CuadroTexto">
          <a:extLst>
            <a:ext uri="{FF2B5EF4-FFF2-40B4-BE49-F238E27FC236}">
              <a16:creationId xmlns:a16="http://schemas.microsoft.com/office/drawing/2014/main" xmlns="" id="{00000000-0008-0000-2100-00004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 name="61 CuadroTexto">
          <a:extLst>
            <a:ext uri="{FF2B5EF4-FFF2-40B4-BE49-F238E27FC236}">
              <a16:creationId xmlns:a16="http://schemas.microsoft.com/office/drawing/2014/main" xmlns="" id="{00000000-0008-0000-2100-00004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 name="62 CuadroTexto">
          <a:extLst>
            <a:ext uri="{FF2B5EF4-FFF2-40B4-BE49-F238E27FC236}">
              <a16:creationId xmlns:a16="http://schemas.microsoft.com/office/drawing/2014/main" xmlns="" id="{00000000-0008-0000-2100-00004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 name="63 CuadroTexto">
          <a:extLst>
            <a:ext uri="{FF2B5EF4-FFF2-40B4-BE49-F238E27FC236}">
              <a16:creationId xmlns:a16="http://schemas.microsoft.com/office/drawing/2014/main" xmlns="" id="{00000000-0008-0000-2100-00004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 name="64 CuadroTexto">
          <a:extLst>
            <a:ext uri="{FF2B5EF4-FFF2-40B4-BE49-F238E27FC236}">
              <a16:creationId xmlns:a16="http://schemas.microsoft.com/office/drawing/2014/main" xmlns="" id="{00000000-0008-0000-2100-00004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 name="65 CuadroTexto">
          <a:extLst>
            <a:ext uri="{FF2B5EF4-FFF2-40B4-BE49-F238E27FC236}">
              <a16:creationId xmlns:a16="http://schemas.microsoft.com/office/drawing/2014/main" xmlns="" id="{00000000-0008-0000-2100-00004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 name="66 CuadroTexto">
          <a:extLst>
            <a:ext uri="{FF2B5EF4-FFF2-40B4-BE49-F238E27FC236}">
              <a16:creationId xmlns:a16="http://schemas.microsoft.com/office/drawing/2014/main" xmlns="" id="{00000000-0008-0000-2100-00004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 name="67 CuadroTexto">
          <a:extLst>
            <a:ext uri="{FF2B5EF4-FFF2-40B4-BE49-F238E27FC236}">
              <a16:creationId xmlns:a16="http://schemas.microsoft.com/office/drawing/2014/main" xmlns="" id="{00000000-0008-0000-2100-00004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 name="68 CuadroTexto">
          <a:extLst>
            <a:ext uri="{FF2B5EF4-FFF2-40B4-BE49-F238E27FC236}">
              <a16:creationId xmlns:a16="http://schemas.microsoft.com/office/drawing/2014/main" xmlns="" id="{00000000-0008-0000-2100-00004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 name="69 CuadroTexto">
          <a:extLst>
            <a:ext uri="{FF2B5EF4-FFF2-40B4-BE49-F238E27FC236}">
              <a16:creationId xmlns:a16="http://schemas.microsoft.com/office/drawing/2014/main" xmlns="" id="{00000000-0008-0000-2100-00004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 name="70 CuadroTexto">
          <a:extLst>
            <a:ext uri="{FF2B5EF4-FFF2-40B4-BE49-F238E27FC236}">
              <a16:creationId xmlns:a16="http://schemas.microsoft.com/office/drawing/2014/main" xmlns="" id="{00000000-0008-0000-2100-00004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 name="71 CuadroTexto">
          <a:extLst>
            <a:ext uri="{FF2B5EF4-FFF2-40B4-BE49-F238E27FC236}">
              <a16:creationId xmlns:a16="http://schemas.microsoft.com/office/drawing/2014/main" xmlns="" id="{00000000-0008-0000-2100-00004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 name="72 CuadroTexto">
          <a:extLst>
            <a:ext uri="{FF2B5EF4-FFF2-40B4-BE49-F238E27FC236}">
              <a16:creationId xmlns:a16="http://schemas.microsoft.com/office/drawing/2014/main" xmlns="" id="{00000000-0008-0000-2100-00004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 name="73 CuadroTexto">
          <a:extLst>
            <a:ext uri="{FF2B5EF4-FFF2-40B4-BE49-F238E27FC236}">
              <a16:creationId xmlns:a16="http://schemas.microsoft.com/office/drawing/2014/main" xmlns="" id="{00000000-0008-0000-2100-00004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 name="74 CuadroTexto">
          <a:extLst>
            <a:ext uri="{FF2B5EF4-FFF2-40B4-BE49-F238E27FC236}">
              <a16:creationId xmlns:a16="http://schemas.microsoft.com/office/drawing/2014/main" xmlns="" id="{00000000-0008-0000-2100-00004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 name="75 CuadroTexto">
          <a:extLst>
            <a:ext uri="{FF2B5EF4-FFF2-40B4-BE49-F238E27FC236}">
              <a16:creationId xmlns:a16="http://schemas.microsoft.com/office/drawing/2014/main" xmlns="" id="{00000000-0008-0000-2100-00005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 name="76 CuadroTexto">
          <a:extLst>
            <a:ext uri="{FF2B5EF4-FFF2-40B4-BE49-F238E27FC236}">
              <a16:creationId xmlns:a16="http://schemas.microsoft.com/office/drawing/2014/main" xmlns="" id="{00000000-0008-0000-2100-00005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 name="77 CuadroTexto">
          <a:extLst>
            <a:ext uri="{FF2B5EF4-FFF2-40B4-BE49-F238E27FC236}">
              <a16:creationId xmlns:a16="http://schemas.microsoft.com/office/drawing/2014/main" xmlns="" id="{00000000-0008-0000-2100-00005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 name="78 CuadroTexto">
          <a:extLst>
            <a:ext uri="{FF2B5EF4-FFF2-40B4-BE49-F238E27FC236}">
              <a16:creationId xmlns:a16="http://schemas.microsoft.com/office/drawing/2014/main" xmlns="" id="{00000000-0008-0000-2100-00005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 name="79 CuadroTexto">
          <a:extLst>
            <a:ext uri="{FF2B5EF4-FFF2-40B4-BE49-F238E27FC236}">
              <a16:creationId xmlns:a16="http://schemas.microsoft.com/office/drawing/2014/main" xmlns="" id="{00000000-0008-0000-2100-00005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 name="80 CuadroTexto">
          <a:extLst>
            <a:ext uri="{FF2B5EF4-FFF2-40B4-BE49-F238E27FC236}">
              <a16:creationId xmlns:a16="http://schemas.microsoft.com/office/drawing/2014/main" xmlns="" id="{00000000-0008-0000-2100-00005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 name="81 CuadroTexto">
          <a:extLst>
            <a:ext uri="{FF2B5EF4-FFF2-40B4-BE49-F238E27FC236}">
              <a16:creationId xmlns:a16="http://schemas.microsoft.com/office/drawing/2014/main" xmlns="" id="{00000000-0008-0000-2100-00005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 name="82 CuadroTexto">
          <a:extLst>
            <a:ext uri="{FF2B5EF4-FFF2-40B4-BE49-F238E27FC236}">
              <a16:creationId xmlns:a16="http://schemas.microsoft.com/office/drawing/2014/main" xmlns="" id="{00000000-0008-0000-2100-00005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 name="83 CuadroTexto">
          <a:extLst>
            <a:ext uri="{FF2B5EF4-FFF2-40B4-BE49-F238E27FC236}">
              <a16:creationId xmlns:a16="http://schemas.microsoft.com/office/drawing/2014/main" xmlns="" id="{00000000-0008-0000-2100-00005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 name="84 CuadroTexto">
          <a:extLst>
            <a:ext uri="{FF2B5EF4-FFF2-40B4-BE49-F238E27FC236}">
              <a16:creationId xmlns:a16="http://schemas.microsoft.com/office/drawing/2014/main" xmlns="" id="{00000000-0008-0000-2100-00005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 name="85 CuadroTexto">
          <a:extLst>
            <a:ext uri="{FF2B5EF4-FFF2-40B4-BE49-F238E27FC236}">
              <a16:creationId xmlns:a16="http://schemas.microsoft.com/office/drawing/2014/main" xmlns="" id="{00000000-0008-0000-2100-00005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 name="86 CuadroTexto">
          <a:extLst>
            <a:ext uri="{FF2B5EF4-FFF2-40B4-BE49-F238E27FC236}">
              <a16:creationId xmlns:a16="http://schemas.microsoft.com/office/drawing/2014/main" xmlns="" id="{00000000-0008-0000-2100-00005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 name="87 CuadroTexto">
          <a:extLst>
            <a:ext uri="{FF2B5EF4-FFF2-40B4-BE49-F238E27FC236}">
              <a16:creationId xmlns:a16="http://schemas.microsoft.com/office/drawing/2014/main" xmlns="" id="{00000000-0008-0000-2100-00005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 name="88 CuadroTexto">
          <a:extLst>
            <a:ext uri="{FF2B5EF4-FFF2-40B4-BE49-F238E27FC236}">
              <a16:creationId xmlns:a16="http://schemas.microsoft.com/office/drawing/2014/main" xmlns="" id="{00000000-0008-0000-2100-00005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 name="89 CuadroTexto">
          <a:extLst>
            <a:ext uri="{FF2B5EF4-FFF2-40B4-BE49-F238E27FC236}">
              <a16:creationId xmlns:a16="http://schemas.microsoft.com/office/drawing/2014/main" xmlns="" id="{00000000-0008-0000-2100-00005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 name="90 CuadroTexto">
          <a:extLst>
            <a:ext uri="{FF2B5EF4-FFF2-40B4-BE49-F238E27FC236}">
              <a16:creationId xmlns:a16="http://schemas.microsoft.com/office/drawing/2014/main" xmlns="" id="{00000000-0008-0000-2100-00005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 name="91 CuadroTexto">
          <a:extLst>
            <a:ext uri="{FF2B5EF4-FFF2-40B4-BE49-F238E27FC236}">
              <a16:creationId xmlns:a16="http://schemas.microsoft.com/office/drawing/2014/main" xmlns="" id="{00000000-0008-0000-2100-00006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 name="92 CuadroTexto">
          <a:extLst>
            <a:ext uri="{FF2B5EF4-FFF2-40B4-BE49-F238E27FC236}">
              <a16:creationId xmlns:a16="http://schemas.microsoft.com/office/drawing/2014/main" xmlns="" id="{00000000-0008-0000-2100-00006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 name="93 CuadroTexto">
          <a:extLst>
            <a:ext uri="{FF2B5EF4-FFF2-40B4-BE49-F238E27FC236}">
              <a16:creationId xmlns:a16="http://schemas.microsoft.com/office/drawing/2014/main" xmlns="" id="{00000000-0008-0000-2100-00006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 name="94 CuadroTexto">
          <a:extLst>
            <a:ext uri="{FF2B5EF4-FFF2-40B4-BE49-F238E27FC236}">
              <a16:creationId xmlns:a16="http://schemas.microsoft.com/office/drawing/2014/main" xmlns="" id="{00000000-0008-0000-2100-00006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 name="95 CuadroTexto">
          <a:extLst>
            <a:ext uri="{FF2B5EF4-FFF2-40B4-BE49-F238E27FC236}">
              <a16:creationId xmlns:a16="http://schemas.microsoft.com/office/drawing/2014/main" xmlns="" id="{00000000-0008-0000-2100-00006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 name="96 CuadroTexto">
          <a:extLst>
            <a:ext uri="{FF2B5EF4-FFF2-40B4-BE49-F238E27FC236}">
              <a16:creationId xmlns:a16="http://schemas.microsoft.com/office/drawing/2014/main" xmlns="" id="{00000000-0008-0000-2100-00006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 name="97 CuadroTexto">
          <a:extLst>
            <a:ext uri="{FF2B5EF4-FFF2-40B4-BE49-F238E27FC236}">
              <a16:creationId xmlns:a16="http://schemas.microsoft.com/office/drawing/2014/main" xmlns="" id="{00000000-0008-0000-2100-00006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98 CuadroTexto">
          <a:extLst>
            <a:ext uri="{FF2B5EF4-FFF2-40B4-BE49-F238E27FC236}">
              <a16:creationId xmlns:a16="http://schemas.microsoft.com/office/drawing/2014/main" xmlns="" id="{00000000-0008-0000-2100-00006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 name="99 CuadroTexto">
          <a:extLst>
            <a:ext uri="{FF2B5EF4-FFF2-40B4-BE49-F238E27FC236}">
              <a16:creationId xmlns:a16="http://schemas.microsoft.com/office/drawing/2014/main" xmlns="" id="{00000000-0008-0000-2100-00006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 name="100 CuadroTexto">
          <a:extLst>
            <a:ext uri="{FF2B5EF4-FFF2-40B4-BE49-F238E27FC236}">
              <a16:creationId xmlns:a16="http://schemas.microsoft.com/office/drawing/2014/main" xmlns="" id="{00000000-0008-0000-2100-00006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 name="101 CuadroTexto">
          <a:extLst>
            <a:ext uri="{FF2B5EF4-FFF2-40B4-BE49-F238E27FC236}">
              <a16:creationId xmlns:a16="http://schemas.microsoft.com/office/drawing/2014/main" xmlns="" id="{00000000-0008-0000-2100-00006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 name="102 CuadroTexto">
          <a:extLst>
            <a:ext uri="{FF2B5EF4-FFF2-40B4-BE49-F238E27FC236}">
              <a16:creationId xmlns:a16="http://schemas.microsoft.com/office/drawing/2014/main" xmlns="" id="{00000000-0008-0000-2100-00006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 name="103 CuadroTexto">
          <a:extLst>
            <a:ext uri="{FF2B5EF4-FFF2-40B4-BE49-F238E27FC236}">
              <a16:creationId xmlns:a16="http://schemas.microsoft.com/office/drawing/2014/main" xmlns="" id="{00000000-0008-0000-2100-00006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 name="104 CuadroTexto">
          <a:extLst>
            <a:ext uri="{FF2B5EF4-FFF2-40B4-BE49-F238E27FC236}">
              <a16:creationId xmlns:a16="http://schemas.microsoft.com/office/drawing/2014/main" xmlns="" id="{00000000-0008-0000-2100-00006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 name="105 CuadroTexto">
          <a:extLst>
            <a:ext uri="{FF2B5EF4-FFF2-40B4-BE49-F238E27FC236}">
              <a16:creationId xmlns:a16="http://schemas.microsoft.com/office/drawing/2014/main" xmlns="" id="{00000000-0008-0000-2100-00006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 name="106 CuadroTexto">
          <a:extLst>
            <a:ext uri="{FF2B5EF4-FFF2-40B4-BE49-F238E27FC236}">
              <a16:creationId xmlns:a16="http://schemas.microsoft.com/office/drawing/2014/main" xmlns="" id="{00000000-0008-0000-2100-00006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 name="107 CuadroTexto">
          <a:extLst>
            <a:ext uri="{FF2B5EF4-FFF2-40B4-BE49-F238E27FC236}">
              <a16:creationId xmlns:a16="http://schemas.microsoft.com/office/drawing/2014/main" xmlns="" id="{00000000-0008-0000-2100-00007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 name="108 CuadroTexto">
          <a:extLst>
            <a:ext uri="{FF2B5EF4-FFF2-40B4-BE49-F238E27FC236}">
              <a16:creationId xmlns:a16="http://schemas.microsoft.com/office/drawing/2014/main" xmlns="" id="{00000000-0008-0000-2100-00007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 name="109 CuadroTexto">
          <a:extLst>
            <a:ext uri="{FF2B5EF4-FFF2-40B4-BE49-F238E27FC236}">
              <a16:creationId xmlns:a16="http://schemas.microsoft.com/office/drawing/2014/main" xmlns="" id="{00000000-0008-0000-2100-00007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 name="110 CuadroTexto">
          <a:extLst>
            <a:ext uri="{FF2B5EF4-FFF2-40B4-BE49-F238E27FC236}">
              <a16:creationId xmlns:a16="http://schemas.microsoft.com/office/drawing/2014/main" xmlns="" id="{00000000-0008-0000-2100-00007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 name="111 CuadroTexto">
          <a:extLst>
            <a:ext uri="{FF2B5EF4-FFF2-40B4-BE49-F238E27FC236}">
              <a16:creationId xmlns:a16="http://schemas.microsoft.com/office/drawing/2014/main" xmlns="" id="{00000000-0008-0000-2100-00007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 name="112 CuadroTexto">
          <a:extLst>
            <a:ext uri="{FF2B5EF4-FFF2-40B4-BE49-F238E27FC236}">
              <a16:creationId xmlns:a16="http://schemas.microsoft.com/office/drawing/2014/main" xmlns="" id="{00000000-0008-0000-2100-00007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 name="113 CuadroTexto">
          <a:extLst>
            <a:ext uri="{FF2B5EF4-FFF2-40B4-BE49-F238E27FC236}">
              <a16:creationId xmlns:a16="http://schemas.microsoft.com/office/drawing/2014/main" xmlns="" id="{00000000-0008-0000-2100-00007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 name="114 CuadroTexto">
          <a:extLst>
            <a:ext uri="{FF2B5EF4-FFF2-40B4-BE49-F238E27FC236}">
              <a16:creationId xmlns:a16="http://schemas.microsoft.com/office/drawing/2014/main" xmlns="" id="{00000000-0008-0000-2100-00007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 name="115 CuadroTexto">
          <a:extLst>
            <a:ext uri="{FF2B5EF4-FFF2-40B4-BE49-F238E27FC236}">
              <a16:creationId xmlns:a16="http://schemas.microsoft.com/office/drawing/2014/main" xmlns="" id="{00000000-0008-0000-2100-00007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 name="116 CuadroTexto">
          <a:extLst>
            <a:ext uri="{FF2B5EF4-FFF2-40B4-BE49-F238E27FC236}">
              <a16:creationId xmlns:a16="http://schemas.microsoft.com/office/drawing/2014/main" xmlns="" id="{00000000-0008-0000-2100-00007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 name="117 CuadroTexto">
          <a:extLst>
            <a:ext uri="{FF2B5EF4-FFF2-40B4-BE49-F238E27FC236}">
              <a16:creationId xmlns:a16="http://schemas.microsoft.com/office/drawing/2014/main" xmlns="" id="{00000000-0008-0000-2100-00007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 name="118 CuadroTexto">
          <a:extLst>
            <a:ext uri="{FF2B5EF4-FFF2-40B4-BE49-F238E27FC236}">
              <a16:creationId xmlns:a16="http://schemas.microsoft.com/office/drawing/2014/main" xmlns="" id="{00000000-0008-0000-2100-00007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 name="119 CuadroTexto">
          <a:extLst>
            <a:ext uri="{FF2B5EF4-FFF2-40B4-BE49-F238E27FC236}">
              <a16:creationId xmlns:a16="http://schemas.microsoft.com/office/drawing/2014/main" xmlns="" id="{00000000-0008-0000-2100-00007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 name="120 CuadroTexto">
          <a:extLst>
            <a:ext uri="{FF2B5EF4-FFF2-40B4-BE49-F238E27FC236}">
              <a16:creationId xmlns:a16="http://schemas.microsoft.com/office/drawing/2014/main" xmlns="" id="{00000000-0008-0000-2100-00007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 name="121 CuadroTexto">
          <a:extLst>
            <a:ext uri="{FF2B5EF4-FFF2-40B4-BE49-F238E27FC236}">
              <a16:creationId xmlns:a16="http://schemas.microsoft.com/office/drawing/2014/main" xmlns="" id="{00000000-0008-0000-2100-00007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 name="122 CuadroTexto">
          <a:extLst>
            <a:ext uri="{FF2B5EF4-FFF2-40B4-BE49-F238E27FC236}">
              <a16:creationId xmlns:a16="http://schemas.microsoft.com/office/drawing/2014/main" xmlns="" id="{00000000-0008-0000-2100-00007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 name="123 CuadroTexto">
          <a:extLst>
            <a:ext uri="{FF2B5EF4-FFF2-40B4-BE49-F238E27FC236}">
              <a16:creationId xmlns:a16="http://schemas.microsoft.com/office/drawing/2014/main" xmlns="" id="{00000000-0008-0000-2100-00008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 name="124 CuadroTexto">
          <a:extLst>
            <a:ext uri="{FF2B5EF4-FFF2-40B4-BE49-F238E27FC236}">
              <a16:creationId xmlns:a16="http://schemas.microsoft.com/office/drawing/2014/main" xmlns="" id="{00000000-0008-0000-2100-00008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 name="125 CuadroTexto">
          <a:extLst>
            <a:ext uri="{FF2B5EF4-FFF2-40B4-BE49-F238E27FC236}">
              <a16:creationId xmlns:a16="http://schemas.microsoft.com/office/drawing/2014/main" xmlns="" id="{00000000-0008-0000-2100-00008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 name="126 CuadroTexto">
          <a:extLst>
            <a:ext uri="{FF2B5EF4-FFF2-40B4-BE49-F238E27FC236}">
              <a16:creationId xmlns:a16="http://schemas.microsoft.com/office/drawing/2014/main" xmlns="" id="{00000000-0008-0000-2100-00008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 name="127 CuadroTexto">
          <a:extLst>
            <a:ext uri="{FF2B5EF4-FFF2-40B4-BE49-F238E27FC236}">
              <a16:creationId xmlns:a16="http://schemas.microsoft.com/office/drawing/2014/main" xmlns="" id="{00000000-0008-0000-2100-00008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 name="128 CuadroTexto">
          <a:extLst>
            <a:ext uri="{FF2B5EF4-FFF2-40B4-BE49-F238E27FC236}">
              <a16:creationId xmlns:a16="http://schemas.microsoft.com/office/drawing/2014/main" xmlns="" id="{00000000-0008-0000-2100-00008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 name="129 CuadroTexto">
          <a:extLst>
            <a:ext uri="{FF2B5EF4-FFF2-40B4-BE49-F238E27FC236}">
              <a16:creationId xmlns:a16="http://schemas.microsoft.com/office/drawing/2014/main" xmlns="" id="{00000000-0008-0000-2100-00008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 name="130 CuadroTexto">
          <a:extLst>
            <a:ext uri="{FF2B5EF4-FFF2-40B4-BE49-F238E27FC236}">
              <a16:creationId xmlns:a16="http://schemas.microsoft.com/office/drawing/2014/main" xmlns="" id="{00000000-0008-0000-2100-00008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 name="131 CuadroTexto">
          <a:extLst>
            <a:ext uri="{FF2B5EF4-FFF2-40B4-BE49-F238E27FC236}">
              <a16:creationId xmlns:a16="http://schemas.microsoft.com/office/drawing/2014/main" xmlns="" id="{00000000-0008-0000-2100-00008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 name="132 CuadroTexto">
          <a:extLst>
            <a:ext uri="{FF2B5EF4-FFF2-40B4-BE49-F238E27FC236}">
              <a16:creationId xmlns:a16="http://schemas.microsoft.com/office/drawing/2014/main" xmlns="" id="{00000000-0008-0000-2100-00008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 name="133 CuadroTexto">
          <a:extLst>
            <a:ext uri="{FF2B5EF4-FFF2-40B4-BE49-F238E27FC236}">
              <a16:creationId xmlns:a16="http://schemas.microsoft.com/office/drawing/2014/main" xmlns="" id="{00000000-0008-0000-2100-00008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 name="134 CuadroTexto">
          <a:extLst>
            <a:ext uri="{FF2B5EF4-FFF2-40B4-BE49-F238E27FC236}">
              <a16:creationId xmlns:a16="http://schemas.microsoft.com/office/drawing/2014/main" xmlns="" id="{00000000-0008-0000-2100-00008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 name="135 CuadroTexto">
          <a:extLst>
            <a:ext uri="{FF2B5EF4-FFF2-40B4-BE49-F238E27FC236}">
              <a16:creationId xmlns:a16="http://schemas.microsoft.com/office/drawing/2014/main" xmlns="" id="{00000000-0008-0000-2100-00008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 name="136 CuadroTexto">
          <a:extLst>
            <a:ext uri="{FF2B5EF4-FFF2-40B4-BE49-F238E27FC236}">
              <a16:creationId xmlns:a16="http://schemas.microsoft.com/office/drawing/2014/main" xmlns="" id="{00000000-0008-0000-2100-00008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 name="137 CuadroTexto">
          <a:extLst>
            <a:ext uri="{FF2B5EF4-FFF2-40B4-BE49-F238E27FC236}">
              <a16:creationId xmlns:a16="http://schemas.microsoft.com/office/drawing/2014/main" xmlns="" id="{00000000-0008-0000-2100-00008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 name="138 CuadroTexto">
          <a:extLst>
            <a:ext uri="{FF2B5EF4-FFF2-40B4-BE49-F238E27FC236}">
              <a16:creationId xmlns:a16="http://schemas.microsoft.com/office/drawing/2014/main" xmlns="" id="{00000000-0008-0000-2100-00008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 name="139 CuadroTexto">
          <a:extLst>
            <a:ext uri="{FF2B5EF4-FFF2-40B4-BE49-F238E27FC236}">
              <a16:creationId xmlns:a16="http://schemas.microsoft.com/office/drawing/2014/main" xmlns="" id="{00000000-0008-0000-2100-00009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 name="140 CuadroTexto">
          <a:extLst>
            <a:ext uri="{FF2B5EF4-FFF2-40B4-BE49-F238E27FC236}">
              <a16:creationId xmlns:a16="http://schemas.microsoft.com/office/drawing/2014/main" xmlns="" id="{00000000-0008-0000-2100-00009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 name="141 CuadroTexto">
          <a:extLst>
            <a:ext uri="{FF2B5EF4-FFF2-40B4-BE49-F238E27FC236}">
              <a16:creationId xmlns:a16="http://schemas.microsoft.com/office/drawing/2014/main" xmlns="" id="{00000000-0008-0000-2100-00009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 name="142 CuadroTexto">
          <a:extLst>
            <a:ext uri="{FF2B5EF4-FFF2-40B4-BE49-F238E27FC236}">
              <a16:creationId xmlns:a16="http://schemas.microsoft.com/office/drawing/2014/main" xmlns="" id="{00000000-0008-0000-2100-00009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 name="143 CuadroTexto">
          <a:extLst>
            <a:ext uri="{FF2B5EF4-FFF2-40B4-BE49-F238E27FC236}">
              <a16:creationId xmlns:a16="http://schemas.microsoft.com/office/drawing/2014/main" xmlns="" id="{00000000-0008-0000-2100-00009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 name="144 CuadroTexto">
          <a:extLst>
            <a:ext uri="{FF2B5EF4-FFF2-40B4-BE49-F238E27FC236}">
              <a16:creationId xmlns:a16="http://schemas.microsoft.com/office/drawing/2014/main" xmlns="" id="{00000000-0008-0000-2100-00009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 name="145 CuadroTexto">
          <a:extLst>
            <a:ext uri="{FF2B5EF4-FFF2-40B4-BE49-F238E27FC236}">
              <a16:creationId xmlns:a16="http://schemas.microsoft.com/office/drawing/2014/main" xmlns="" id="{00000000-0008-0000-2100-00009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 name="146 CuadroTexto">
          <a:extLst>
            <a:ext uri="{FF2B5EF4-FFF2-40B4-BE49-F238E27FC236}">
              <a16:creationId xmlns:a16="http://schemas.microsoft.com/office/drawing/2014/main" xmlns="" id="{00000000-0008-0000-2100-00009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 name="147 CuadroTexto">
          <a:extLst>
            <a:ext uri="{FF2B5EF4-FFF2-40B4-BE49-F238E27FC236}">
              <a16:creationId xmlns:a16="http://schemas.microsoft.com/office/drawing/2014/main" xmlns="" id="{00000000-0008-0000-2100-00009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 name="148 CuadroTexto">
          <a:extLst>
            <a:ext uri="{FF2B5EF4-FFF2-40B4-BE49-F238E27FC236}">
              <a16:creationId xmlns:a16="http://schemas.microsoft.com/office/drawing/2014/main" xmlns="" id="{00000000-0008-0000-2100-00009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 name="149 CuadroTexto">
          <a:extLst>
            <a:ext uri="{FF2B5EF4-FFF2-40B4-BE49-F238E27FC236}">
              <a16:creationId xmlns:a16="http://schemas.microsoft.com/office/drawing/2014/main" xmlns="" id="{00000000-0008-0000-2100-00009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 name="150 CuadroTexto">
          <a:extLst>
            <a:ext uri="{FF2B5EF4-FFF2-40B4-BE49-F238E27FC236}">
              <a16:creationId xmlns:a16="http://schemas.microsoft.com/office/drawing/2014/main" xmlns="" id="{00000000-0008-0000-2100-00009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 name="151 CuadroTexto">
          <a:extLst>
            <a:ext uri="{FF2B5EF4-FFF2-40B4-BE49-F238E27FC236}">
              <a16:creationId xmlns:a16="http://schemas.microsoft.com/office/drawing/2014/main" xmlns="" id="{00000000-0008-0000-2100-00009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 name="152 CuadroTexto">
          <a:extLst>
            <a:ext uri="{FF2B5EF4-FFF2-40B4-BE49-F238E27FC236}">
              <a16:creationId xmlns:a16="http://schemas.microsoft.com/office/drawing/2014/main" xmlns="" id="{00000000-0008-0000-2100-00009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 name="153 CuadroTexto">
          <a:extLst>
            <a:ext uri="{FF2B5EF4-FFF2-40B4-BE49-F238E27FC236}">
              <a16:creationId xmlns:a16="http://schemas.microsoft.com/office/drawing/2014/main" xmlns="" id="{00000000-0008-0000-2100-00009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 name="154 CuadroTexto">
          <a:extLst>
            <a:ext uri="{FF2B5EF4-FFF2-40B4-BE49-F238E27FC236}">
              <a16:creationId xmlns:a16="http://schemas.microsoft.com/office/drawing/2014/main" xmlns="" id="{00000000-0008-0000-2100-00009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 name="155 CuadroTexto">
          <a:extLst>
            <a:ext uri="{FF2B5EF4-FFF2-40B4-BE49-F238E27FC236}">
              <a16:creationId xmlns:a16="http://schemas.microsoft.com/office/drawing/2014/main" xmlns="" id="{00000000-0008-0000-2100-0000A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 name="156 CuadroTexto">
          <a:extLst>
            <a:ext uri="{FF2B5EF4-FFF2-40B4-BE49-F238E27FC236}">
              <a16:creationId xmlns:a16="http://schemas.microsoft.com/office/drawing/2014/main" xmlns="" id="{00000000-0008-0000-2100-0000A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 name="157 CuadroTexto">
          <a:extLst>
            <a:ext uri="{FF2B5EF4-FFF2-40B4-BE49-F238E27FC236}">
              <a16:creationId xmlns:a16="http://schemas.microsoft.com/office/drawing/2014/main" xmlns="" id="{00000000-0008-0000-2100-0000A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 name="158 CuadroTexto">
          <a:extLst>
            <a:ext uri="{FF2B5EF4-FFF2-40B4-BE49-F238E27FC236}">
              <a16:creationId xmlns:a16="http://schemas.microsoft.com/office/drawing/2014/main" xmlns="" id="{00000000-0008-0000-2100-0000A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 name="159 CuadroTexto">
          <a:extLst>
            <a:ext uri="{FF2B5EF4-FFF2-40B4-BE49-F238E27FC236}">
              <a16:creationId xmlns:a16="http://schemas.microsoft.com/office/drawing/2014/main" xmlns="" id="{00000000-0008-0000-2100-0000A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 name="160 CuadroTexto">
          <a:extLst>
            <a:ext uri="{FF2B5EF4-FFF2-40B4-BE49-F238E27FC236}">
              <a16:creationId xmlns:a16="http://schemas.microsoft.com/office/drawing/2014/main" xmlns="" id="{00000000-0008-0000-2100-0000A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 name="161 CuadroTexto">
          <a:extLst>
            <a:ext uri="{FF2B5EF4-FFF2-40B4-BE49-F238E27FC236}">
              <a16:creationId xmlns:a16="http://schemas.microsoft.com/office/drawing/2014/main" xmlns="" id="{00000000-0008-0000-2100-0000A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 name="162 CuadroTexto">
          <a:extLst>
            <a:ext uri="{FF2B5EF4-FFF2-40B4-BE49-F238E27FC236}">
              <a16:creationId xmlns:a16="http://schemas.microsoft.com/office/drawing/2014/main" xmlns="" id="{00000000-0008-0000-2100-0000A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 name="163 CuadroTexto">
          <a:extLst>
            <a:ext uri="{FF2B5EF4-FFF2-40B4-BE49-F238E27FC236}">
              <a16:creationId xmlns:a16="http://schemas.microsoft.com/office/drawing/2014/main" xmlns="" id="{00000000-0008-0000-2100-0000A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 name="164 CuadroTexto">
          <a:extLst>
            <a:ext uri="{FF2B5EF4-FFF2-40B4-BE49-F238E27FC236}">
              <a16:creationId xmlns:a16="http://schemas.microsoft.com/office/drawing/2014/main" xmlns="" id="{00000000-0008-0000-2100-0000A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 name="165 CuadroTexto">
          <a:extLst>
            <a:ext uri="{FF2B5EF4-FFF2-40B4-BE49-F238E27FC236}">
              <a16:creationId xmlns:a16="http://schemas.microsoft.com/office/drawing/2014/main" xmlns="" id="{00000000-0008-0000-2100-0000A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 name="166 CuadroTexto">
          <a:extLst>
            <a:ext uri="{FF2B5EF4-FFF2-40B4-BE49-F238E27FC236}">
              <a16:creationId xmlns:a16="http://schemas.microsoft.com/office/drawing/2014/main" xmlns="" id="{00000000-0008-0000-2100-0000A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 name="167 CuadroTexto">
          <a:extLst>
            <a:ext uri="{FF2B5EF4-FFF2-40B4-BE49-F238E27FC236}">
              <a16:creationId xmlns:a16="http://schemas.microsoft.com/office/drawing/2014/main" xmlns="" id="{00000000-0008-0000-2100-0000A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 name="168 CuadroTexto">
          <a:extLst>
            <a:ext uri="{FF2B5EF4-FFF2-40B4-BE49-F238E27FC236}">
              <a16:creationId xmlns:a16="http://schemas.microsoft.com/office/drawing/2014/main" xmlns="" id="{00000000-0008-0000-2100-0000A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 name="169 CuadroTexto">
          <a:extLst>
            <a:ext uri="{FF2B5EF4-FFF2-40B4-BE49-F238E27FC236}">
              <a16:creationId xmlns:a16="http://schemas.microsoft.com/office/drawing/2014/main" xmlns="" id="{00000000-0008-0000-2100-0000A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 name="170 CuadroTexto">
          <a:extLst>
            <a:ext uri="{FF2B5EF4-FFF2-40B4-BE49-F238E27FC236}">
              <a16:creationId xmlns:a16="http://schemas.microsoft.com/office/drawing/2014/main" xmlns="" id="{00000000-0008-0000-2100-0000A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 name="171 CuadroTexto">
          <a:extLst>
            <a:ext uri="{FF2B5EF4-FFF2-40B4-BE49-F238E27FC236}">
              <a16:creationId xmlns:a16="http://schemas.microsoft.com/office/drawing/2014/main" xmlns="" id="{00000000-0008-0000-2100-0000B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 name="172 CuadroTexto">
          <a:extLst>
            <a:ext uri="{FF2B5EF4-FFF2-40B4-BE49-F238E27FC236}">
              <a16:creationId xmlns:a16="http://schemas.microsoft.com/office/drawing/2014/main" xmlns="" id="{00000000-0008-0000-2100-0000B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 name="173 CuadroTexto">
          <a:extLst>
            <a:ext uri="{FF2B5EF4-FFF2-40B4-BE49-F238E27FC236}">
              <a16:creationId xmlns:a16="http://schemas.microsoft.com/office/drawing/2014/main" xmlns="" id="{00000000-0008-0000-2100-0000B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 name="174 CuadroTexto">
          <a:extLst>
            <a:ext uri="{FF2B5EF4-FFF2-40B4-BE49-F238E27FC236}">
              <a16:creationId xmlns:a16="http://schemas.microsoft.com/office/drawing/2014/main" xmlns="" id="{00000000-0008-0000-2100-0000B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 name="175 CuadroTexto">
          <a:extLst>
            <a:ext uri="{FF2B5EF4-FFF2-40B4-BE49-F238E27FC236}">
              <a16:creationId xmlns:a16="http://schemas.microsoft.com/office/drawing/2014/main" xmlns="" id="{00000000-0008-0000-2100-0000B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 name="176 CuadroTexto">
          <a:extLst>
            <a:ext uri="{FF2B5EF4-FFF2-40B4-BE49-F238E27FC236}">
              <a16:creationId xmlns:a16="http://schemas.microsoft.com/office/drawing/2014/main" xmlns="" id="{00000000-0008-0000-2100-0000B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 name="177 CuadroTexto">
          <a:extLst>
            <a:ext uri="{FF2B5EF4-FFF2-40B4-BE49-F238E27FC236}">
              <a16:creationId xmlns:a16="http://schemas.microsoft.com/office/drawing/2014/main" xmlns="" id="{00000000-0008-0000-2100-0000B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 name="178 CuadroTexto">
          <a:extLst>
            <a:ext uri="{FF2B5EF4-FFF2-40B4-BE49-F238E27FC236}">
              <a16:creationId xmlns:a16="http://schemas.microsoft.com/office/drawing/2014/main" xmlns="" id="{00000000-0008-0000-2100-0000B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 name="179 CuadroTexto">
          <a:extLst>
            <a:ext uri="{FF2B5EF4-FFF2-40B4-BE49-F238E27FC236}">
              <a16:creationId xmlns:a16="http://schemas.microsoft.com/office/drawing/2014/main" xmlns="" id="{00000000-0008-0000-2100-0000B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 name="180 CuadroTexto">
          <a:extLst>
            <a:ext uri="{FF2B5EF4-FFF2-40B4-BE49-F238E27FC236}">
              <a16:creationId xmlns:a16="http://schemas.microsoft.com/office/drawing/2014/main" xmlns="" id="{00000000-0008-0000-2100-0000B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 name="181 CuadroTexto">
          <a:extLst>
            <a:ext uri="{FF2B5EF4-FFF2-40B4-BE49-F238E27FC236}">
              <a16:creationId xmlns:a16="http://schemas.microsoft.com/office/drawing/2014/main" xmlns="" id="{00000000-0008-0000-2100-0000B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 name="182 CuadroTexto">
          <a:extLst>
            <a:ext uri="{FF2B5EF4-FFF2-40B4-BE49-F238E27FC236}">
              <a16:creationId xmlns:a16="http://schemas.microsoft.com/office/drawing/2014/main" xmlns="" id="{00000000-0008-0000-2100-0000B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 name="183 CuadroTexto">
          <a:extLst>
            <a:ext uri="{FF2B5EF4-FFF2-40B4-BE49-F238E27FC236}">
              <a16:creationId xmlns:a16="http://schemas.microsoft.com/office/drawing/2014/main" xmlns="" id="{00000000-0008-0000-2100-0000B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 name="184 CuadroTexto">
          <a:extLst>
            <a:ext uri="{FF2B5EF4-FFF2-40B4-BE49-F238E27FC236}">
              <a16:creationId xmlns:a16="http://schemas.microsoft.com/office/drawing/2014/main" xmlns="" id="{00000000-0008-0000-2100-0000B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 name="185 CuadroTexto">
          <a:extLst>
            <a:ext uri="{FF2B5EF4-FFF2-40B4-BE49-F238E27FC236}">
              <a16:creationId xmlns:a16="http://schemas.microsoft.com/office/drawing/2014/main" xmlns="" id="{00000000-0008-0000-2100-0000B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 name="186 CuadroTexto">
          <a:extLst>
            <a:ext uri="{FF2B5EF4-FFF2-40B4-BE49-F238E27FC236}">
              <a16:creationId xmlns:a16="http://schemas.microsoft.com/office/drawing/2014/main" xmlns="" id="{00000000-0008-0000-2100-0000B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 name="187 CuadroTexto">
          <a:extLst>
            <a:ext uri="{FF2B5EF4-FFF2-40B4-BE49-F238E27FC236}">
              <a16:creationId xmlns:a16="http://schemas.microsoft.com/office/drawing/2014/main" xmlns="" id="{00000000-0008-0000-2100-0000C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 name="188 CuadroTexto">
          <a:extLst>
            <a:ext uri="{FF2B5EF4-FFF2-40B4-BE49-F238E27FC236}">
              <a16:creationId xmlns:a16="http://schemas.microsoft.com/office/drawing/2014/main" xmlns="" id="{00000000-0008-0000-2100-0000C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 name="189 CuadroTexto">
          <a:extLst>
            <a:ext uri="{FF2B5EF4-FFF2-40B4-BE49-F238E27FC236}">
              <a16:creationId xmlns:a16="http://schemas.microsoft.com/office/drawing/2014/main" xmlns="" id="{00000000-0008-0000-2100-0000C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 name="190 CuadroTexto">
          <a:extLst>
            <a:ext uri="{FF2B5EF4-FFF2-40B4-BE49-F238E27FC236}">
              <a16:creationId xmlns:a16="http://schemas.microsoft.com/office/drawing/2014/main" xmlns="" id="{00000000-0008-0000-2100-0000C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 name="191 CuadroTexto">
          <a:extLst>
            <a:ext uri="{FF2B5EF4-FFF2-40B4-BE49-F238E27FC236}">
              <a16:creationId xmlns:a16="http://schemas.microsoft.com/office/drawing/2014/main" xmlns="" id="{00000000-0008-0000-2100-0000C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 name="192 CuadroTexto">
          <a:extLst>
            <a:ext uri="{FF2B5EF4-FFF2-40B4-BE49-F238E27FC236}">
              <a16:creationId xmlns:a16="http://schemas.microsoft.com/office/drawing/2014/main" xmlns="" id="{00000000-0008-0000-2100-0000C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 name="193 CuadroTexto">
          <a:extLst>
            <a:ext uri="{FF2B5EF4-FFF2-40B4-BE49-F238E27FC236}">
              <a16:creationId xmlns:a16="http://schemas.microsoft.com/office/drawing/2014/main" xmlns="" id="{00000000-0008-0000-2100-0000C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 name="194 CuadroTexto">
          <a:extLst>
            <a:ext uri="{FF2B5EF4-FFF2-40B4-BE49-F238E27FC236}">
              <a16:creationId xmlns:a16="http://schemas.microsoft.com/office/drawing/2014/main" xmlns="" id="{00000000-0008-0000-2100-0000C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 name="195 CuadroTexto">
          <a:extLst>
            <a:ext uri="{FF2B5EF4-FFF2-40B4-BE49-F238E27FC236}">
              <a16:creationId xmlns:a16="http://schemas.microsoft.com/office/drawing/2014/main" xmlns="" id="{00000000-0008-0000-2100-0000C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 name="196 CuadroTexto">
          <a:extLst>
            <a:ext uri="{FF2B5EF4-FFF2-40B4-BE49-F238E27FC236}">
              <a16:creationId xmlns:a16="http://schemas.microsoft.com/office/drawing/2014/main" xmlns="" id="{00000000-0008-0000-2100-0000C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 name="197 CuadroTexto">
          <a:extLst>
            <a:ext uri="{FF2B5EF4-FFF2-40B4-BE49-F238E27FC236}">
              <a16:creationId xmlns:a16="http://schemas.microsoft.com/office/drawing/2014/main" xmlns="" id="{00000000-0008-0000-2100-0000C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 name="198 CuadroTexto">
          <a:extLst>
            <a:ext uri="{FF2B5EF4-FFF2-40B4-BE49-F238E27FC236}">
              <a16:creationId xmlns:a16="http://schemas.microsoft.com/office/drawing/2014/main" xmlns="" id="{00000000-0008-0000-2100-0000C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4" name="199 CuadroTexto">
          <a:extLst>
            <a:ext uri="{FF2B5EF4-FFF2-40B4-BE49-F238E27FC236}">
              <a16:creationId xmlns:a16="http://schemas.microsoft.com/office/drawing/2014/main" xmlns="" id="{00000000-0008-0000-2100-0000C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5" name="200 CuadroTexto">
          <a:extLst>
            <a:ext uri="{FF2B5EF4-FFF2-40B4-BE49-F238E27FC236}">
              <a16:creationId xmlns:a16="http://schemas.microsoft.com/office/drawing/2014/main" xmlns="" id="{00000000-0008-0000-2100-0000C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6" name="201 CuadroTexto">
          <a:extLst>
            <a:ext uri="{FF2B5EF4-FFF2-40B4-BE49-F238E27FC236}">
              <a16:creationId xmlns:a16="http://schemas.microsoft.com/office/drawing/2014/main" xmlns="" id="{00000000-0008-0000-2100-0000C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7" name="202 CuadroTexto">
          <a:extLst>
            <a:ext uri="{FF2B5EF4-FFF2-40B4-BE49-F238E27FC236}">
              <a16:creationId xmlns:a16="http://schemas.microsoft.com/office/drawing/2014/main" xmlns="" id="{00000000-0008-0000-2100-0000C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8" name="203 CuadroTexto">
          <a:extLst>
            <a:ext uri="{FF2B5EF4-FFF2-40B4-BE49-F238E27FC236}">
              <a16:creationId xmlns:a16="http://schemas.microsoft.com/office/drawing/2014/main" xmlns="" id="{00000000-0008-0000-2100-0000D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9" name="204 CuadroTexto">
          <a:extLst>
            <a:ext uri="{FF2B5EF4-FFF2-40B4-BE49-F238E27FC236}">
              <a16:creationId xmlns:a16="http://schemas.microsoft.com/office/drawing/2014/main" xmlns="" id="{00000000-0008-0000-2100-0000D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0" name="205 CuadroTexto">
          <a:extLst>
            <a:ext uri="{FF2B5EF4-FFF2-40B4-BE49-F238E27FC236}">
              <a16:creationId xmlns:a16="http://schemas.microsoft.com/office/drawing/2014/main" xmlns="" id="{00000000-0008-0000-2100-0000D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1" name="206 CuadroTexto">
          <a:extLst>
            <a:ext uri="{FF2B5EF4-FFF2-40B4-BE49-F238E27FC236}">
              <a16:creationId xmlns:a16="http://schemas.microsoft.com/office/drawing/2014/main" xmlns="" id="{00000000-0008-0000-2100-0000D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2" name="207 CuadroTexto">
          <a:extLst>
            <a:ext uri="{FF2B5EF4-FFF2-40B4-BE49-F238E27FC236}">
              <a16:creationId xmlns:a16="http://schemas.microsoft.com/office/drawing/2014/main" xmlns="" id="{00000000-0008-0000-2100-0000D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3" name="208 CuadroTexto">
          <a:extLst>
            <a:ext uri="{FF2B5EF4-FFF2-40B4-BE49-F238E27FC236}">
              <a16:creationId xmlns:a16="http://schemas.microsoft.com/office/drawing/2014/main" xmlns="" id="{00000000-0008-0000-2100-0000D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4" name="209 CuadroTexto">
          <a:extLst>
            <a:ext uri="{FF2B5EF4-FFF2-40B4-BE49-F238E27FC236}">
              <a16:creationId xmlns:a16="http://schemas.microsoft.com/office/drawing/2014/main" xmlns="" id="{00000000-0008-0000-2100-0000D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5" name="210 CuadroTexto">
          <a:extLst>
            <a:ext uri="{FF2B5EF4-FFF2-40B4-BE49-F238E27FC236}">
              <a16:creationId xmlns:a16="http://schemas.microsoft.com/office/drawing/2014/main" xmlns="" id="{00000000-0008-0000-2100-0000D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6" name="211 CuadroTexto">
          <a:extLst>
            <a:ext uri="{FF2B5EF4-FFF2-40B4-BE49-F238E27FC236}">
              <a16:creationId xmlns:a16="http://schemas.microsoft.com/office/drawing/2014/main" xmlns="" id="{00000000-0008-0000-2100-0000D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7" name="212 CuadroTexto">
          <a:extLst>
            <a:ext uri="{FF2B5EF4-FFF2-40B4-BE49-F238E27FC236}">
              <a16:creationId xmlns:a16="http://schemas.microsoft.com/office/drawing/2014/main" xmlns="" id="{00000000-0008-0000-2100-0000D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8" name="213 CuadroTexto">
          <a:extLst>
            <a:ext uri="{FF2B5EF4-FFF2-40B4-BE49-F238E27FC236}">
              <a16:creationId xmlns:a16="http://schemas.microsoft.com/office/drawing/2014/main" xmlns="" id="{00000000-0008-0000-2100-0000D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9" name="214 CuadroTexto">
          <a:extLst>
            <a:ext uri="{FF2B5EF4-FFF2-40B4-BE49-F238E27FC236}">
              <a16:creationId xmlns:a16="http://schemas.microsoft.com/office/drawing/2014/main" xmlns="" id="{00000000-0008-0000-2100-0000D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0" name="215 CuadroTexto">
          <a:extLst>
            <a:ext uri="{FF2B5EF4-FFF2-40B4-BE49-F238E27FC236}">
              <a16:creationId xmlns:a16="http://schemas.microsoft.com/office/drawing/2014/main" xmlns="" id="{00000000-0008-0000-2100-0000D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 name="216 CuadroTexto">
          <a:extLst>
            <a:ext uri="{FF2B5EF4-FFF2-40B4-BE49-F238E27FC236}">
              <a16:creationId xmlns:a16="http://schemas.microsoft.com/office/drawing/2014/main" xmlns="" id="{00000000-0008-0000-2100-0000D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 name="217 CuadroTexto">
          <a:extLst>
            <a:ext uri="{FF2B5EF4-FFF2-40B4-BE49-F238E27FC236}">
              <a16:creationId xmlns:a16="http://schemas.microsoft.com/office/drawing/2014/main" xmlns="" id="{00000000-0008-0000-2100-0000D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 name="218 CuadroTexto">
          <a:extLst>
            <a:ext uri="{FF2B5EF4-FFF2-40B4-BE49-F238E27FC236}">
              <a16:creationId xmlns:a16="http://schemas.microsoft.com/office/drawing/2014/main" xmlns="" id="{00000000-0008-0000-2100-0000D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 name="219 CuadroTexto">
          <a:extLst>
            <a:ext uri="{FF2B5EF4-FFF2-40B4-BE49-F238E27FC236}">
              <a16:creationId xmlns:a16="http://schemas.microsoft.com/office/drawing/2014/main" xmlns="" id="{00000000-0008-0000-2100-0000E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 name="220 CuadroTexto">
          <a:extLst>
            <a:ext uri="{FF2B5EF4-FFF2-40B4-BE49-F238E27FC236}">
              <a16:creationId xmlns:a16="http://schemas.microsoft.com/office/drawing/2014/main" xmlns="" id="{00000000-0008-0000-2100-0000E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 name="221 CuadroTexto">
          <a:extLst>
            <a:ext uri="{FF2B5EF4-FFF2-40B4-BE49-F238E27FC236}">
              <a16:creationId xmlns:a16="http://schemas.microsoft.com/office/drawing/2014/main" xmlns="" id="{00000000-0008-0000-2100-0000E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 name="222 CuadroTexto">
          <a:extLst>
            <a:ext uri="{FF2B5EF4-FFF2-40B4-BE49-F238E27FC236}">
              <a16:creationId xmlns:a16="http://schemas.microsoft.com/office/drawing/2014/main" xmlns="" id="{00000000-0008-0000-2100-0000E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 name="223 CuadroTexto">
          <a:extLst>
            <a:ext uri="{FF2B5EF4-FFF2-40B4-BE49-F238E27FC236}">
              <a16:creationId xmlns:a16="http://schemas.microsoft.com/office/drawing/2014/main" xmlns="" id="{00000000-0008-0000-2100-0000E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 name="224 CuadroTexto">
          <a:extLst>
            <a:ext uri="{FF2B5EF4-FFF2-40B4-BE49-F238E27FC236}">
              <a16:creationId xmlns:a16="http://schemas.microsoft.com/office/drawing/2014/main" xmlns="" id="{00000000-0008-0000-2100-0000E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 name="225 CuadroTexto">
          <a:extLst>
            <a:ext uri="{FF2B5EF4-FFF2-40B4-BE49-F238E27FC236}">
              <a16:creationId xmlns:a16="http://schemas.microsoft.com/office/drawing/2014/main" xmlns="" id="{00000000-0008-0000-2100-0000E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 name="226 CuadroTexto">
          <a:extLst>
            <a:ext uri="{FF2B5EF4-FFF2-40B4-BE49-F238E27FC236}">
              <a16:creationId xmlns:a16="http://schemas.microsoft.com/office/drawing/2014/main" xmlns="" id="{00000000-0008-0000-2100-0000E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 name="227 CuadroTexto">
          <a:extLst>
            <a:ext uri="{FF2B5EF4-FFF2-40B4-BE49-F238E27FC236}">
              <a16:creationId xmlns:a16="http://schemas.microsoft.com/office/drawing/2014/main" xmlns="" id="{00000000-0008-0000-2100-0000E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 name="228 CuadroTexto">
          <a:extLst>
            <a:ext uri="{FF2B5EF4-FFF2-40B4-BE49-F238E27FC236}">
              <a16:creationId xmlns:a16="http://schemas.microsoft.com/office/drawing/2014/main" xmlns="" id="{00000000-0008-0000-2100-0000E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 name="229 CuadroTexto">
          <a:extLst>
            <a:ext uri="{FF2B5EF4-FFF2-40B4-BE49-F238E27FC236}">
              <a16:creationId xmlns:a16="http://schemas.microsoft.com/office/drawing/2014/main" xmlns="" id="{00000000-0008-0000-2100-0000E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 name="230 CuadroTexto">
          <a:extLst>
            <a:ext uri="{FF2B5EF4-FFF2-40B4-BE49-F238E27FC236}">
              <a16:creationId xmlns:a16="http://schemas.microsoft.com/office/drawing/2014/main" xmlns="" id="{00000000-0008-0000-2100-0000E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 name="231 CuadroTexto">
          <a:extLst>
            <a:ext uri="{FF2B5EF4-FFF2-40B4-BE49-F238E27FC236}">
              <a16:creationId xmlns:a16="http://schemas.microsoft.com/office/drawing/2014/main" xmlns="" id="{00000000-0008-0000-2100-0000E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 name="232 CuadroTexto">
          <a:extLst>
            <a:ext uri="{FF2B5EF4-FFF2-40B4-BE49-F238E27FC236}">
              <a16:creationId xmlns:a16="http://schemas.microsoft.com/office/drawing/2014/main" xmlns="" id="{00000000-0008-0000-2100-0000E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 name="233 CuadroTexto">
          <a:extLst>
            <a:ext uri="{FF2B5EF4-FFF2-40B4-BE49-F238E27FC236}">
              <a16:creationId xmlns:a16="http://schemas.microsoft.com/office/drawing/2014/main" xmlns="" id="{00000000-0008-0000-2100-0000E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 name="234 CuadroTexto">
          <a:extLst>
            <a:ext uri="{FF2B5EF4-FFF2-40B4-BE49-F238E27FC236}">
              <a16:creationId xmlns:a16="http://schemas.microsoft.com/office/drawing/2014/main" xmlns="" id="{00000000-0008-0000-2100-0000E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 name="235 CuadroTexto">
          <a:extLst>
            <a:ext uri="{FF2B5EF4-FFF2-40B4-BE49-F238E27FC236}">
              <a16:creationId xmlns:a16="http://schemas.microsoft.com/office/drawing/2014/main" xmlns="" id="{00000000-0008-0000-2100-0000F0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 name="236 CuadroTexto">
          <a:extLst>
            <a:ext uri="{FF2B5EF4-FFF2-40B4-BE49-F238E27FC236}">
              <a16:creationId xmlns:a16="http://schemas.microsoft.com/office/drawing/2014/main" xmlns="" id="{00000000-0008-0000-2100-0000F1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 name="237 CuadroTexto">
          <a:extLst>
            <a:ext uri="{FF2B5EF4-FFF2-40B4-BE49-F238E27FC236}">
              <a16:creationId xmlns:a16="http://schemas.microsoft.com/office/drawing/2014/main" xmlns="" id="{00000000-0008-0000-2100-0000F2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 name="238 CuadroTexto">
          <a:extLst>
            <a:ext uri="{FF2B5EF4-FFF2-40B4-BE49-F238E27FC236}">
              <a16:creationId xmlns:a16="http://schemas.microsoft.com/office/drawing/2014/main" xmlns="" id="{00000000-0008-0000-2100-0000F3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 name="239 CuadroTexto">
          <a:extLst>
            <a:ext uri="{FF2B5EF4-FFF2-40B4-BE49-F238E27FC236}">
              <a16:creationId xmlns:a16="http://schemas.microsoft.com/office/drawing/2014/main" xmlns="" id="{00000000-0008-0000-2100-0000F4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 name="240 CuadroTexto">
          <a:extLst>
            <a:ext uri="{FF2B5EF4-FFF2-40B4-BE49-F238E27FC236}">
              <a16:creationId xmlns:a16="http://schemas.microsoft.com/office/drawing/2014/main" xmlns="" id="{00000000-0008-0000-2100-0000F5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 name="241 CuadroTexto">
          <a:extLst>
            <a:ext uri="{FF2B5EF4-FFF2-40B4-BE49-F238E27FC236}">
              <a16:creationId xmlns:a16="http://schemas.microsoft.com/office/drawing/2014/main" xmlns="" id="{00000000-0008-0000-2100-0000F6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 name="242 CuadroTexto">
          <a:extLst>
            <a:ext uri="{FF2B5EF4-FFF2-40B4-BE49-F238E27FC236}">
              <a16:creationId xmlns:a16="http://schemas.microsoft.com/office/drawing/2014/main" xmlns="" id="{00000000-0008-0000-2100-0000F7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 name="243 CuadroTexto">
          <a:extLst>
            <a:ext uri="{FF2B5EF4-FFF2-40B4-BE49-F238E27FC236}">
              <a16:creationId xmlns:a16="http://schemas.microsoft.com/office/drawing/2014/main" xmlns="" id="{00000000-0008-0000-2100-0000F8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 name="244 CuadroTexto">
          <a:extLst>
            <a:ext uri="{FF2B5EF4-FFF2-40B4-BE49-F238E27FC236}">
              <a16:creationId xmlns:a16="http://schemas.microsoft.com/office/drawing/2014/main" xmlns="" id="{00000000-0008-0000-2100-0000F9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 name="245 CuadroTexto">
          <a:extLst>
            <a:ext uri="{FF2B5EF4-FFF2-40B4-BE49-F238E27FC236}">
              <a16:creationId xmlns:a16="http://schemas.microsoft.com/office/drawing/2014/main" xmlns="" id="{00000000-0008-0000-2100-0000FA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 name="246 CuadroTexto">
          <a:extLst>
            <a:ext uri="{FF2B5EF4-FFF2-40B4-BE49-F238E27FC236}">
              <a16:creationId xmlns:a16="http://schemas.microsoft.com/office/drawing/2014/main" xmlns="" id="{00000000-0008-0000-2100-0000FB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 name="247 CuadroTexto">
          <a:extLst>
            <a:ext uri="{FF2B5EF4-FFF2-40B4-BE49-F238E27FC236}">
              <a16:creationId xmlns:a16="http://schemas.microsoft.com/office/drawing/2014/main" xmlns="" id="{00000000-0008-0000-2100-0000FC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 name="248 CuadroTexto">
          <a:extLst>
            <a:ext uri="{FF2B5EF4-FFF2-40B4-BE49-F238E27FC236}">
              <a16:creationId xmlns:a16="http://schemas.microsoft.com/office/drawing/2014/main" xmlns="" id="{00000000-0008-0000-2100-0000FD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 name="249 CuadroTexto">
          <a:extLst>
            <a:ext uri="{FF2B5EF4-FFF2-40B4-BE49-F238E27FC236}">
              <a16:creationId xmlns:a16="http://schemas.microsoft.com/office/drawing/2014/main" xmlns="" id="{00000000-0008-0000-2100-0000FE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 name="250 CuadroTexto">
          <a:extLst>
            <a:ext uri="{FF2B5EF4-FFF2-40B4-BE49-F238E27FC236}">
              <a16:creationId xmlns:a16="http://schemas.microsoft.com/office/drawing/2014/main" xmlns="" id="{00000000-0008-0000-2100-0000FF0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 name="251 CuadroTexto">
          <a:extLst>
            <a:ext uri="{FF2B5EF4-FFF2-40B4-BE49-F238E27FC236}">
              <a16:creationId xmlns:a16="http://schemas.microsoft.com/office/drawing/2014/main" xmlns="" id="{00000000-0008-0000-2100-000000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 name="252 CuadroTexto">
          <a:extLst>
            <a:ext uri="{FF2B5EF4-FFF2-40B4-BE49-F238E27FC236}">
              <a16:creationId xmlns:a16="http://schemas.microsoft.com/office/drawing/2014/main" xmlns="" id="{00000000-0008-0000-2100-00000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 name="253 CuadroTexto">
          <a:extLst>
            <a:ext uri="{FF2B5EF4-FFF2-40B4-BE49-F238E27FC236}">
              <a16:creationId xmlns:a16="http://schemas.microsoft.com/office/drawing/2014/main" xmlns="" id="{00000000-0008-0000-2100-00000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 name="254 CuadroTexto">
          <a:extLst>
            <a:ext uri="{FF2B5EF4-FFF2-40B4-BE49-F238E27FC236}">
              <a16:creationId xmlns:a16="http://schemas.microsoft.com/office/drawing/2014/main" xmlns="" id="{00000000-0008-0000-2100-00000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 name="255 CuadroTexto">
          <a:extLst>
            <a:ext uri="{FF2B5EF4-FFF2-40B4-BE49-F238E27FC236}">
              <a16:creationId xmlns:a16="http://schemas.microsoft.com/office/drawing/2014/main" xmlns="" id="{00000000-0008-0000-2100-00000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 name="256 CuadroTexto">
          <a:extLst>
            <a:ext uri="{FF2B5EF4-FFF2-40B4-BE49-F238E27FC236}">
              <a16:creationId xmlns:a16="http://schemas.microsoft.com/office/drawing/2014/main" xmlns="" id="{00000000-0008-0000-2100-00000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 name="257 CuadroTexto">
          <a:extLst>
            <a:ext uri="{FF2B5EF4-FFF2-40B4-BE49-F238E27FC236}">
              <a16:creationId xmlns:a16="http://schemas.microsoft.com/office/drawing/2014/main" xmlns="" id="{00000000-0008-0000-2100-00000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 name="258 CuadroTexto">
          <a:extLst>
            <a:ext uri="{FF2B5EF4-FFF2-40B4-BE49-F238E27FC236}">
              <a16:creationId xmlns:a16="http://schemas.microsoft.com/office/drawing/2014/main" xmlns="" id="{00000000-0008-0000-2100-00000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 name="259 CuadroTexto">
          <a:extLst>
            <a:ext uri="{FF2B5EF4-FFF2-40B4-BE49-F238E27FC236}">
              <a16:creationId xmlns:a16="http://schemas.microsoft.com/office/drawing/2014/main" xmlns="" id="{00000000-0008-0000-2100-00000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 name="260 CuadroTexto">
          <a:extLst>
            <a:ext uri="{FF2B5EF4-FFF2-40B4-BE49-F238E27FC236}">
              <a16:creationId xmlns:a16="http://schemas.microsoft.com/office/drawing/2014/main" xmlns="" id="{00000000-0008-0000-2100-00000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 name="261 CuadroTexto">
          <a:extLst>
            <a:ext uri="{FF2B5EF4-FFF2-40B4-BE49-F238E27FC236}">
              <a16:creationId xmlns:a16="http://schemas.microsoft.com/office/drawing/2014/main" xmlns="" id="{00000000-0008-0000-2100-00000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 name="262 CuadroTexto">
          <a:extLst>
            <a:ext uri="{FF2B5EF4-FFF2-40B4-BE49-F238E27FC236}">
              <a16:creationId xmlns:a16="http://schemas.microsoft.com/office/drawing/2014/main" xmlns="" id="{00000000-0008-0000-2100-00000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 name="263 CuadroTexto">
          <a:extLst>
            <a:ext uri="{FF2B5EF4-FFF2-40B4-BE49-F238E27FC236}">
              <a16:creationId xmlns:a16="http://schemas.microsoft.com/office/drawing/2014/main" xmlns="" id="{00000000-0008-0000-2100-00000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9" name="264 CuadroTexto">
          <a:extLst>
            <a:ext uri="{FF2B5EF4-FFF2-40B4-BE49-F238E27FC236}">
              <a16:creationId xmlns:a16="http://schemas.microsoft.com/office/drawing/2014/main" xmlns="" id="{00000000-0008-0000-2100-00000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0" name="265 CuadroTexto">
          <a:extLst>
            <a:ext uri="{FF2B5EF4-FFF2-40B4-BE49-F238E27FC236}">
              <a16:creationId xmlns:a16="http://schemas.microsoft.com/office/drawing/2014/main" xmlns="" id="{00000000-0008-0000-2100-00000E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1" name="266 CuadroTexto">
          <a:extLst>
            <a:ext uri="{FF2B5EF4-FFF2-40B4-BE49-F238E27FC236}">
              <a16:creationId xmlns:a16="http://schemas.microsoft.com/office/drawing/2014/main" xmlns="" id="{00000000-0008-0000-2100-00000F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2" name="267 CuadroTexto">
          <a:extLst>
            <a:ext uri="{FF2B5EF4-FFF2-40B4-BE49-F238E27FC236}">
              <a16:creationId xmlns:a16="http://schemas.microsoft.com/office/drawing/2014/main" xmlns="" id="{00000000-0008-0000-2100-000010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3" name="268 CuadroTexto">
          <a:extLst>
            <a:ext uri="{FF2B5EF4-FFF2-40B4-BE49-F238E27FC236}">
              <a16:creationId xmlns:a16="http://schemas.microsoft.com/office/drawing/2014/main" xmlns="" id="{00000000-0008-0000-2100-00001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4" name="269 CuadroTexto">
          <a:extLst>
            <a:ext uri="{FF2B5EF4-FFF2-40B4-BE49-F238E27FC236}">
              <a16:creationId xmlns:a16="http://schemas.microsoft.com/office/drawing/2014/main" xmlns="" id="{00000000-0008-0000-2100-00001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5" name="270 CuadroTexto">
          <a:extLst>
            <a:ext uri="{FF2B5EF4-FFF2-40B4-BE49-F238E27FC236}">
              <a16:creationId xmlns:a16="http://schemas.microsoft.com/office/drawing/2014/main" xmlns="" id="{00000000-0008-0000-2100-00001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6" name="271 CuadroTexto">
          <a:extLst>
            <a:ext uri="{FF2B5EF4-FFF2-40B4-BE49-F238E27FC236}">
              <a16:creationId xmlns:a16="http://schemas.microsoft.com/office/drawing/2014/main" xmlns="" id="{00000000-0008-0000-2100-00001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7" name="272 CuadroTexto">
          <a:extLst>
            <a:ext uri="{FF2B5EF4-FFF2-40B4-BE49-F238E27FC236}">
              <a16:creationId xmlns:a16="http://schemas.microsoft.com/office/drawing/2014/main" xmlns="" id="{00000000-0008-0000-2100-00001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8" name="273 CuadroTexto">
          <a:extLst>
            <a:ext uri="{FF2B5EF4-FFF2-40B4-BE49-F238E27FC236}">
              <a16:creationId xmlns:a16="http://schemas.microsoft.com/office/drawing/2014/main" xmlns="" id="{00000000-0008-0000-2100-00001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9" name="274 CuadroTexto">
          <a:extLst>
            <a:ext uri="{FF2B5EF4-FFF2-40B4-BE49-F238E27FC236}">
              <a16:creationId xmlns:a16="http://schemas.microsoft.com/office/drawing/2014/main" xmlns="" id="{00000000-0008-0000-2100-00001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0" name="275 CuadroTexto">
          <a:extLst>
            <a:ext uri="{FF2B5EF4-FFF2-40B4-BE49-F238E27FC236}">
              <a16:creationId xmlns:a16="http://schemas.microsoft.com/office/drawing/2014/main" xmlns="" id="{00000000-0008-0000-2100-00001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1" name="276 CuadroTexto">
          <a:extLst>
            <a:ext uri="{FF2B5EF4-FFF2-40B4-BE49-F238E27FC236}">
              <a16:creationId xmlns:a16="http://schemas.microsoft.com/office/drawing/2014/main" xmlns="" id="{00000000-0008-0000-2100-00001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2" name="277 CuadroTexto">
          <a:extLst>
            <a:ext uri="{FF2B5EF4-FFF2-40B4-BE49-F238E27FC236}">
              <a16:creationId xmlns:a16="http://schemas.microsoft.com/office/drawing/2014/main" xmlns="" id="{00000000-0008-0000-2100-00001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 name="278 CuadroTexto">
          <a:extLst>
            <a:ext uri="{FF2B5EF4-FFF2-40B4-BE49-F238E27FC236}">
              <a16:creationId xmlns:a16="http://schemas.microsoft.com/office/drawing/2014/main" xmlns="" id="{00000000-0008-0000-2100-00001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 name="279 CuadroTexto">
          <a:extLst>
            <a:ext uri="{FF2B5EF4-FFF2-40B4-BE49-F238E27FC236}">
              <a16:creationId xmlns:a16="http://schemas.microsoft.com/office/drawing/2014/main" xmlns="" id="{00000000-0008-0000-2100-00001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 name="280 CuadroTexto">
          <a:extLst>
            <a:ext uri="{FF2B5EF4-FFF2-40B4-BE49-F238E27FC236}">
              <a16:creationId xmlns:a16="http://schemas.microsoft.com/office/drawing/2014/main" xmlns="" id="{00000000-0008-0000-2100-00001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1 CuadroTexto">
          <a:extLst>
            <a:ext uri="{FF2B5EF4-FFF2-40B4-BE49-F238E27FC236}">
              <a16:creationId xmlns:a16="http://schemas.microsoft.com/office/drawing/2014/main" xmlns="" id="{00000000-0008-0000-2100-00001E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 name="282 CuadroTexto">
          <a:extLst>
            <a:ext uri="{FF2B5EF4-FFF2-40B4-BE49-F238E27FC236}">
              <a16:creationId xmlns:a16="http://schemas.microsoft.com/office/drawing/2014/main" xmlns="" id="{00000000-0008-0000-2100-00001F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 name="283 CuadroTexto">
          <a:extLst>
            <a:ext uri="{FF2B5EF4-FFF2-40B4-BE49-F238E27FC236}">
              <a16:creationId xmlns:a16="http://schemas.microsoft.com/office/drawing/2014/main" xmlns="" id="{00000000-0008-0000-2100-000020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 name="284 CuadroTexto">
          <a:extLst>
            <a:ext uri="{FF2B5EF4-FFF2-40B4-BE49-F238E27FC236}">
              <a16:creationId xmlns:a16="http://schemas.microsoft.com/office/drawing/2014/main" xmlns="" id="{00000000-0008-0000-2100-00002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 name="285 CuadroTexto">
          <a:extLst>
            <a:ext uri="{FF2B5EF4-FFF2-40B4-BE49-F238E27FC236}">
              <a16:creationId xmlns:a16="http://schemas.microsoft.com/office/drawing/2014/main" xmlns="" id="{00000000-0008-0000-2100-00002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 name="286 CuadroTexto">
          <a:extLst>
            <a:ext uri="{FF2B5EF4-FFF2-40B4-BE49-F238E27FC236}">
              <a16:creationId xmlns:a16="http://schemas.microsoft.com/office/drawing/2014/main" xmlns="" id="{00000000-0008-0000-2100-00002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 name="287 CuadroTexto">
          <a:extLst>
            <a:ext uri="{FF2B5EF4-FFF2-40B4-BE49-F238E27FC236}">
              <a16:creationId xmlns:a16="http://schemas.microsoft.com/office/drawing/2014/main" xmlns="" id="{00000000-0008-0000-2100-00002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 name="288 CuadroTexto">
          <a:extLst>
            <a:ext uri="{FF2B5EF4-FFF2-40B4-BE49-F238E27FC236}">
              <a16:creationId xmlns:a16="http://schemas.microsoft.com/office/drawing/2014/main" xmlns="" id="{00000000-0008-0000-2100-00002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 name="289 CuadroTexto">
          <a:extLst>
            <a:ext uri="{FF2B5EF4-FFF2-40B4-BE49-F238E27FC236}">
              <a16:creationId xmlns:a16="http://schemas.microsoft.com/office/drawing/2014/main" xmlns="" id="{00000000-0008-0000-2100-00002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 name="290 CuadroTexto">
          <a:extLst>
            <a:ext uri="{FF2B5EF4-FFF2-40B4-BE49-F238E27FC236}">
              <a16:creationId xmlns:a16="http://schemas.microsoft.com/office/drawing/2014/main" xmlns="" id="{00000000-0008-0000-2100-00002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 name="291 CuadroTexto">
          <a:extLst>
            <a:ext uri="{FF2B5EF4-FFF2-40B4-BE49-F238E27FC236}">
              <a16:creationId xmlns:a16="http://schemas.microsoft.com/office/drawing/2014/main" xmlns="" id="{00000000-0008-0000-2100-00002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 name="292 CuadroTexto">
          <a:extLst>
            <a:ext uri="{FF2B5EF4-FFF2-40B4-BE49-F238E27FC236}">
              <a16:creationId xmlns:a16="http://schemas.microsoft.com/office/drawing/2014/main" xmlns="" id="{00000000-0008-0000-2100-00002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 name="293 CuadroTexto">
          <a:extLst>
            <a:ext uri="{FF2B5EF4-FFF2-40B4-BE49-F238E27FC236}">
              <a16:creationId xmlns:a16="http://schemas.microsoft.com/office/drawing/2014/main" xmlns="" id="{00000000-0008-0000-2100-00002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 name="294 CuadroTexto">
          <a:extLst>
            <a:ext uri="{FF2B5EF4-FFF2-40B4-BE49-F238E27FC236}">
              <a16:creationId xmlns:a16="http://schemas.microsoft.com/office/drawing/2014/main" xmlns="" id="{00000000-0008-0000-2100-00002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 name="295 CuadroTexto">
          <a:extLst>
            <a:ext uri="{FF2B5EF4-FFF2-40B4-BE49-F238E27FC236}">
              <a16:creationId xmlns:a16="http://schemas.microsoft.com/office/drawing/2014/main" xmlns="" id="{00000000-0008-0000-2100-00002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 name="296 CuadroTexto">
          <a:extLst>
            <a:ext uri="{FF2B5EF4-FFF2-40B4-BE49-F238E27FC236}">
              <a16:creationId xmlns:a16="http://schemas.microsoft.com/office/drawing/2014/main" xmlns="" id="{00000000-0008-0000-2100-00002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2" name="301 CuadroTexto">
          <a:extLst>
            <a:ext uri="{FF2B5EF4-FFF2-40B4-BE49-F238E27FC236}">
              <a16:creationId xmlns:a16="http://schemas.microsoft.com/office/drawing/2014/main" xmlns="" id="{00000000-0008-0000-2100-00002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3" name="302 CuadroTexto">
          <a:extLst>
            <a:ext uri="{FF2B5EF4-FFF2-40B4-BE49-F238E27FC236}">
              <a16:creationId xmlns:a16="http://schemas.microsoft.com/office/drawing/2014/main" xmlns="" id="{00000000-0008-0000-2100-00002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4" name="307 CuadroTexto">
          <a:extLst>
            <a:ext uri="{FF2B5EF4-FFF2-40B4-BE49-F238E27FC236}">
              <a16:creationId xmlns:a16="http://schemas.microsoft.com/office/drawing/2014/main" xmlns="" id="{00000000-0008-0000-2100-00003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5" name="308 CuadroTexto">
          <a:extLst>
            <a:ext uri="{FF2B5EF4-FFF2-40B4-BE49-F238E27FC236}">
              <a16:creationId xmlns:a16="http://schemas.microsoft.com/office/drawing/2014/main" xmlns="" id="{00000000-0008-0000-2100-00003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6" name="309 CuadroTexto">
          <a:extLst>
            <a:ext uri="{FF2B5EF4-FFF2-40B4-BE49-F238E27FC236}">
              <a16:creationId xmlns:a16="http://schemas.microsoft.com/office/drawing/2014/main" xmlns="" id="{00000000-0008-0000-2100-00003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7" name="310 CuadroTexto">
          <a:extLst>
            <a:ext uri="{FF2B5EF4-FFF2-40B4-BE49-F238E27FC236}">
              <a16:creationId xmlns:a16="http://schemas.microsoft.com/office/drawing/2014/main" xmlns="" id="{00000000-0008-0000-2100-00003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8" name="311 CuadroTexto">
          <a:extLst>
            <a:ext uri="{FF2B5EF4-FFF2-40B4-BE49-F238E27FC236}">
              <a16:creationId xmlns:a16="http://schemas.microsoft.com/office/drawing/2014/main" xmlns="" id="{00000000-0008-0000-2100-00003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9" name="312 CuadroTexto">
          <a:extLst>
            <a:ext uri="{FF2B5EF4-FFF2-40B4-BE49-F238E27FC236}">
              <a16:creationId xmlns:a16="http://schemas.microsoft.com/office/drawing/2014/main" xmlns="" id="{00000000-0008-0000-2100-00003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0" name="313 CuadroTexto">
          <a:extLst>
            <a:ext uri="{FF2B5EF4-FFF2-40B4-BE49-F238E27FC236}">
              <a16:creationId xmlns:a16="http://schemas.microsoft.com/office/drawing/2014/main" xmlns="" id="{00000000-0008-0000-2100-00003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1" name="314 CuadroTexto">
          <a:extLst>
            <a:ext uri="{FF2B5EF4-FFF2-40B4-BE49-F238E27FC236}">
              <a16:creationId xmlns:a16="http://schemas.microsoft.com/office/drawing/2014/main" xmlns="" id="{00000000-0008-0000-2100-00003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2" name="315 CuadroTexto">
          <a:extLst>
            <a:ext uri="{FF2B5EF4-FFF2-40B4-BE49-F238E27FC236}">
              <a16:creationId xmlns:a16="http://schemas.microsoft.com/office/drawing/2014/main" xmlns="" id="{00000000-0008-0000-2100-00003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3" name="316 CuadroTexto">
          <a:extLst>
            <a:ext uri="{FF2B5EF4-FFF2-40B4-BE49-F238E27FC236}">
              <a16:creationId xmlns:a16="http://schemas.microsoft.com/office/drawing/2014/main" xmlns="" id="{00000000-0008-0000-2100-00003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4" name="317 CuadroTexto">
          <a:extLst>
            <a:ext uri="{FF2B5EF4-FFF2-40B4-BE49-F238E27FC236}">
              <a16:creationId xmlns:a16="http://schemas.microsoft.com/office/drawing/2014/main" xmlns="" id="{00000000-0008-0000-2100-00003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5" name="318 CuadroTexto">
          <a:extLst>
            <a:ext uri="{FF2B5EF4-FFF2-40B4-BE49-F238E27FC236}">
              <a16:creationId xmlns:a16="http://schemas.microsoft.com/office/drawing/2014/main" xmlns="" id="{00000000-0008-0000-2100-00003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6" name="319 CuadroTexto">
          <a:extLst>
            <a:ext uri="{FF2B5EF4-FFF2-40B4-BE49-F238E27FC236}">
              <a16:creationId xmlns:a16="http://schemas.microsoft.com/office/drawing/2014/main" xmlns="" id="{00000000-0008-0000-2100-00003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7" name="320 CuadroTexto">
          <a:extLst>
            <a:ext uri="{FF2B5EF4-FFF2-40B4-BE49-F238E27FC236}">
              <a16:creationId xmlns:a16="http://schemas.microsoft.com/office/drawing/2014/main" xmlns="" id="{00000000-0008-0000-2100-00003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 name="321 CuadroTexto">
          <a:extLst>
            <a:ext uri="{FF2B5EF4-FFF2-40B4-BE49-F238E27FC236}">
              <a16:creationId xmlns:a16="http://schemas.microsoft.com/office/drawing/2014/main" xmlns="" id="{00000000-0008-0000-2100-00003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 name="322 CuadroTexto">
          <a:extLst>
            <a:ext uri="{FF2B5EF4-FFF2-40B4-BE49-F238E27FC236}">
              <a16:creationId xmlns:a16="http://schemas.microsoft.com/office/drawing/2014/main" xmlns="" id="{00000000-0008-0000-2100-00003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0" name="323 CuadroTexto">
          <a:extLst>
            <a:ext uri="{FF2B5EF4-FFF2-40B4-BE49-F238E27FC236}">
              <a16:creationId xmlns:a16="http://schemas.microsoft.com/office/drawing/2014/main" xmlns="" id="{00000000-0008-0000-2100-00004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1" name="324 CuadroTexto">
          <a:extLst>
            <a:ext uri="{FF2B5EF4-FFF2-40B4-BE49-F238E27FC236}">
              <a16:creationId xmlns:a16="http://schemas.microsoft.com/office/drawing/2014/main" xmlns="" id="{00000000-0008-0000-2100-00004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2" name="325 CuadroTexto">
          <a:extLst>
            <a:ext uri="{FF2B5EF4-FFF2-40B4-BE49-F238E27FC236}">
              <a16:creationId xmlns:a16="http://schemas.microsoft.com/office/drawing/2014/main" xmlns="" id="{00000000-0008-0000-2100-00004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3" name="326 CuadroTexto">
          <a:extLst>
            <a:ext uri="{FF2B5EF4-FFF2-40B4-BE49-F238E27FC236}">
              <a16:creationId xmlns:a16="http://schemas.microsoft.com/office/drawing/2014/main" xmlns="" id="{00000000-0008-0000-2100-00004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4" name="327 CuadroTexto">
          <a:extLst>
            <a:ext uri="{FF2B5EF4-FFF2-40B4-BE49-F238E27FC236}">
              <a16:creationId xmlns:a16="http://schemas.microsoft.com/office/drawing/2014/main" xmlns="" id="{00000000-0008-0000-2100-00004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5" name="328 CuadroTexto">
          <a:extLst>
            <a:ext uri="{FF2B5EF4-FFF2-40B4-BE49-F238E27FC236}">
              <a16:creationId xmlns:a16="http://schemas.microsoft.com/office/drawing/2014/main" xmlns="" id="{00000000-0008-0000-2100-00004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6" name="329 CuadroTexto">
          <a:extLst>
            <a:ext uri="{FF2B5EF4-FFF2-40B4-BE49-F238E27FC236}">
              <a16:creationId xmlns:a16="http://schemas.microsoft.com/office/drawing/2014/main" xmlns="" id="{00000000-0008-0000-2100-00004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7" name="330 CuadroTexto">
          <a:extLst>
            <a:ext uri="{FF2B5EF4-FFF2-40B4-BE49-F238E27FC236}">
              <a16:creationId xmlns:a16="http://schemas.microsoft.com/office/drawing/2014/main" xmlns="" id="{00000000-0008-0000-2100-00004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8" name="331 CuadroTexto">
          <a:extLst>
            <a:ext uri="{FF2B5EF4-FFF2-40B4-BE49-F238E27FC236}">
              <a16:creationId xmlns:a16="http://schemas.microsoft.com/office/drawing/2014/main" xmlns="" id="{00000000-0008-0000-2100-00004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9" name="332 CuadroTexto">
          <a:extLst>
            <a:ext uri="{FF2B5EF4-FFF2-40B4-BE49-F238E27FC236}">
              <a16:creationId xmlns:a16="http://schemas.microsoft.com/office/drawing/2014/main" xmlns="" id="{00000000-0008-0000-2100-00004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0" name="333 CuadroTexto">
          <a:extLst>
            <a:ext uri="{FF2B5EF4-FFF2-40B4-BE49-F238E27FC236}">
              <a16:creationId xmlns:a16="http://schemas.microsoft.com/office/drawing/2014/main" xmlns="" id="{00000000-0008-0000-2100-00004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1" name="334 CuadroTexto">
          <a:extLst>
            <a:ext uri="{FF2B5EF4-FFF2-40B4-BE49-F238E27FC236}">
              <a16:creationId xmlns:a16="http://schemas.microsoft.com/office/drawing/2014/main" xmlns="" id="{00000000-0008-0000-2100-00004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2" name="335 CuadroTexto">
          <a:extLst>
            <a:ext uri="{FF2B5EF4-FFF2-40B4-BE49-F238E27FC236}">
              <a16:creationId xmlns:a16="http://schemas.microsoft.com/office/drawing/2014/main" xmlns="" id="{00000000-0008-0000-2100-00004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3" name="336 CuadroTexto">
          <a:extLst>
            <a:ext uri="{FF2B5EF4-FFF2-40B4-BE49-F238E27FC236}">
              <a16:creationId xmlns:a16="http://schemas.microsoft.com/office/drawing/2014/main" xmlns="" id="{00000000-0008-0000-2100-00004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4" name="337 CuadroTexto">
          <a:extLst>
            <a:ext uri="{FF2B5EF4-FFF2-40B4-BE49-F238E27FC236}">
              <a16:creationId xmlns:a16="http://schemas.microsoft.com/office/drawing/2014/main" xmlns="" id="{00000000-0008-0000-2100-00004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5" name="338 CuadroTexto">
          <a:extLst>
            <a:ext uri="{FF2B5EF4-FFF2-40B4-BE49-F238E27FC236}">
              <a16:creationId xmlns:a16="http://schemas.microsoft.com/office/drawing/2014/main" xmlns="" id="{00000000-0008-0000-2100-00004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6" name="339 CuadroTexto">
          <a:extLst>
            <a:ext uri="{FF2B5EF4-FFF2-40B4-BE49-F238E27FC236}">
              <a16:creationId xmlns:a16="http://schemas.microsoft.com/office/drawing/2014/main" xmlns="" id="{00000000-0008-0000-2100-00005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7" name="340 CuadroTexto">
          <a:extLst>
            <a:ext uri="{FF2B5EF4-FFF2-40B4-BE49-F238E27FC236}">
              <a16:creationId xmlns:a16="http://schemas.microsoft.com/office/drawing/2014/main" xmlns="" id="{00000000-0008-0000-2100-00005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8" name="341 CuadroTexto">
          <a:extLst>
            <a:ext uri="{FF2B5EF4-FFF2-40B4-BE49-F238E27FC236}">
              <a16:creationId xmlns:a16="http://schemas.microsoft.com/office/drawing/2014/main" xmlns="" id="{00000000-0008-0000-2100-00005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9" name="342 CuadroTexto">
          <a:extLst>
            <a:ext uri="{FF2B5EF4-FFF2-40B4-BE49-F238E27FC236}">
              <a16:creationId xmlns:a16="http://schemas.microsoft.com/office/drawing/2014/main" xmlns="" id="{00000000-0008-0000-2100-00005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0" name="343 CuadroTexto">
          <a:extLst>
            <a:ext uri="{FF2B5EF4-FFF2-40B4-BE49-F238E27FC236}">
              <a16:creationId xmlns:a16="http://schemas.microsoft.com/office/drawing/2014/main" xmlns="" id="{00000000-0008-0000-2100-00005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1" name="344 CuadroTexto">
          <a:extLst>
            <a:ext uri="{FF2B5EF4-FFF2-40B4-BE49-F238E27FC236}">
              <a16:creationId xmlns:a16="http://schemas.microsoft.com/office/drawing/2014/main" xmlns="" id="{00000000-0008-0000-2100-00005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2" name="345 CuadroTexto">
          <a:extLst>
            <a:ext uri="{FF2B5EF4-FFF2-40B4-BE49-F238E27FC236}">
              <a16:creationId xmlns:a16="http://schemas.microsoft.com/office/drawing/2014/main" xmlns="" id="{00000000-0008-0000-2100-00005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3" name="346 CuadroTexto">
          <a:extLst>
            <a:ext uri="{FF2B5EF4-FFF2-40B4-BE49-F238E27FC236}">
              <a16:creationId xmlns:a16="http://schemas.microsoft.com/office/drawing/2014/main" xmlns="" id="{00000000-0008-0000-2100-00005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4" name="347 CuadroTexto">
          <a:extLst>
            <a:ext uri="{FF2B5EF4-FFF2-40B4-BE49-F238E27FC236}">
              <a16:creationId xmlns:a16="http://schemas.microsoft.com/office/drawing/2014/main" xmlns="" id="{00000000-0008-0000-2100-00005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5" name="348 CuadroTexto">
          <a:extLst>
            <a:ext uri="{FF2B5EF4-FFF2-40B4-BE49-F238E27FC236}">
              <a16:creationId xmlns:a16="http://schemas.microsoft.com/office/drawing/2014/main" xmlns="" id="{00000000-0008-0000-2100-00005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6" name="349 CuadroTexto">
          <a:extLst>
            <a:ext uri="{FF2B5EF4-FFF2-40B4-BE49-F238E27FC236}">
              <a16:creationId xmlns:a16="http://schemas.microsoft.com/office/drawing/2014/main" xmlns="" id="{00000000-0008-0000-2100-00005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7" name="350 CuadroTexto">
          <a:extLst>
            <a:ext uri="{FF2B5EF4-FFF2-40B4-BE49-F238E27FC236}">
              <a16:creationId xmlns:a16="http://schemas.microsoft.com/office/drawing/2014/main" xmlns="" id="{00000000-0008-0000-2100-00005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8" name="351 CuadroTexto">
          <a:extLst>
            <a:ext uri="{FF2B5EF4-FFF2-40B4-BE49-F238E27FC236}">
              <a16:creationId xmlns:a16="http://schemas.microsoft.com/office/drawing/2014/main" xmlns="" id="{00000000-0008-0000-2100-00005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9" name="352 CuadroTexto">
          <a:extLst>
            <a:ext uri="{FF2B5EF4-FFF2-40B4-BE49-F238E27FC236}">
              <a16:creationId xmlns:a16="http://schemas.microsoft.com/office/drawing/2014/main" xmlns="" id="{00000000-0008-0000-2100-00005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0" name="353 CuadroTexto">
          <a:extLst>
            <a:ext uri="{FF2B5EF4-FFF2-40B4-BE49-F238E27FC236}">
              <a16:creationId xmlns:a16="http://schemas.microsoft.com/office/drawing/2014/main" xmlns="" id="{00000000-0008-0000-2100-00005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1" name="354 CuadroTexto">
          <a:extLst>
            <a:ext uri="{FF2B5EF4-FFF2-40B4-BE49-F238E27FC236}">
              <a16:creationId xmlns:a16="http://schemas.microsoft.com/office/drawing/2014/main" xmlns="" id="{00000000-0008-0000-2100-00005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2" name="355 CuadroTexto">
          <a:extLst>
            <a:ext uri="{FF2B5EF4-FFF2-40B4-BE49-F238E27FC236}">
              <a16:creationId xmlns:a16="http://schemas.microsoft.com/office/drawing/2014/main" xmlns="" id="{00000000-0008-0000-2100-00006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3" name="356 CuadroTexto">
          <a:extLst>
            <a:ext uri="{FF2B5EF4-FFF2-40B4-BE49-F238E27FC236}">
              <a16:creationId xmlns:a16="http://schemas.microsoft.com/office/drawing/2014/main" xmlns="" id="{00000000-0008-0000-2100-00006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4" name="357 CuadroTexto">
          <a:extLst>
            <a:ext uri="{FF2B5EF4-FFF2-40B4-BE49-F238E27FC236}">
              <a16:creationId xmlns:a16="http://schemas.microsoft.com/office/drawing/2014/main" xmlns="" id="{00000000-0008-0000-2100-00006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5" name="358 CuadroTexto">
          <a:extLst>
            <a:ext uri="{FF2B5EF4-FFF2-40B4-BE49-F238E27FC236}">
              <a16:creationId xmlns:a16="http://schemas.microsoft.com/office/drawing/2014/main" xmlns="" id="{00000000-0008-0000-2100-00006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6" name="359 CuadroTexto">
          <a:extLst>
            <a:ext uri="{FF2B5EF4-FFF2-40B4-BE49-F238E27FC236}">
              <a16:creationId xmlns:a16="http://schemas.microsoft.com/office/drawing/2014/main" xmlns="" id="{00000000-0008-0000-2100-00006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7" name="360 CuadroTexto">
          <a:extLst>
            <a:ext uri="{FF2B5EF4-FFF2-40B4-BE49-F238E27FC236}">
              <a16:creationId xmlns:a16="http://schemas.microsoft.com/office/drawing/2014/main" xmlns="" id="{00000000-0008-0000-2100-00006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8" name="361 CuadroTexto">
          <a:extLst>
            <a:ext uri="{FF2B5EF4-FFF2-40B4-BE49-F238E27FC236}">
              <a16:creationId xmlns:a16="http://schemas.microsoft.com/office/drawing/2014/main" xmlns="" id="{00000000-0008-0000-2100-00006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9" name="362 CuadroTexto">
          <a:extLst>
            <a:ext uri="{FF2B5EF4-FFF2-40B4-BE49-F238E27FC236}">
              <a16:creationId xmlns:a16="http://schemas.microsoft.com/office/drawing/2014/main" xmlns="" id="{00000000-0008-0000-2100-00006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0" name="363 CuadroTexto">
          <a:extLst>
            <a:ext uri="{FF2B5EF4-FFF2-40B4-BE49-F238E27FC236}">
              <a16:creationId xmlns:a16="http://schemas.microsoft.com/office/drawing/2014/main" xmlns="" id="{00000000-0008-0000-2100-00006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1" name="364 CuadroTexto">
          <a:extLst>
            <a:ext uri="{FF2B5EF4-FFF2-40B4-BE49-F238E27FC236}">
              <a16:creationId xmlns:a16="http://schemas.microsoft.com/office/drawing/2014/main" xmlns="" id="{00000000-0008-0000-2100-00006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2" name="365 CuadroTexto">
          <a:extLst>
            <a:ext uri="{FF2B5EF4-FFF2-40B4-BE49-F238E27FC236}">
              <a16:creationId xmlns:a16="http://schemas.microsoft.com/office/drawing/2014/main" xmlns="" id="{00000000-0008-0000-2100-00006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3" name="366 CuadroTexto">
          <a:extLst>
            <a:ext uri="{FF2B5EF4-FFF2-40B4-BE49-F238E27FC236}">
              <a16:creationId xmlns:a16="http://schemas.microsoft.com/office/drawing/2014/main" xmlns="" id="{00000000-0008-0000-2100-00006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4" name="367 CuadroTexto">
          <a:extLst>
            <a:ext uri="{FF2B5EF4-FFF2-40B4-BE49-F238E27FC236}">
              <a16:creationId xmlns:a16="http://schemas.microsoft.com/office/drawing/2014/main" xmlns="" id="{00000000-0008-0000-2100-00006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5" name="368 CuadroTexto">
          <a:extLst>
            <a:ext uri="{FF2B5EF4-FFF2-40B4-BE49-F238E27FC236}">
              <a16:creationId xmlns:a16="http://schemas.microsoft.com/office/drawing/2014/main" xmlns="" id="{00000000-0008-0000-2100-00006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6" name="369 CuadroTexto">
          <a:extLst>
            <a:ext uri="{FF2B5EF4-FFF2-40B4-BE49-F238E27FC236}">
              <a16:creationId xmlns:a16="http://schemas.microsoft.com/office/drawing/2014/main" xmlns="" id="{00000000-0008-0000-2100-00006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7" name="370 CuadroTexto">
          <a:extLst>
            <a:ext uri="{FF2B5EF4-FFF2-40B4-BE49-F238E27FC236}">
              <a16:creationId xmlns:a16="http://schemas.microsoft.com/office/drawing/2014/main" xmlns="" id="{00000000-0008-0000-2100-00006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8" name="371 CuadroTexto">
          <a:extLst>
            <a:ext uri="{FF2B5EF4-FFF2-40B4-BE49-F238E27FC236}">
              <a16:creationId xmlns:a16="http://schemas.microsoft.com/office/drawing/2014/main" xmlns="" id="{00000000-0008-0000-2100-00007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9" name="372 CuadroTexto">
          <a:extLst>
            <a:ext uri="{FF2B5EF4-FFF2-40B4-BE49-F238E27FC236}">
              <a16:creationId xmlns:a16="http://schemas.microsoft.com/office/drawing/2014/main" xmlns="" id="{00000000-0008-0000-2100-00007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0" name="373 CuadroTexto">
          <a:extLst>
            <a:ext uri="{FF2B5EF4-FFF2-40B4-BE49-F238E27FC236}">
              <a16:creationId xmlns:a16="http://schemas.microsoft.com/office/drawing/2014/main" xmlns="" id="{00000000-0008-0000-2100-00007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1" name="374 CuadroTexto">
          <a:extLst>
            <a:ext uri="{FF2B5EF4-FFF2-40B4-BE49-F238E27FC236}">
              <a16:creationId xmlns:a16="http://schemas.microsoft.com/office/drawing/2014/main" xmlns="" id="{00000000-0008-0000-2100-00007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2" name="375 CuadroTexto">
          <a:extLst>
            <a:ext uri="{FF2B5EF4-FFF2-40B4-BE49-F238E27FC236}">
              <a16:creationId xmlns:a16="http://schemas.microsoft.com/office/drawing/2014/main" xmlns="" id="{00000000-0008-0000-2100-00007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3" name="376 CuadroTexto">
          <a:extLst>
            <a:ext uri="{FF2B5EF4-FFF2-40B4-BE49-F238E27FC236}">
              <a16:creationId xmlns:a16="http://schemas.microsoft.com/office/drawing/2014/main" xmlns="" id="{00000000-0008-0000-2100-00007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4" name="377 CuadroTexto">
          <a:extLst>
            <a:ext uri="{FF2B5EF4-FFF2-40B4-BE49-F238E27FC236}">
              <a16:creationId xmlns:a16="http://schemas.microsoft.com/office/drawing/2014/main" xmlns="" id="{00000000-0008-0000-2100-00007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5" name="378 CuadroTexto">
          <a:extLst>
            <a:ext uri="{FF2B5EF4-FFF2-40B4-BE49-F238E27FC236}">
              <a16:creationId xmlns:a16="http://schemas.microsoft.com/office/drawing/2014/main" xmlns="" id="{00000000-0008-0000-2100-00007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6" name="379 CuadroTexto">
          <a:extLst>
            <a:ext uri="{FF2B5EF4-FFF2-40B4-BE49-F238E27FC236}">
              <a16:creationId xmlns:a16="http://schemas.microsoft.com/office/drawing/2014/main" xmlns="" id="{00000000-0008-0000-2100-00007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7" name="380 CuadroTexto">
          <a:extLst>
            <a:ext uri="{FF2B5EF4-FFF2-40B4-BE49-F238E27FC236}">
              <a16:creationId xmlns:a16="http://schemas.microsoft.com/office/drawing/2014/main" xmlns="" id="{00000000-0008-0000-2100-00007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8" name="381 CuadroTexto">
          <a:extLst>
            <a:ext uri="{FF2B5EF4-FFF2-40B4-BE49-F238E27FC236}">
              <a16:creationId xmlns:a16="http://schemas.microsoft.com/office/drawing/2014/main" xmlns="" id="{00000000-0008-0000-2100-00007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9" name="382 CuadroTexto">
          <a:extLst>
            <a:ext uri="{FF2B5EF4-FFF2-40B4-BE49-F238E27FC236}">
              <a16:creationId xmlns:a16="http://schemas.microsoft.com/office/drawing/2014/main" xmlns="" id="{00000000-0008-0000-2100-00007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0" name="383 CuadroTexto">
          <a:extLst>
            <a:ext uri="{FF2B5EF4-FFF2-40B4-BE49-F238E27FC236}">
              <a16:creationId xmlns:a16="http://schemas.microsoft.com/office/drawing/2014/main" xmlns="" id="{00000000-0008-0000-2100-00007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1" name="384 CuadroTexto">
          <a:extLst>
            <a:ext uri="{FF2B5EF4-FFF2-40B4-BE49-F238E27FC236}">
              <a16:creationId xmlns:a16="http://schemas.microsoft.com/office/drawing/2014/main" xmlns="" id="{00000000-0008-0000-2100-00007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2" name="385 CuadroTexto">
          <a:extLst>
            <a:ext uri="{FF2B5EF4-FFF2-40B4-BE49-F238E27FC236}">
              <a16:creationId xmlns:a16="http://schemas.microsoft.com/office/drawing/2014/main" xmlns="" id="{00000000-0008-0000-2100-00007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3" name="386 CuadroTexto">
          <a:extLst>
            <a:ext uri="{FF2B5EF4-FFF2-40B4-BE49-F238E27FC236}">
              <a16:creationId xmlns:a16="http://schemas.microsoft.com/office/drawing/2014/main" xmlns="" id="{00000000-0008-0000-2100-00007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4" name="387 CuadroTexto">
          <a:extLst>
            <a:ext uri="{FF2B5EF4-FFF2-40B4-BE49-F238E27FC236}">
              <a16:creationId xmlns:a16="http://schemas.microsoft.com/office/drawing/2014/main" xmlns="" id="{00000000-0008-0000-2100-00008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5" name="388 CuadroTexto">
          <a:extLst>
            <a:ext uri="{FF2B5EF4-FFF2-40B4-BE49-F238E27FC236}">
              <a16:creationId xmlns:a16="http://schemas.microsoft.com/office/drawing/2014/main" xmlns="" id="{00000000-0008-0000-2100-00008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6" name="389 CuadroTexto">
          <a:extLst>
            <a:ext uri="{FF2B5EF4-FFF2-40B4-BE49-F238E27FC236}">
              <a16:creationId xmlns:a16="http://schemas.microsoft.com/office/drawing/2014/main" xmlns="" id="{00000000-0008-0000-2100-00008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7" name="390 CuadroTexto">
          <a:extLst>
            <a:ext uri="{FF2B5EF4-FFF2-40B4-BE49-F238E27FC236}">
              <a16:creationId xmlns:a16="http://schemas.microsoft.com/office/drawing/2014/main" xmlns="" id="{00000000-0008-0000-2100-00008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8" name="391 CuadroTexto">
          <a:extLst>
            <a:ext uri="{FF2B5EF4-FFF2-40B4-BE49-F238E27FC236}">
              <a16:creationId xmlns:a16="http://schemas.microsoft.com/office/drawing/2014/main" xmlns="" id="{00000000-0008-0000-2100-00008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 name="392 CuadroTexto">
          <a:extLst>
            <a:ext uri="{FF2B5EF4-FFF2-40B4-BE49-F238E27FC236}">
              <a16:creationId xmlns:a16="http://schemas.microsoft.com/office/drawing/2014/main" xmlns="" id="{00000000-0008-0000-2100-00008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0" name="393 CuadroTexto">
          <a:extLst>
            <a:ext uri="{FF2B5EF4-FFF2-40B4-BE49-F238E27FC236}">
              <a16:creationId xmlns:a16="http://schemas.microsoft.com/office/drawing/2014/main" xmlns="" id="{00000000-0008-0000-2100-00008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1" name="394 CuadroTexto">
          <a:extLst>
            <a:ext uri="{FF2B5EF4-FFF2-40B4-BE49-F238E27FC236}">
              <a16:creationId xmlns:a16="http://schemas.microsoft.com/office/drawing/2014/main" xmlns="" id="{00000000-0008-0000-2100-00008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2" name="395 CuadroTexto">
          <a:extLst>
            <a:ext uri="{FF2B5EF4-FFF2-40B4-BE49-F238E27FC236}">
              <a16:creationId xmlns:a16="http://schemas.microsoft.com/office/drawing/2014/main" xmlns="" id="{00000000-0008-0000-2100-00008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3" name="396 CuadroTexto">
          <a:extLst>
            <a:ext uri="{FF2B5EF4-FFF2-40B4-BE49-F238E27FC236}">
              <a16:creationId xmlns:a16="http://schemas.microsoft.com/office/drawing/2014/main" xmlns="" id="{00000000-0008-0000-2100-00008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4" name="397 CuadroTexto">
          <a:extLst>
            <a:ext uri="{FF2B5EF4-FFF2-40B4-BE49-F238E27FC236}">
              <a16:creationId xmlns:a16="http://schemas.microsoft.com/office/drawing/2014/main" xmlns="" id="{00000000-0008-0000-2100-00008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5" name="398 CuadroTexto">
          <a:extLst>
            <a:ext uri="{FF2B5EF4-FFF2-40B4-BE49-F238E27FC236}">
              <a16:creationId xmlns:a16="http://schemas.microsoft.com/office/drawing/2014/main" xmlns="" id="{00000000-0008-0000-2100-00008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6" name="399 CuadroTexto">
          <a:extLst>
            <a:ext uri="{FF2B5EF4-FFF2-40B4-BE49-F238E27FC236}">
              <a16:creationId xmlns:a16="http://schemas.microsoft.com/office/drawing/2014/main" xmlns="" id="{00000000-0008-0000-2100-00008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7" name="400 CuadroTexto">
          <a:extLst>
            <a:ext uri="{FF2B5EF4-FFF2-40B4-BE49-F238E27FC236}">
              <a16:creationId xmlns:a16="http://schemas.microsoft.com/office/drawing/2014/main" xmlns="" id="{00000000-0008-0000-2100-00008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8" name="401 CuadroTexto">
          <a:extLst>
            <a:ext uri="{FF2B5EF4-FFF2-40B4-BE49-F238E27FC236}">
              <a16:creationId xmlns:a16="http://schemas.microsoft.com/office/drawing/2014/main" xmlns="" id="{00000000-0008-0000-2100-00008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9" name="402 CuadroTexto">
          <a:extLst>
            <a:ext uri="{FF2B5EF4-FFF2-40B4-BE49-F238E27FC236}">
              <a16:creationId xmlns:a16="http://schemas.microsoft.com/office/drawing/2014/main" xmlns="" id="{00000000-0008-0000-2100-00008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0" name="403 CuadroTexto">
          <a:extLst>
            <a:ext uri="{FF2B5EF4-FFF2-40B4-BE49-F238E27FC236}">
              <a16:creationId xmlns:a16="http://schemas.microsoft.com/office/drawing/2014/main" xmlns="" id="{00000000-0008-0000-2100-00009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1" name="404 CuadroTexto">
          <a:extLst>
            <a:ext uri="{FF2B5EF4-FFF2-40B4-BE49-F238E27FC236}">
              <a16:creationId xmlns:a16="http://schemas.microsoft.com/office/drawing/2014/main" xmlns="" id="{00000000-0008-0000-2100-00009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2" name="405 CuadroTexto">
          <a:extLst>
            <a:ext uri="{FF2B5EF4-FFF2-40B4-BE49-F238E27FC236}">
              <a16:creationId xmlns:a16="http://schemas.microsoft.com/office/drawing/2014/main" xmlns="" id="{00000000-0008-0000-2100-00009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3" name="406 CuadroTexto">
          <a:extLst>
            <a:ext uri="{FF2B5EF4-FFF2-40B4-BE49-F238E27FC236}">
              <a16:creationId xmlns:a16="http://schemas.microsoft.com/office/drawing/2014/main" xmlns="" id="{00000000-0008-0000-2100-00009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4" name="407 CuadroTexto">
          <a:extLst>
            <a:ext uri="{FF2B5EF4-FFF2-40B4-BE49-F238E27FC236}">
              <a16:creationId xmlns:a16="http://schemas.microsoft.com/office/drawing/2014/main" xmlns="" id="{00000000-0008-0000-2100-00009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5" name="408 CuadroTexto">
          <a:extLst>
            <a:ext uri="{FF2B5EF4-FFF2-40B4-BE49-F238E27FC236}">
              <a16:creationId xmlns:a16="http://schemas.microsoft.com/office/drawing/2014/main" xmlns="" id="{00000000-0008-0000-2100-00009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6" name="409 CuadroTexto">
          <a:extLst>
            <a:ext uri="{FF2B5EF4-FFF2-40B4-BE49-F238E27FC236}">
              <a16:creationId xmlns:a16="http://schemas.microsoft.com/office/drawing/2014/main" xmlns="" id="{00000000-0008-0000-2100-00009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7" name="410 CuadroTexto">
          <a:extLst>
            <a:ext uri="{FF2B5EF4-FFF2-40B4-BE49-F238E27FC236}">
              <a16:creationId xmlns:a16="http://schemas.microsoft.com/office/drawing/2014/main" xmlns="" id="{00000000-0008-0000-2100-00009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8" name="411 CuadroTexto">
          <a:extLst>
            <a:ext uri="{FF2B5EF4-FFF2-40B4-BE49-F238E27FC236}">
              <a16:creationId xmlns:a16="http://schemas.microsoft.com/office/drawing/2014/main" xmlns="" id="{00000000-0008-0000-2100-00009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9" name="412 CuadroTexto">
          <a:extLst>
            <a:ext uri="{FF2B5EF4-FFF2-40B4-BE49-F238E27FC236}">
              <a16:creationId xmlns:a16="http://schemas.microsoft.com/office/drawing/2014/main" xmlns="" id="{00000000-0008-0000-2100-00009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0" name="413 CuadroTexto">
          <a:extLst>
            <a:ext uri="{FF2B5EF4-FFF2-40B4-BE49-F238E27FC236}">
              <a16:creationId xmlns:a16="http://schemas.microsoft.com/office/drawing/2014/main" xmlns="" id="{00000000-0008-0000-2100-00009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1" name="414 CuadroTexto">
          <a:extLst>
            <a:ext uri="{FF2B5EF4-FFF2-40B4-BE49-F238E27FC236}">
              <a16:creationId xmlns:a16="http://schemas.microsoft.com/office/drawing/2014/main" xmlns="" id="{00000000-0008-0000-2100-00009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2" name="415 CuadroTexto">
          <a:extLst>
            <a:ext uri="{FF2B5EF4-FFF2-40B4-BE49-F238E27FC236}">
              <a16:creationId xmlns:a16="http://schemas.microsoft.com/office/drawing/2014/main" xmlns="" id="{00000000-0008-0000-2100-00009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3" name="416 CuadroTexto">
          <a:extLst>
            <a:ext uri="{FF2B5EF4-FFF2-40B4-BE49-F238E27FC236}">
              <a16:creationId xmlns:a16="http://schemas.microsoft.com/office/drawing/2014/main" xmlns="" id="{00000000-0008-0000-2100-00009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4" name="417 CuadroTexto">
          <a:extLst>
            <a:ext uri="{FF2B5EF4-FFF2-40B4-BE49-F238E27FC236}">
              <a16:creationId xmlns:a16="http://schemas.microsoft.com/office/drawing/2014/main" xmlns="" id="{00000000-0008-0000-2100-00009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5" name="418 CuadroTexto">
          <a:extLst>
            <a:ext uri="{FF2B5EF4-FFF2-40B4-BE49-F238E27FC236}">
              <a16:creationId xmlns:a16="http://schemas.microsoft.com/office/drawing/2014/main" xmlns="" id="{00000000-0008-0000-2100-00009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6" name="419 CuadroTexto">
          <a:extLst>
            <a:ext uri="{FF2B5EF4-FFF2-40B4-BE49-F238E27FC236}">
              <a16:creationId xmlns:a16="http://schemas.microsoft.com/office/drawing/2014/main" xmlns="" id="{00000000-0008-0000-2100-0000A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7" name="420 CuadroTexto">
          <a:extLst>
            <a:ext uri="{FF2B5EF4-FFF2-40B4-BE49-F238E27FC236}">
              <a16:creationId xmlns:a16="http://schemas.microsoft.com/office/drawing/2014/main" xmlns="" id="{00000000-0008-0000-2100-0000A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8" name="421 CuadroTexto">
          <a:extLst>
            <a:ext uri="{FF2B5EF4-FFF2-40B4-BE49-F238E27FC236}">
              <a16:creationId xmlns:a16="http://schemas.microsoft.com/office/drawing/2014/main" xmlns="" id="{00000000-0008-0000-2100-0000A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 name="422 CuadroTexto">
          <a:extLst>
            <a:ext uri="{FF2B5EF4-FFF2-40B4-BE49-F238E27FC236}">
              <a16:creationId xmlns:a16="http://schemas.microsoft.com/office/drawing/2014/main" xmlns="" id="{00000000-0008-0000-2100-0000A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 name="423 CuadroTexto">
          <a:extLst>
            <a:ext uri="{FF2B5EF4-FFF2-40B4-BE49-F238E27FC236}">
              <a16:creationId xmlns:a16="http://schemas.microsoft.com/office/drawing/2014/main" xmlns="" id="{00000000-0008-0000-2100-0000A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 name="424 CuadroTexto">
          <a:extLst>
            <a:ext uri="{FF2B5EF4-FFF2-40B4-BE49-F238E27FC236}">
              <a16:creationId xmlns:a16="http://schemas.microsoft.com/office/drawing/2014/main" xmlns="" id="{00000000-0008-0000-2100-0000A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 name="425 CuadroTexto">
          <a:extLst>
            <a:ext uri="{FF2B5EF4-FFF2-40B4-BE49-F238E27FC236}">
              <a16:creationId xmlns:a16="http://schemas.microsoft.com/office/drawing/2014/main" xmlns="" id="{00000000-0008-0000-2100-0000A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 name="426 CuadroTexto">
          <a:extLst>
            <a:ext uri="{FF2B5EF4-FFF2-40B4-BE49-F238E27FC236}">
              <a16:creationId xmlns:a16="http://schemas.microsoft.com/office/drawing/2014/main" xmlns="" id="{00000000-0008-0000-2100-0000A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 name="427 CuadroTexto">
          <a:extLst>
            <a:ext uri="{FF2B5EF4-FFF2-40B4-BE49-F238E27FC236}">
              <a16:creationId xmlns:a16="http://schemas.microsoft.com/office/drawing/2014/main" xmlns="" id="{00000000-0008-0000-2100-0000A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 name="428 CuadroTexto">
          <a:extLst>
            <a:ext uri="{FF2B5EF4-FFF2-40B4-BE49-F238E27FC236}">
              <a16:creationId xmlns:a16="http://schemas.microsoft.com/office/drawing/2014/main" xmlns="" id="{00000000-0008-0000-2100-0000A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 name="429 CuadroTexto">
          <a:extLst>
            <a:ext uri="{FF2B5EF4-FFF2-40B4-BE49-F238E27FC236}">
              <a16:creationId xmlns:a16="http://schemas.microsoft.com/office/drawing/2014/main" xmlns="" id="{00000000-0008-0000-2100-0000A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 name="430 CuadroTexto">
          <a:extLst>
            <a:ext uri="{FF2B5EF4-FFF2-40B4-BE49-F238E27FC236}">
              <a16:creationId xmlns:a16="http://schemas.microsoft.com/office/drawing/2014/main" xmlns="" id="{00000000-0008-0000-2100-0000A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 name="431 CuadroTexto">
          <a:extLst>
            <a:ext uri="{FF2B5EF4-FFF2-40B4-BE49-F238E27FC236}">
              <a16:creationId xmlns:a16="http://schemas.microsoft.com/office/drawing/2014/main" xmlns="" id="{00000000-0008-0000-2100-0000A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 name="432 CuadroTexto">
          <a:extLst>
            <a:ext uri="{FF2B5EF4-FFF2-40B4-BE49-F238E27FC236}">
              <a16:creationId xmlns:a16="http://schemas.microsoft.com/office/drawing/2014/main" xmlns="" id="{00000000-0008-0000-2100-0000A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 name="433 CuadroTexto">
          <a:extLst>
            <a:ext uri="{FF2B5EF4-FFF2-40B4-BE49-F238E27FC236}">
              <a16:creationId xmlns:a16="http://schemas.microsoft.com/office/drawing/2014/main" xmlns="" id="{00000000-0008-0000-2100-0000A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 name="434 CuadroTexto">
          <a:extLst>
            <a:ext uri="{FF2B5EF4-FFF2-40B4-BE49-F238E27FC236}">
              <a16:creationId xmlns:a16="http://schemas.microsoft.com/office/drawing/2014/main" xmlns="" id="{00000000-0008-0000-2100-0000A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 name="435 CuadroTexto">
          <a:extLst>
            <a:ext uri="{FF2B5EF4-FFF2-40B4-BE49-F238E27FC236}">
              <a16:creationId xmlns:a16="http://schemas.microsoft.com/office/drawing/2014/main" xmlns="" id="{00000000-0008-0000-2100-0000B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36 CuadroTexto">
          <a:extLst>
            <a:ext uri="{FF2B5EF4-FFF2-40B4-BE49-F238E27FC236}">
              <a16:creationId xmlns:a16="http://schemas.microsoft.com/office/drawing/2014/main" xmlns="" id="{00000000-0008-0000-2100-0000B1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 name="437 CuadroTexto">
          <a:extLst>
            <a:ext uri="{FF2B5EF4-FFF2-40B4-BE49-F238E27FC236}">
              <a16:creationId xmlns:a16="http://schemas.microsoft.com/office/drawing/2014/main" xmlns="" id="{00000000-0008-0000-2100-0000B2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5" name="438 CuadroTexto">
          <a:extLst>
            <a:ext uri="{FF2B5EF4-FFF2-40B4-BE49-F238E27FC236}">
              <a16:creationId xmlns:a16="http://schemas.microsoft.com/office/drawing/2014/main" xmlns="" id="{00000000-0008-0000-2100-0000B3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6" name="439 CuadroTexto">
          <a:extLst>
            <a:ext uri="{FF2B5EF4-FFF2-40B4-BE49-F238E27FC236}">
              <a16:creationId xmlns:a16="http://schemas.microsoft.com/office/drawing/2014/main" xmlns="" id="{00000000-0008-0000-2100-0000B4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7" name="440 CuadroTexto">
          <a:extLst>
            <a:ext uri="{FF2B5EF4-FFF2-40B4-BE49-F238E27FC236}">
              <a16:creationId xmlns:a16="http://schemas.microsoft.com/office/drawing/2014/main" xmlns="" id="{00000000-0008-0000-2100-0000B5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8" name="441 CuadroTexto">
          <a:extLst>
            <a:ext uri="{FF2B5EF4-FFF2-40B4-BE49-F238E27FC236}">
              <a16:creationId xmlns:a16="http://schemas.microsoft.com/office/drawing/2014/main" xmlns="" id="{00000000-0008-0000-2100-0000B6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9" name="442 CuadroTexto">
          <a:extLst>
            <a:ext uri="{FF2B5EF4-FFF2-40B4-BE49-F238E27FC236}">
              <a16:creationId xmlns:a16="http://schemas.microsoft.com/office/drawing/2014/main" xmlns="" id="{00000000-0008-0000-2100-0000B7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0" name="443 CuadroTexto">
          <a:extLst>
            <a:ext uri="{FF2B5EF4-FFF2-40B4-BE49-F238E27FC236}">
              <a16:creationId xmlns:a16="http://schemas.microsoft.com/office/drawing/2014/main" xmlns="" id="{00000000-0008-0000-2100-0000B8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1" name="444 CuadroTexto">
          <a:extLst>
            <a:ext uri="{FF2B5EF4-FFF2-40B4-BE49-F238E27FC236}">
              <a16:creationId xmlns:a16="http://schemas.microsoft.com/office/drawing/2014/main" xmlns="" id="{00000000-0008-0000-2100-0000B9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2" name="445 CuadroTexto">
          <a:extLst>
            <a:ext uri="{FF2B5EF4-FFF2-40B4-BE49-F238E27FC236}">
              <a16:creationId xmlns:a16="http://schemas.microsoft.com/office/drawing/2014/main" xmlns="" id="{00000000-0008-0000-2100-0000BA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3" name="446 CuadroTexto">
          <a:extLst>
            <a:ext uri="{FF2B5EF4-FFF2-40B4-BE49-F238E27FC236}">
              <a16:creationId xmlns:a16="http://schemas.microsoft.com/office/drawing/2014/main" xmlns="" id="{00000000-0008-0000-2100-0000BB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4" name="447 CuadroTexto">
          <a:extLst>
            <a:ext uri="{FF2B5EF4-FFF2-40B4-BE49-F238E27FC236}">
              <a16:creationId xmlns:a16="http://schemas.microsoft.com/office/drawing/2014/main" xmlns="" id="{00000000-0008-0000-2100-0000BC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5" name="448 CuadroTexto">
          <a:extLst>
            <a:ext uri="{FF2B5EF4-FFF2-40B4-BE49-F238E27FC236}">
              <a16:creationId xmlns:a16="http://schemas.microsoft.com/office/drawing/2014/main" xmlns="" id="{00000000-0008-0000-2100-0000BD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6" name="449 CuadroTexto">
          <a:extLst>
            <a:ext uri="{FF2B5EF4-FFF2-40B4-BE49-F238E27FC236}">
              <a16:creationId xmlns:a16="http://schemas.microsoft.com/office/drawing/2014/main" xmlns="" id="{00000000-0008-0000-2100-0000BE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7" name="450 CuadroTexto">
          <a:extLst>
            <a:ext uri="{FF2B5EF4-FFF2-40B4-BE49-F238E27FC236}">
              <a16:creationId xmlns:a16="http://schemas.microsoft.com/office/drawing/2014/main" xmlns="" id="{00000000-0008-0000-2100-0000BF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8" name="451 CuadroTexto">
          <a:extLst>
            <a:ext uri="{FF2B5EF4-FFF2-40B4-BE49-F238E27FC236}">
              <a16:creationId xmlns:a16="http://schemas.microsoft.com/office/drawing/2014/main" xmlns="" id="{00000000-0008-0000-2100-0000C001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 name="17 CuadroTexto">
          <a:extLst>
            <a:ext uri="{FF2B5EF4-FFF2-40B4-BE49-F238E27FC236}">
              <a16:creationId xmlns:a16="http://schemas.microsoft.com/office/drawing/2014/main" xmlns="" id="{00000000-0008-0000-2100-0000C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 name="90 CuadroTexto">
          <a:extLst>
            <a:ext uri="{FF2B5EF4-FFF2-40B4-BE49-F238E27FC236}">
              <a16:creationId xmlns:a16="http://schemas.microsoft.com/office/drawing/2014/main" xmlns="" id="{00000000-0008-0000-2100-0000C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 name="91 CuadroTexto">
          <a:extLst>
            <a:ext uri="{FF2B5EF4-FFF2-40B4-BE49-F238E27FC236}">
              <a16:creationId xmlns:a16="http://schemas.microsoft.com/office/drawing/2014/main" xmlns="" id="{00000000-0008-0000-2100-0000C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 name="92 CuadroTexto">
          <a:extLst>
            <a:ext uri="{FF2B5EF4-FFF2-40B4-BE49-F238E27FC236}">
              <a16:creationId xmlns:a16="http://schemas.microsoft.com/office/drawing/2014/main" xmlns="" id="{00000000-0008-0000-2100-0000C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 name="93 CuadroTexto">
          <a:extLst>
            <a:ext uri="{FF2B5EF4-FFF2-40B4-BE49-F238E27FC236}">
              <a16:creationId xmlns:a16="http://schemas.microsoft.com/office/drawing/2014/main" xmlns="" id="{00000000-0008-0000-2100-0000C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 name="94 CuadroTexto">
          <a:extLst>
            <a:ext uri="{FF2B5EF4-FFF2-40B4-BE49-F238E27FC236}">
              <a16:creationId xmlns:a16="http://schemas.microsoft.com/office/drawing/2014/main" xmlns="" id="{00000000-0008-0000-2100-0000C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 name="95 CuadroTexto">
          <a:extLst>
            <a:ext uri="{FF2B5EF4-FFF2-40B4-BE49-F238E27FC236}">
              <a16:creationId xmlns:a16="http://schemas.microsoft.com/office/drawing/2014/main" xmlns="" id="{00000000-0008-0000-2100-0000C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 name="96 CuadroTexto">
          <a:extLst>
            <a:ext uri="{FF2B5EF4-FFF2-40B4-BE49-F238E27FC236}">
              <a16:creationId xmlns:a16="http://schemas.microsoft.com/office/drawing/2014/main" xmlns="" id="{00000000-0008-0000-2100-0000C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 name="97 CuadroTexto">
          <a:extLst>
            <a:ext uri="{FF2B5EF4-FFF2-40B4-BE49-F238E27FC236}">
              <a16:creationId xmlns:a16="http://schemas.microsoft.com/office/drawing/2014/main" xmlns="" id="{00000000-0008-0000-2100-0000C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98 CuadroTexto">
          <a:extLst>
            <a:ext uri="{FF2B5EF4-FFF2-40B4-BE49-F238E27FC236}">
              <a16:creationId xmlns:a16="http://schemas.microsoft.com/office/drawing/2014/main" xmlns="" id="{00000000-0008-0000-2100-0000C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 name="99 CuadroTexto">
          <a:extLst>
            <a:ext uri="{FF2B5EF4-FFF2-40B4-BE49-F238E27FC236}">
              <a16:creationId xmlns:a16="http://schemas.microsoft.com/office/drawing/2014/main" xmlns="" id="{00000000-0008-0000-2100-0000C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 name="100 CuadroTexto">
          <a:extLst>
            <a:ext uri="{FF2B5EF4-FFF2-40B4-BE49-F238E27FC236}">
              <a16:creationId xmlns:a16="http://schemas.microsoft.com/office/drawing/2014/main" xmlns="" id="{00000000-0008-0000-2100-0000C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 name="101 CuadroTexto">
          <a:extLst>
            <a:ext uri="{FF2B5EF4-FFF2-40B4-BE49-F238E27FC236}">
              <a16:creationId xmlns:a16="http://schemas.microsoft.com/office/drawing/2014/main" xmlns="" id="{00000000-0008-0000-2100-0000C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 name="118 CuadroTexto">
          <a:extLst>
            <a:ext uri="{FF2B5EF4-FFF2-40B4-BE49-F238E27FC236}">
              <a16:creationId xmlns:a16="http://schemas.microsoft.com/office/drawing/2014/main" xmlns="" id="{00000000-0008-0000-2100-0000CE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 name="119 CuadroTexto">
          <a:extLst>
            <a:ext uri="{FF2B5EF4-FFF2-40B4-BE49-F238E27FC236}">
              <a16:creationId xmlns:a16="http://schemas.microsoft.com/office/drawing/2014/main" xmlns="" id="{00000000-0008-0000-2100-0000CF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 name="120 CuadroTexto">
          <a:extLst>
            <a:ext uri="{FF2B5EF4-FFF2-40B4-BE49-F238E27FC236}">
              <a16:creationId xmlns:a16="http://schemas.microsoft.com/office/drawing/2014/main" xmlns="" id="{00000000-0008-0000-2100-0000D0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 name="121 CuadroTexto">
          <a:extLst>
            <a:ext uri="{FF2B5EF4-FFF2-40B4-BE49-F238E27FC236}">
              <a16:creationId xmlns:a16="http://schemas.microsoft.com/office/drawing/2014/main" xmlns="" id="{00000000-0008-0000-2100-0000D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 name="122 CuadroTexto">
          <a:extLst>
            <a:ext uri="{FF2B5EF4-FFF2-40B4-BE49-F238E27FC236}">
              <a16:creationId xmlns:a16="http://schemas.microsoft.com/office/drawing/2014/main" xmlns="" id="{00000000-0008-0000-2100-0000D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 name="123 CuadroTexto">
          <a:extLst>
            <a:ext uri="{FF2B5EF4-FFF2-40B4-BE49-F238E27FC236}">
              <a16:creationId xmlns:a16="http://schemas.microsoft.com/office/drawing/2014/main" xmlns="" id="{00000000-0008-0000-2100-0000D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 name="124 CuadroTexto">
          <a:extLst>
            <a:ext uri="{FF2B5EF4-FFF2-40B4-BE49-F238E27FC236}">
              <a16:creationId xmlns:a16="http://schemas.microsoft.com/office/drawing/2014/main" xmlns="" id="{00000000-0008-0000-2100-0000D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 name="125 CuadroTexto">
          <a:extLst>
            <a:ext uri="{FF2B5EF4-FFF2-40B4-BE49-F238E27FC236}">
              <a16:creationId xmlns:a16="http://schemas.microsoft.com/office/drawing/2014/main" xmlns="" id="{00000000-0008-0000-2100-0000D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 name="143 CuadroTexto">
          <a:extLst>
            <a:ext uri="{FF2B5EF4-FFF2-40B4-BE49-F238E27FC236}">
              <a16:creationId xmlns:a16="http://schemas.microsoft.com/office/drawing/2014/main" xmlns="" id="{00000000-0008-0000-2100-0000D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 name="144 CuadroTexto">
          <a:extLst>
            <a:ext uri="{FF2B5EF4-FFF2-40B4-BE49-F238E27FC236}">
              <a16:creationId xmlns:a16="http://schemas.microsoft.com/office/drawing/2014/main" xmlns="" id="{00000000-0008-0000-2100-0000D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 name="145 CuadroTexto">
          <a:extLst>
            <a:ext uri="{FF2B5EF4-FFF2-40B4-BE49-F238E27FC236}">
              <a16:creationId xmlns:a16="http://schemas.microsoft.com/office/drawing/2014/main" xmlns="" id="{00000000-0008-0000-2100-0000D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 name="146 CuadroTexto">
          <a:extLst>
            <a:ext uri="{FF2B5EF4-FFF2-40B4-BE49-F238E27FC236}">
              <a16:creationId xmlns:a16="http://schemas.microsoft.com/office/drawing/2014/main" xmlns="" id="{00000000-0008-0000-2100-0000D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 name="147 CuadroTexto">
          <a:extLst>
            <a:ext uri="{FF2B5EF4-FFF2-40B4-BE49-F238E27FC236}">
              <a16:creationId xmlns:a16="http://schemas.microsoft.com/office/drawing/2014/main" xmlns="" id="{00000000-0008-0000-2100-0000D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 name="148 CuadroTexto">
          <a:extLst>
            <a:ext uri="{FF2B5EF4-FFF2-40B4-BE49-F238E27FC236}">
              <a16:creationId xmlns:a16="http://schemas.microsoft.com/office/drawing/2014/main" xmlns="" id="{00000000-0008-0000-2100-0000D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 name="149 CuadroTexto">
          <a:extLst>
            <a:ext uri="{FF2B5EF4-FFF2-40B4-BE49-F238E27FC236}">
              <a16:creationId xmlns:a16="http://schemas.microsoft.com/office/drawing/2014/main" xmlns="" id="{00000000-0008-0000-2100-0000D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 name="150 CuadroTexto">
          <a:extLst>
            <a:ext uri="{FF2B5EF4-FFF2-40B4-BE49-F238E27FC236}">
              <a16:creationId xmlns:a16="http://schemas.microsoft.com/office/drawing/2014/main" xmlns="" id="{00000000-0008-0000-2100-0000D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 name="151 CuadroTexto">
          <a:extLst>
            <a:ext uri="{FF2B5EF4-FFF2-40B4-BE49-F238E27FC236}">
              <a16:creationId xmlns:a16="http://schemas.microsoft.com/office/drawing/2014/main" xmlns="" id="{00000000-0008-0000-2100-0000DE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 name="152 CuadroTexto">
          <a:extLst>
            <a:ext uri="{FF2B5EF4-FFF2-40B4-BE49-F238E27FC236}">
              <a16:creationId xmlns:a16="http://schemas.microsoft.com/office/drawing/2014/main" xmlns="" id="{00000000-0008-0000-2100-0000DF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 name="153 CuadroTexto">
          <a:extLst>
            <a:ext uri="{FF2B5EF4-FFF2-40B4-BE49-F238E27FC236}">
              <a16:creationId xmlns:a16="http://schemas.microsoft.com/office/drawing/2014/main" xmlns="" id="{00000000-0008-0000-2100-0000E0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 name="154 CuadroTexto">
          <a:extLst>
            <a:ext uri="{FF2B5EF4-FFF2-40B4-BE49-F238E27FC236}">
              <a16:creationId xmlns:a16="http://schemas.microsoft.com/office/drawing/2014/main" xmlns="" id="{00000000-0008-0000-2100-0000E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 name="155 CuadroTexto">
          <a:extLst>
            <a:ext uri="{FF2B5EF4-FFF2-40B4-BE49-F238E27FC236}">
              <a16:creationId xmlns:a16="http://schemas.microsoft.com/office/drawing/2014/main" xmlns="" id="{00000000-0008-0000-2100-0000E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 name="156 CuadroTexto">
          <a:extLst>
            <a:ext uri="{FF2B5EF4-FFF2-40B4-BE49-F238E27FC236}">
              <a16:creationId xmlns:a16="http://schemas.microsoft.com/office/drawing/2014/main" xmlns="" id="{00000000-0008-0000-2100-0000E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 name="157 CuadroTexto">
          <a:extLst>
            <a:ext uri="{FF2B5EF4-FFF2-40B4-BE49-F238E27FC236}">
              <a16:creationId xmlns:a16="http://schemas.microsoft.com/office/drawing/2014/main" xmlns="" id="{00000000-0008-0000-2100-0000E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 name="158 CuadroTexto">
          <a:extLst>
            <a:ext uri="{FF2B5EF4-FFF2-40B4-BE49-F238E27FC236}">
              <a16:creationId xmlns:a16="http://schemas.microsoft.com/office/drawing/2014/main" xmlns="" id="{00000000-0008-0000-2100-0000E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 name="159 CuadroTexto">
          <a:extLst>
            <a:ext uri="{FF2B5EF4-FFF2-40B4-BE49-F238E27FC236}">
              <a16:creationId xmlns:a16="http://schemas.microsoft.com/office/drawing/2014/main" xmlns="" id="{00000000-0008-0000-2100-0000E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 name="160 CuadroTexto">
          <a:extLst>
            <a:ext uri="{FF2B5EF4-FFF2-40B4-BE49-F238E27FC236}">
              <a16:creationId xmlns:a16="http://schemas.microsoft.com/office/drawing/2014/main" xmlns="" id="{00000000-0008-0000-2100-0000E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 name="161 CuadroTexto">
          <a:extLst>
            <a:ext uri="{FF2B5EF4-FFF2-40B4-BE49-F238E27FC236}">
              <a16:creationId xmlns:a16="http://schemas.microsoft.com/office/drawing/2014/main" xmlns="" id="{00000000-0008-0000-2100-0000E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 name="162 CuadroTexto">
          <a:extLst>
            <a:ext uri="{FF2B5EF4-FFF2-40B4-BE49-F238E27FC236}">
              <a16:creationId xmlns:a16="http://schemas.microsoft.com/office/drawing/2014/main" xmlns="" id="{00000000-0008-0000-2100-0000E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 name="163 CuadroTexto">
          <a:extLst>
            <a:ext uri="{FF2B5EF4-FFF2-40B4-BE49-F238E27FC236}">
              <a16:creationId xmlns:a16="http://schemas.microsoft.com/office/drawing/2014/main" xmlns="" id="{00000000-0008-0000-2100-0000E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 name="164 CuadroTexto">
          <a:extLst>
            <a:ext uri="{FF2B5EF4-FFF2-40B4-BE49-F238E27FC236}">
              <a16:creationId xmlns:a16="http://schemas.microsoft.com/office/drawing/2014/main" xmlns="" id="{00000000-0008-0000-2100-0000E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 name="165 CuadroTexto">
          <a:extLst>
            <a:ext uri="{FF2B5EF4-FFF2-40B4-BE49-F238E27FC236}">
              <a16:creationId xmlns:a16="http://schemas.microsoft.com/office/drawing/2014/main" xmlns="" id="{00000000-0008-0000-2100-0000E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 name="166 CuadroTexto">
          <a:extLst>
            <a:ext uri="{FF2B5EF4-FFF2-40B4-BE49-F238E27FC236}">
              <a16:creationId xmlns:a16="http://schemas.microsoft.com/office/drawing/2014/main" xmlns="" id="{00000000-0008-0000-2100-0000E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 name="167 CuadroTexto">
          <a:extLst>
            <a:ext uri="{FF2B5EF4-FFF2-40B4-BE49-F238E27FC236}">
              <a16:creationId xmlns:a16="http://schemas.microsoft.com/office/drawing/2014/main" xmlns="" id="{00000000-0008-0000-2100-0000EE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 name="168 CuadroTexto">
          <a:extLst>
            <a:ext uri="{FF2B5EF4-FFF2-40B4-BE49-F238E27FC236}">
              <a16:creationId xmlns:a16="http://schemas.microsoft.com/office/drawing/2014/main" xmlns="" id="{00000000-0008-0000-2100-0000EF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 name="169 CuadroTexto">
          <a:extLst>
            <a:ext uri="{FF2B5EF4-FFF2-40B4-BE49-F238E27FC236}">
              <a16:creationId xmlns:a16="http://schemas.microsoft.com/office/drawing/2014/main" xmlns="" id="{00000000-0008-0000-2100-0000F0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 name="170 CuadroTexto">
          <a:extLst>
            <a:ext uri="{FF2B5EF4-FFF2-40B4-BE49-F238E27FC236}">
              <a16:creationId xmlns:a16="http://schemas.microsoft.com/office/drawing/2014/main" xmlns="" id="{00000000-0008-0000-2100-0000F1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 name="171 CuadroTexto">
          <a:extLst>
            <a:ext uri="{FF2B5EF4-FFF2-40B4-BE49-F238E27FC236}">
              <a16:creationId xmlns:a16="http://schemas.microsoft.com/office/drawing/2014/main" xmlns="" id="{00000000-0008-0000-2100-0000F2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 name="172 CuadroTexto">
          <a:extLst>
            <a:ext uri="{FF2B5EF4-FFF2-40B4-BE49-F238E27FC236}">
              <a16:creationId xmlns:a16="http://schemas.microsoft.com/office/drawing/2014/main" xmlns="" id="{00000000-0008-0000-2100-0000F3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0" name="173 CuadroTexto">
          <a:extLst>
            <a:ext uri="{FF2B5EF4-FFF2-40B4-BE49-F238E27FC236}">
              <a16:creationId xmlns:a16="http://schemas.microsoft.com/office/drawing/2014/main" xmlns="" id="{00000000-0008-0000-2100-0000F4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1" name="174 CuadroTexto">
          <a:extLst>
            <a:ext uri="{FF2B5EF4-FFF2-40B4-BE49-F238E27FC236}">
              <a16:creationId xmlns:a16="http://schemas.microsoft.com/office/drawing/2014/main" xmlns="" id="{00000000-0008-0000-2100-0000F5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2" name="175 CuadroTexto">
          <a:extLst>
            <a:ext uri="{FF2B5EF4-FFF2-40B4-BE49-F238E27FC236}">
              <a16:creationId xmlns:a16="http://schemas.microsoft.com/office/drawing/2014/main" xmlns="" id="{00000000-0008-0000-2100-0000F6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3" name="176 CuadroTexto">
          <a:extLst>
            <a:ext uri="{FF2B5EF4-FFF2-40B4-BE49-F238E27FC236}">
              <a16:creationId xmlns:a16="http://schemas.microsoft.com/office/drawing/2014/main" xmlns="" id="{00000000-0008-0000-2100-0000F7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4" name="177 CuadroTexto">
          <a:extLst>
            <a:ext uri="{FF2B5EF4-FFF2-40B4-BE49-F238E27FC236}">
              <a16:creationId xmlns:a16="http://schemas.microsoft.com/office/drawing/2014/main" xmlns="" id="{00000000-0008-0000-2100-0000F8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5" name="178 CuadroTexto">
          <a:extLst>
            <a:ext uri="{FF2B5EF4-FFF2-40B4-BE49-F238E27FC236}">
              <a16:creationId xmlns:a16="http://schemas.microsoft.com/office/drawing/2014/main" xmlns="" id="{00000000-0008-0000-2100-0000F9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6" name="179 CuadroTexto">
          <a:extLst>
            <a:ext uri="{FF2B5EF4-FFF2-40B4-BE49-F238E27FC236}">
              <a16:creationId xmlns:a16="http://schemas.microsoft.com/office/drawing/2014/main" xmlns="" id="{00000000-0008-0000-2100-0000FA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7" name="180 CuadroTexto">
          <a:extLst>
            <a:ext uri="{FF2B5EF4-FFF2-40B4-BE49-F238E27FC236}">
              <a16:creationId xmlns:a16="http://schemas.microsoft.com/office/drawing/2014/main" xmlns="" id="{00000000-0008-0000-2100-0000FB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8" name="181 CuadroTexto">
          <a:extLst>
            <a:ext uri="{FF2B5EF4-FFF2-40B4-BE49-F238E27FC236}">
              <a16:creationId xmlns:a16="http://schemas.microsoft.com/office/drawing/2014/main" xmlns="" id="{00000000-0008-0000-2100-0000FC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9" name="182 CuadroTexto">
          <a:extLst>
            <a:ext uri="{FF2B5EF4-FFF2-40B4-BE49-F238E27FC236}">
              <a16:creationId xmlns:a16="http://schemas.microsoft.com/office/drawing/2014/main" xmlns="" id="{00000000-0008-0000-2100-0000FD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0" name="183 CuadroTexto">
          <a:extLst>
            <a:ext uri="{FF2B5EF4-FFF2-40B4-BE49-F238E27FC236}">
              <a16:creationId xmlns:a16="http://schemas.microsoft.com/office/drawing/2014/main" xmlns="" id="{00000000-0008-0000-2100-0000FE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1" name="184 CuadroTexto">
          <a:extLst>
            <a:ext uri="{FF2B5EF4-FFF2-40B4-BE49-F238E27FC236}">
              <a16:creationId xmlns:a16="http://schemas.microsoft.com/office/drawing/2014/main" xmlns="" id="{00000000-0008-0000-2100-0000FF0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 name="185 CuadroTexto">
          <a:extLst>
            <a:ext uri="{FF2B5EF4-FFF2-40B4-BE49-F238E27FC236}">
              <a16:creationId xmlns:a16="http://schemas.microsoft.com/office/drawing/2014/main" xmlns="" id="{00000000-0008-0000-2100-00000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 name="186 CuadroTexto">
          <a:extLst>
            <a:ext uri="{FF2B5EF4-FFF2-40B4-BE49-F238E27FC236}">
              <a16:creationId xmlns:a16="http://schemas.microsoft.com/office/drawing/2014/main" xmlns="" id="{00000000-0008-0000-2100-00000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 name="187 CuadroTexto">
          <a:extLst>
            <a:ext uri="{FF2B5EF4-FFF2-40B4-BE49-F238E27FC236}">
              <a16:creationId xmlns:a16="http://schemas.microsoft.com/office/drawing/2014/main" xmlns="" id="{00000000-0008-0000-2100-00000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 name="188 CuadroTexto">
          <a:extLst>
            <a:ext uri="{FF2B5EF4-FFF2-40B4-BE49-F238E27FC236}">
              <a16:creationId xmlns:a16="http://schemas.microsoft.com/office/drawing/2014/main" xmlns="" id="{00000000-0008-0000-2100-00000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 name="189 CuadroTexto">
          <a:extLst>
            <a:ext uri="{FF2B5EF4-FFF2-40B4-BE49-F238E27FC236}">
              <a16:creationId xmlns:a16="http://schemas.microsoft.com/office/drawing/2014/main" xmlns="" id="{00000000-0008-0000-2100-00000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 name="190 CuadroTexto">
          <a:extLst>
            <a:ext uri="{FF2B5EF4-FFF2-40B4-BE49-F238E27FC236}">
              <a16:creationId xmlns:a16="http://schemas.microsoft.com/office/drawing/2014/main" xmlns="" id="{00000000-0008-0000-2100-00000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 name="191 CuadroTexto">
          <a:extLst>
            <a:ext uri="{FF2B5EF4-FFF2-40B4-BE49-F238E27FC236}">
              <a16:creationId xmlns:a16="http://schemas.microsoft.com/office/drawing/2014/main" xmlns="" id="{00000000-0008-0000-2100-00000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 name="192 CuadroTexto">
          <a:extLst>
            <a:ext uri="{FF2B5EF4-FFF2-40B4-BE49-F238E27FC236}">
              <a16:creationId xmlns:a16="http://schemas.microsoft.com/office/drawing/2014/main" xmlns="" id="{00000000-0008-0000-2100-00000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 name="193 CuadroTexto">
          <a:extLst>
            <a:ext uri="{FF2B5EF4-FFF2-40B4-BE49-F238E27FC236}">
              <a16:creationId xmlns:a16="http://schemas.microsoft.com/office/drawing/2014/main" xmlns="" id="{00000000-0008-0000-2100-00000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 name="194 CuadroTexto">
          <a:extLst>
            <a:ext uri="{FF2B5EF4-FFF2-40B4-BE49-F238E27FC236}">
              <a16:creationId xmlns:a16="http://schemas.microsoft.com/office/drawing/2014/main" xmlns="" id="{00000000-0008-0000-2100-00000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 name="195 CuadroTexto">
          <a:extLst>
            <a:ext uri="{FF2B5EF4-FFF2-40B4-BE49-F238E27FC236}">
              <a16:creationId xmlns:a16="http://schemas.microsoft.com/office/drawing/2014/main" xmlns="" id="{00000000-0008-0000-2100-00000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 name="196 CuadroTexto">
          <a:extLst>
            <a:ext uri="{FF2B5EF4-FFF2-40B4-BE49-F238E27FC236}">
              <a16:creationId xmlns:a16="http://schemas.microsoft.com/office/drawing/2014/main" xmlns="" id="{00000000-0008-0000-2100-00000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 name="197 CuadroTexto">
          <a:extLst>
            <a:ext uri="{FF2B5EF4-FFF2-40B4-BE49-F238E27FC236}">
              <a16:creationId xmlns:a16="http://schemas.microsoft.com/office/drawing/2014/main" xmlns="" id="{00000000-0008-0000-2100-00000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 name="198 CuadroTexto">
          <a:extLst>
            <a:ext uri="{FF2B5EF4-FFF2-40B4-BE49-F238E27FC236}">
              <a16:creationId xmlns:a16="http://schemas.microsoft.com/office/drawing/2014/main" xmlns="" id="{00000000-0008-0000-2100-00000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 name="199 CuadroTexto">
          <a:extLst>
            <a:ext uri="{FF2B5EF4-FFF2-40B4-BE49-F238E27FC236}">
              <a16:creationId xmlns:a16="http://schemas.microsoft.com/office/drawing/2014/main" xmlns="" id="{00000000-0008-0000-2100-00000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 name="200 CuadroTexto">
          <a:extLst>
            <a:ext uri="{FF2B5EF4-FFF2-40B4-BE49-F238E27FC236}">
              <a16:creationId xmlns:a16="http://schemas.microsoft.com/office/drawing/2014/main" xmlns="" id="{00000000-0008-0000-2100-00000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 name="201 CuadroTexto">
          <a:extLst>
            <a:ext uri="{FF2B5EF4-FFF2-40B4-BE49-F238E27FC236}">
              <a16:creationId xmlns:a16="http://schemas.microsoft.com/office/drawing/2014/main" xmlns="" id="{00000000-0008-0000-2100-00001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 name="202 CuadroTexto">
          <a:extLst>
            <a:ext uri="{FF2B5EF4-FFF2-40B4-BE49-F238E27FC236}">
              <a16:creationId xmlns:a16="http://schemas.microsoft.com/office/drawing/2014/main" xmlns="" id="{00000000-0008-0000-2100-00001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 name="203 CuadroTexto">
          <a:extLst>
            <a:ext uri="{FF2B5EF4-FFF2-40B4-BE49-F238E27FC236}">
              <a16:creationId xmlns:a16="http://schemas.microsoft.com/office/drawing/2014/main" xmlns="" id="{00000000-0008-0000-2100-00001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 name="204 CuadroTexto">
          <a:extLst>
            <a:ext uri="{FF2B5EF4-FFF2-40B4-BE49-F238E27FC236}">
              <a16:creationId xmlns:a16="http://schemas.microsoft.com/office/drawing/2014/main" xmlns="" id="{00000000-0008-0000-2100-00001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 name="205 CuadroTexto">
          <a:extLst>
            <a:ext uri="{FF2B5EF4-FFF2-40B4-BE49-F238E27FC236}">
              <a16:creationId xmlns:a16="http://schemas.microsoft.com/office/drawing/2014/main" xmlns="" id="{00000000-0008-0000-2100-00001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 name="206 CuadroTexto">
          <a:extLst>
            <a:ext uri="{FF2B5EF4-FFF2-40B4-BE49-F238E27FC236}">
              <a16:creationId xmlns:a16="http://schemas.microsoft.com/office/drawing/2014/main" xmlns="" id="{00000000-0008-0000-2100-00001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 name="207 CuadroTexto">
          <a:extLst>
            <a:ext uri="{FF2B5EF4-FFF2-40B4-BE49-F238E27FC236}">
              <a16:creationId xmlns:a16="http://schemas.microsoft.com/office/drawing/2014/main" xmlns="" id="{00000000-0008-0000-2100-00001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 name="208 CuadroTexto">
          <a:extLst>
            <a:ext uri="{FF2B5EF4-FFF2-40B4-BE49-F238E27FC236}">
              <a16:creationId xmlns:a16="http://schemas.microsoft.com/office/drawing/2014/main" xmlns="" id="{00000000-0008-0000-2100-00001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 name="209 CuadroTexto">
          <a:extLst>
            <a:ext uri="{FF2B5EF4-FFF2-40B4-BE49-F238E27FC236}">
              <a16:creationId xmlns:a16="http://schemas.microsoft.com/office/drawing/2014/main" xmlns="" id="{00000000-0008-0000-2100-00001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 name="210 CuadroTexto">
          <a:extLst>
            <a:ext uri="{FF2B5EF4-FFF2-40B4-BE49-F238E27FC236}">
              <a16:creationId xmlns:a16="http://schemas.microsoft.com/office/drawing/2014/main" xmlns="" id="{00000000-0008-0000-2100-00001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 name="211 CuadroTexto">
          <a:extLst>
            <a:ext uri="{FF2B5EF4-FFF2-40B4-BE49-F238E27FC236}">
              <a16:creationId xmlns:a16="http://schemas.microsoft.com/office/drawing/2014/main" xmlns="" id="{00000000-0008-0000-2100-00001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 name="212 CuadroTexto">
          <a:extLst>
            <a:ext uri="{FF2B5EF4-FFF2-40B4-BE49-F238E27FC236}">
              <a16:creationId xmlns:a16="http://schemas.microsoft.com/office/drawing/2014/main" xmlns="" id="{00000000-0008-0000-2100-00001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 name="213 CuadroTexto">
          <a:extLst>
            <a:ext uri="{FF2B5EF4-FFF2-40B4-BE49-F238E27FC236}">
              <a16:creationId xmlns:a16="http://schemas.microsoft.com/office/drawing/2014/main" xmlns="" id="{00000000-0008-0000-2100-00001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 name="214 CuadroTexto">
          <a:extLst>
            <a:ext uri="{FF2B5EF4-FFF2-40B4-BE49-F238E27FC236}">
              <a16:creationId xmlns:a16="http://schemas.microsoft.com/office/drawing/2014/main" xmlns="" id="{00000000-0008-0000-2100-00001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 name="215 CuadroTexto">
          <a:extLst>
            <a:ext uri="{FF2B5EF4-FFF2-40B4-BE49-F238E27FC236}">
              <a16:creationId xmlns:a16="http://schemas.microsoft.com/office/drawing/2014/main" xmlns="" id="{00000000-0008-0000-2100-00001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 name="216 CuadroTexto">
          <a:extLst>
            <a:ext uri="{FF2B5EF4-FFF2-40B4-BE49-F238E27FC236}">
              <a16:creationId xmlns:a16="http://schemas.microsoft.com/office/drawing/2014/main" xmlns="" id="{00000000-0008-0000-2100-00001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 name="217 CuadroTexto">
          <a:extLst>
            <a:ext uri="{FF2B5EF4-FFF2-40B4-BE49-F238E27FC236}">
              <a16:creationId xmlns:a16="http://schemas.microsoft.com/office/drawing/2014/main" xmlns="" id="{00000000-0008-0000-2100-00002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 name="218 CuadroTexto">
          <a:extLst>
            <a:ext uri="{FF2B5EF4-FFF2-40B4-BE49-F238E27FC236}">
              <a16:creationId xmlns:a16="http://schemas.microsoft.com/office/drawing/2014/main" xmlns="" id="{00000000-0008-0000-2100-00002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 name="219 CuadroTexto">
          <a:extLst>
            <a:ext uri="{FF2B5EF4-FFF2-40B4-BE49-F238E27FC236}">
              <a16:creationId xmlns:a16="http://schemas.microsoft.com/office/drawing/2014/main" xmlns="" id="{00000000-0008-0000-2100-00002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 name="220 CuadroTexto">
          <a:extLst>
            <a:ext uri="{FF2B5EF4-FFF2-40B4-BE49-F238E27FC236}">
              <a16:creationId xmlns:a16="http://schemas.microsoft.com/office/drawing/2014/main" xmlns="" id="{00000000-0008-0000-2100-00002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 name="221 CuadroTexto">
          <a:extLst>
            <a:ext uri="{FF2B5EF4-FFF2-40B4-BE49-F238E27FC236}">
              <a16:creationId xmlns:a16="http://schemas.microsoft.com/office/drawing/2014/main" xmlns="" id="{00000000-0008-0000-2100-00002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 name="222 CuadroTexto">
          <a:extLst>
            <a:ext uri="{FF2B5EF4-FFF2-40B4-BE49-F238E27FC236}">
              <a16:creationId xmlns:a16="http://schemas.microsoft.com/office/drawing/2014/main" xmlns="" id="{00000000-0008-0000-2100-00002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 name="223 CuadroTexto">
          <a:extLst>
            <a:ext uri="{FF2B5EF4-FFF2-40B4-BE49-F238E27FC236}">
              <a16:creationId xmlns:a16="http://schemas.microsoft.com/office/drawing/2014/main" xmlns="" id="{00000000-0008-0000-2100-00002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 name="224 CuadroTexto">
          <a:extLst>
            <a:ext uri="{FF2B5EF4-FFF2-40B4-BE49-F238E27FC236}">
              <a16:creationId xmlns:a16="http://schemas.microsoft.com/office/drawing/2014/main" xmlns="" id="{00000000-0008-0000-2100-00002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 name="225 CuadroTexto">
          <a:extLst>
            <a:ext uri="{FF2B5EF4-FFF2-40B4-BE49-F238E27FC236}">
              <a16:creationId xmlns:a16="http://schemas.microsoft.com/office/drawing/2014/main" xmlns="" id="{00000000-0008-0000-2100-00002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 name="226 CuadroTexto">
          <a:extLst>
            <a:ext uri="{FF2B5EF4-FFF2-40B4-BE49-F238E27FC236}">
              <a16:creationId xmlns:a16="http://schemas.microsoft.com/office/drawing/2014/main" xmlns="" id="{00000000-0008-0000-2100-00002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 name="227 CuadroTexto">
          <a:extLst>
            <a:ext uri="{FF2B5EF4-FFF2-40B4-BE49-F238E27FC236}">
              <a16:creationId xmlns:a16="http://schemas.microsoft.com/office/drawing/2014/main" xmlns="" id="{00000000-0008-0000-2100-00002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 name="228 CuadroTexto">
          <a:extLst>
            <a:ext uri="{FF2B5EF4-FFF2-40B4-BE49-F238E27FC236}">
              <a16:creationId xmlns:a16="http://schemas.microsoft.com/office/drawing/2014/main" xmlns="" id="{00000000-0008-0000-2100-00002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 name="229 CuadroTexto">
          <a:extLst>
            <a:ext uri="{FF2B5EF4-FFF2-40B4-BE49-F238E27FC236}">
              <a16:creationId xmlns:a16="http://schemas.microsoft.com/office/drawing/2014/main" xmlns="" id="{00000000-0008-0000-2100-00002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 name="230 CuadroTexto">
          <a:extLst>
            <a:ext uri="{FF2B5EF4-FFF2-40B4-BE49-F238E27FC236}">
              <a16:creationId xmlns:a16="http://schemas.microsoft.com/office/drawing/2014/main" xmlns="" id="{00000000-0008-0000-2100-00002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 name="231 CuadroTexto">
          <a:extLst>
            <a:ext uri="{FF2B5EF4-FFF2-40B4-BE49-F238E27FC236}">
              <a16:creationId xmlns:a16="http://schemas.microsoft.com/office/drawing/2014/main" xmlns="" id="{00000000-0008-0000-2100-00002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 name="232 CuadroTexto">
          <a:extLst>
            <a:ext uri="{FF2B5EF4-FFF2-40B4-BE49-F238E27FC236}">
              <a16:creationId xmlns:a16="http://schemas.microsoft.com/office/drawing/2014/main" xmlns="" id="{00000000-0008-0000-2100-00002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 name="233 CuadroTexto">
          <a:extLst>
            <a:ext uri="{FF2B5EF4-FFF2-40B4-BE49-F238E27FC236}">
              <a16:creationId xmlns:a16="http://schemas.microsoft.com/office/drawing/2014/main" xmlns="" id="{00000000-0008-0000-2100-00003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1" name="234 CuadroTexto">
          <a:extLst>
            <a:ext uri="{FF2B5EF4-FFF2-40B4-BE49-F238E27FC236}">
              <a16:creationId xmlns:a16="http://schemas.microsoft.com/office/drawing/2014/main" xmlns="" id="{00000000-0008-0000-2100-00003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2" name="235 CuadroTexto">
          <a:extLst>
            <a:ext uri="{FF2B5EF4-FFF2-40B4-BE49-F238E27FC236}">
              <a16:creationId xmlns:a16="http://schemas.microsoft.com/office/drawing/2014/main" xmlns="" id="{00000000-0008-0000-2100-00003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3" name="236 CuadroTexto">
          <a:extLst>
            <a:ext uri="{FF2B5EF4-FFF2-40B4-BE49-F238E27FC236}">
              <a16:creationId xmlns:a16="http://schemas.microsoft.com/office/drawing/2014/main" xmlns="" id="{00000000-0008-0000-2100-00003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4" name="237 CuadroTexto">
          <a:extLst>
            <a:ext uri="{FF2B5EF4-FFF2-40B4-BE49-F238E27FC236}">
              <a16:creationId xmlns:a16="http://schemas.microsoft.com/office/drawing/2014/main" xmlns="" id="{00000000-0008-0000-2100-00003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5" name="238 CuadroTexto">
          <a:extLst>
            <a:ext uri="{FF2B5EF4-FFF2-40B4-BE49-F238E27FC236}">
              <a16:creationId xmlns:a16="http://schemas.microsoft.com/office/drawing/2014/main" xmlns="" id="{00000000-0008-0000-2100-00003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6" name="239 CuadroTexto">
          <a:extLst>
            <a:ext uri="{FF2B5EF4-FFF2-40B4-BE49-F238E27FC236}">
              <a16:creationId xmlns:a16="http://schemas.microsoft.com/office/drawing/2014/main" xmlns="" id="{00000000-0008-0000-2100-00003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7" name="240 CuadroTexto">
          <a:extLst>
            <a:ext uri="{FF2B5EF4-FFF2-40B4-BE49-F238E27FC236}">
              <a16:creationId xmlns:a16="http://schemas.microsoft.com/office/drawing/2014/main" xmlns="" id="{00000000-0008-0000-2100-00003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8" name="241 CuadroTexto">
          <a:extLst>
            <a:ext uri="{FF2B5EF4-FFF2-40B4-BE49-F238E27FC236}">
              <a16:creationId xmlns:a16="http://schemas.microsoft.com/office/drawing/2014/main" xmlns="" id="{00000000-0008-0000-2100-00003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9" name="242 CuadroTexto">
          <a:extLst>
            <a:ext uri="{FF2B5EF4-FFF2-40B4-BE49-F238E27FC236}">
              <a16:creationId xmlns:a16="http://schemas.microsoft.com/office/drawing/2014/main" xmlns="" id="{00000000-0008-0000-2100-00003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0" name="243 CuadroTexto">
          <a:extLst>
            <a:ext uri="{FF2B5EF4-FFF2-40B4-BE49-F238E27FC236}">
              <a16:creationId xmlns:a16="http://schemas.microsoft.com/office/drawing/2014/main" xmlns="" id="{00000000-0008-0000-2100-00003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1" name="244 CuadroTexto">
          <a:extLst>
            <a:ext uri="{FF2B5EF4-FFF2-40B4-BE49-F238E27FC236}">
              <a16:creationId xmlns:a16="http://schemas.microsoft.com/office/drawing/2014/main" xmlns="" id="{00000000-0008-0000-2100-00003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2" name="245 CuadroTexto">
          <a:extLst>
            <a:ext uri="{FF2B5EF4-FFF2-40B4-BE49-F238E27FC236}">
              <a16:creationId xmlns:a16="http://schemas.microsoft.com/office/drawing/2014/main" xmlns="" id="{00000000-0008-0000-2100-00003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3" name="246 CuadroTexto">
          <a:extLst>
            <a:ext uri="{FF2B5EF4-FFF2-40B4-BE49-F238E27FC236}">
              <a16:creationId xmlns:a16="http://schemas.microsoft.com/office/drawing/2014/main" xmlns="" id="{00000000-0008-0000-2100-00003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4" name="247 CuadroTexto">
          <a:extLst>
            <a:ext uri="{FF2B5EF4-FFF2-40B4-BE49-F238E27FC236}">
              <a16:creationId xmlns:a16="http://schemas.microsoft.com/office/drawing/2014/main" xmlns="" id="{00000000-0008-0000-2100-00003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5" name="248 CuadroTexto">
          <a:extLst>
            <a:ext uri="{FF2B5EF4-FFF2-40B4-BE49-F238E27FC236}">
              <a16:creationId xmlns:a16="http://schemas.microsoft.com/office/drawing/2014/main" xmlns="" id="{00000000-0008-0000-2100-00003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6" name="249 CuadroTexto">
          <a:extLst>
            <a:ext uri="{FF2B5EF4-FFF2-40B4-BE49-F238E27FC236}">
              <a16:creationId xmlns:a16="http://schemas.microsoft.com/office/drawing/2014/main" xmlns="" id="{00000000-0008-0000-2100-00004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7" name="250 CuadroTexto">
          <a:extLst>
            <a:ext uri="{FF2B5EF4-FFF2-40B4-BE49-F238E27FC236}">
              <a16:creationId xmlns:a16="http://schemas.microsoft.com/office/drawing/2014/main" xmlns="" id="{00000000-0008-0000-2100-00004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8" name="251 CuadroTexto">
          <a:extLst>
            <a:ext uri="{FF2B5EF4-FFF2-40B4-BE49-F238E27FC236}">
              <a16:creationId xmlns:a16="http://schemas.microsoft.com/office/drawing/2014/main" xmlns="" id="{00000000-0008-0000-2100-00004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9" name="252 CuadroTexto">
          <a:extLst>
            <a:ext uri="{FF2B5EF4-FFF2-40B4-BE49-F238E27FC236}">
              <a16:creationId xmlns:a16="http://schemas.microsoft.com/office/drawing/2014/main" xmlns="" id="{00000000-0008-0000-2100-00004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0" name="253 CuadroTexto">
          <a:extLst>
            <a:ext uri="{FF2B5EF4-FFF2-40B4-BE49-F238E27FC236}">
              <a16:creationId xmlns:a16="http://schemas.microsoft.com/office/drawing/2014/main" xmlns="" id="{00000000-0008-0000-2100-00004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1" name="254 CuadroTexto">
          <a:extLst>
            <a:ext uri="{FF2B5EF4-FFF2-40B4-BE49-F238E27FC236}">
              <a16:creationId xmlns:a16="http://schemas.microsoft.com/office/drawing/2014/main" xmlns="" id="{00000000-0008-0000-2100-00004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2" name="255 CuadroTexto">
          <a:extLst>
            <a:ext uri="{FF2B5EF4-FFF2-40B4-BE49-F238E27FC236}">
              <a16:creationId xmlns:a16="http://schemas.microsoft.com/office/drawing/2014/main" xmlns="" id="{00000000-0008-0000-2100-00004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3" name="256 CuadroTexto">
          <a:extLst>
            <a:ext uri="{FF2B5EF4-FFF2-40B4-BE49-F238E27FC236}">
              <a16:creationId xmlns:a16="http://schemas.microsoft.com/office/drawing/2014/main" xmlns="" id="{00000000-0008-0000-2100-00004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4" name="257 CuadroTexto">
          <a:extLst>
            <a:ext uri="{FF2B5EF4-FFF2-40B4-BE49-F238E27FC236}">
              <a16:creationId xmlns:a16="http://schemas.microsoft.com/office/drawing/2014/main" xmlns="" id="{00000000-0008-0000-2100-00004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5" name="258 CuadroTexto">
          <a:extLst>
            <a:ext uri="{FF2B5EF4-FFF2-40B4-BE49-F238E27FC236}">
              <a16:creationId xmlns:a16="http://schemas.microsoft.com/office/drawing/2014/main" xmlns="" id="{00000000-0008-0000-2100-00004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6" name="259 CuadroTexto">
          <a:extLst>
            <a:ext uri="{FF2B5EF4-FFF2-40B4-BE49-F238E27FC236}">
              <a16:creationId xmlns:a16="http://schemas.microsoft.com/office/drawing/2014/main" xmlns="" id="{00000000-0008-0000-2100-00004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7" name="260 CuadroTexto">
          <a:extLst>
            <a:ext uri="{FF2B5EF4-FFF2-40B4-BE49-F238E27FC236}">
              <a16:creationId xmlns:a16="http://schemas.microsoft.com/office/drawing/2014/main" xmlns="" id="{00000000-0008-0000-2100-00004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8" name="261 CuadroTexto">
          <a:extLst>
            <a:ext uri="{FF2B5EF4-FFF2-40B4-BE49-F238E27FC236}">
              <a16:creationId xmlns:a16="http://schemas.microsoft.com/office/drawing/2014/main" xmlns="" id="{00000000-0008-0000-2100-00004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9" name="262 CuadroTexto">
          <a:extLst>
            <a:ext uri="{FF2B5EF4-FFF2-40B4-BE49-F238E27FC236}">
              <a16:creationId xmlns:a16="http://schemas.microsoft.com/office/drawing/2014/main" xmlns="" id="{00000000-0008-0000-2100-00004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0" name="263 CuadroTexto">
          <a:extLst>
            <a:ext uri="{FF2B5EF4-FFF2-40B4-BE49-F238E27FC236}">
              <a16:creationId xmlns:a16="http://schemas.microsoft.com/office/drawing/2014/main" xmlns="" id="{00000000-0008-0000-2100-00004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1" name="264 CuadroTexto">
          <a:extLst>
            <a:ext uri="{FF2B5EF4-FFF2-40B4-BE49-F238E27FC236}">
              <a16:creationId xmlns:a16="http://schemas.microsoft.com/office/drawing/2014/main" xmlns="" id="{00000000-0008-0000-2100-00004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2" name="265 CuadroTexto">
          <a:extLst>
            <a:ext uri="{FF2B5EF4-FFF2-40B4-BE49-F238E27FC236}">
              <a16:creationId xmlns:a16="http://schemas.microsoft.com/office/drawing/2014/main" xmlns="" id="{00000000-0008-0000-2100-00005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3" name="266 CuadroTexto">
          <a:extLst>
            <a:ext uri="{FF2B5EF4-FFF2-40B4-BE49-F238E27FC236}">
              <a16:creationId xmlns:a16="http://schemas.microsoft.com/office/drawing/2014/main" xmlns="" id="{00000000-0008-0000-2100-00005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4" name="267 CuadroTexto">
          <a:extLst>
            <a:ext uri="{FF2B5EF4-FFF2-40B4-BE49-F238E27FC236}">
              <a16:creationId xmlns:a16="http://schemas.microsoft.com/office/drawing/2014/main" xmlns="" id="{00000000-0008-0000-2100-00005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5" name="268 CuadroTexto">
          <a:extLst>
            <a:ext uri="{FF2B5EF4-FFF2-40B4-BE49-F238E27FC236}">
              <a16:creationId xmlns:a16="http://schemas.microsoft.com/office/drawing/2014/main" xmlns="" id="{00000000-0008-0000-2100-00005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6" name="269 CuadroTexto">
          <a:extLst>
            <a:ext uri="{FF2B5EF4-FFF2-40B4-BE49-F238E27FC236}">
              <a16:creationId xmlns:a16="http://schemas.microsoft.com/office/drawing/2014/main" xmlns="" id="{00000000-0008-0000-2100-00005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7" name="270 CuadroTexto">
          <a:extLst>
            <a:ext uri="{FF2B5EF4-FFF2-40B4-BE49-F238E27FC236}">
              <a16:creationId xmlns:a16="http://schemas.microsoft.com/office/drawing/2014/main" xmlns="" id="{00000000-0008-0000-2100-00005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8" name="271 CuadroTexto">
          <a:extLst>
            <a:ext uri="{FF2B5EF4-FFF2-40B4-BE49-F238E27FC236}">
              <a16:creationId xmlns:a16="http://schemas.microsoft.com/office/drawing/2014/main" xmlns="" id="{00000000-0008-0000-2100-00005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9" name="272 CuadroTexto">
          <a:extLst>
            <a:ext uri="{FF2B5EF4-FFF2-40B4-BE49-F238E27FC236}">
              <a16:creationId xmlns:a16="http://schemas.microsoft.com/office/drawing/2014/main" xmlns="" id="{00000000-0008-0000-2100-00005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0" name="273 CuadroTexto">
          <a:extLst>
            <a:ext uri="{FF2B5EF4-FFF2-40B4-BE49-F238E27FC236}">
              <a16:creationId xmlns:a16="http://schemas.microsoft.com/office/drawing/2014/main" xmlns="" id="{00000000-0008-0000-2100-00005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1" name="274 CuadroTexto">
          <a:extLst>
            <a:ext uri="{FF2B5EF4-FFF2-40B4-BE49-F238E27FC236}">
              <a16:creationId xmlns:a16="http://schemas.microsoft.com/office/drawing/2014/main" xmlns="" id="{00000000-0008-0000-2100-00005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2" name="275 CuadroTexto">
          <a:extLst>
            <a:ext uri="{FF2B5EF4-FFF2-40B4-BE49-F238E27FC236}">
              <a16:creationId xmlns:a16="http://schemas.microsoft.com/office/drawing/2014/main" xmlns="" id="{00000000-0008-0000-2100-00005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3" name="276 CuadroTexto">
          <a:extLst>
            <a:ext uri="{FF2B5EF4-FFF2-40B4-BE49-F238E27FC236}">
              <a16:creationId xmlns:a16="http://schemas.microsoft.com/office/drawing/2014/main" xmlns="" id="{00000000-0008-0000-2100-00005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4" name="277 CuadroTexto">
          <a:extLst>
            <a:ext uri="{FF2B5EF4-FFF2-40B4-BE49-F238E27FC236}">
              <a16:creationId xmlns:a16="http://schemas.microsoft.com/office/drawing/2014/main" xmlns="" id="{00000000-0008-0000-2100-00005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5" name="278 CuadroTexto">
          <a:extLst>
            <a:ext uri="{FF2B5EF4-FFF2-40B4-BE49-F238E27FC236}">
              <a16:creationId xmlns:a16="http://schemas.microsoft.com/office/drawing/2014/main" xmlns="" id="{00000000-0008-0000-2100-00005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6" name="279 CuadroTexto">
          <a:extLst>
            <a:ext uri="{FF2B5EF4-FFF2-40B4-BE49-F238E27FC236}">
              <a16:creationId xmlns:a16="http://schemas.microsoft.com/office/drawing/2014/main" xmlns="" id="{00000000-0008-0000-2100-00005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7" name="280 CuadroTexto">
          <a:extLst>
            <a:ext uri="{FF2B5EF4-FFF2-40B4-BE49-F238E27FC236}">
              <a16:creationId xmlns:a16="http://schemas.microsoft.com/office/drawing/2014/main" xmlns="" id="{00000000-0008-0000-2100-00005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1 CuadroTexto">
          <a:extLst>
            <a:ext uri="{FF2B5EF4-FFF2-40B4-BE49-F238E27FC236}">
              <a16:creationId xmlns:a16="http://schemas.microsoft.com/office/drawing/2014/main" xmlns="" id="{00000000-0008-0000-2100-00006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9" name="282 CuadroTexto">
          <a:extLst>
            <a:ext uri="{FF2B5EF4-FFF2-40B4-BE49-F238E27FC236}">
              <a16:creationId xmlns:a16="http://schemas.microsoft.com/office/drawing/2014/main" xmlns="" id="{00000000-0008-0000-2100-00006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0" name="283 CuadroTexto">
          <a:extLst>
            <a:ext uri="{FF2B5EF4-FFF2-40B4-BE49-F238E27FC236}">
              <a16:creationId xmlns:a16="http://schemas.microsoft.com/office/drawing/2014/main" xmlns="" id="{00000000-0008-0000-2100-00006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1" name="284 CuadroTexto">
          <a:extLst>
            <a:ext uri="{FF2B5EF4-FFF2-40B4-BE49-F238E27FC236}">
              <a16:creationId xmlns:a16="http://schemas.microsoft.com/office/drawing/2014/main" xmlns="" id="{00000000-0008-0000-2100-00006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2" name="285 CuadroTexto">
          <a:extLst>
            <a:ext uri="{FF2B5EF4-FFF2-40B4-BE49-F238E27FC236}">
              <a16:creationId xmlns:a16="http://schemas.microsoft.com/office/drawing/2014/main" xmlns="" id="{00000000-0008-0000-2100-00006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3" name="286 CuadroTexto">
          <a:extLst>
            <a:ext uri="{FF2B5EF4-FFF2-40B4-BE49-F238E27FC236}">
              <a16:creationId xmlns:a16="http://schemas.microsoft.com/office/drawing/2014/main" xmlns="" id="{00000000-0008-0000-2100-00006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4" name="287 CuadroTexto">
          <a:extLst>
            <a:ext uri="{FF2B5EF4-FFF2-40B4-BE49-F238E27FC236}">
              <a16:creationId xmlns:a16="http://schemas.microsoft.com/office/drawing/2014/main" xmlns="" id="{00000000-0008-0000-2100-00006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5" name="288 CuadroTexto">
          <a:extLst>
            <a:ext uri="{FF2B5EF4-FFF2-40B4-BE49-F238E27FC236}">
              <a16:creationId xmlns:a16="http://schemas.microsoft.com/office/drawing/2014/main" xmlns="" id="{00000000-0008-0000-2100-00006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6" name="289 CuadroTexto">
          <a:extLst>
            <a:ext uri="{FF2B5EF4-FFF2-40B4-BE49-F238E27FC236}">
              <a16:creationId xmlns:a16="http://schemas.microsoft.com/office/drawing/2014/main" xmlns="" id="{00000000-0008-0000-2100-00006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7" name="290 CuadroTexto">
          <a:extLst>
            <a:ext uri="{FF2B5EF4-FFF2-40B4-BE49-F238E27FC236}">
              <a16:creationId xmlns:a16="http://schemas.microsoft.com/office/drawing/2014/main" xmlns="" id="{00000000-0008-0000-2100-00006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8" name="291 CuadroTexto">
          <a:extLst>
            <a:ext uri="{FF2B5EF4-FFF2-40B4-BE49-F238E27FC236}">
              <a16:creationId xmlns:a16="http://schemas.microsoft.com/office/drawing/2014/main" xmlns="" id="{00000000-0008-0000-2100-00006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9" name="292 CuadroTexto">
          <a:extLst>
            <a:ext uri="{FF2B5EF4-FFF2-40B4-BE49-F238E27FC236}">
              <a16:creationId xmlns:a16="http://schemas.microsoft.com/office/drawing/2014/main" xmlns="" id="{00000000-0008-0000-2100-00006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0" name="293 CuadroTexto">
          <a:extLst>
            <a:ext uri="{FF2B5EF4-FFF2-40B4-BE49-F238E27FC236}">
              <a16:creationId xmlns:a16="http://schemas.microsoft.com/office/drawing/2014/main" xmlns="" id="{00000000-0008-0000-2100-00006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1" name="294 CuadroTexto">
          <a:extLst>
            <a:ext uri="{FF2B5EF4-FFF2-40B4-BE49-F238E27FC236}">
              <a16:creationId xmlns:a16="http://schemas.microsoft.com/office/drawing/2014/main" xmlns="" id="{00000000-0008-0000-2100-00006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2" name="295 CuadroTexto">
          <a:extLst>
            <a:ext uri="{FF2B5EF4-FFF2-40B4-BE49-F238E27FC236}">
              <a16:creationId xmlns:a16="http://schemas.microsoft.com/office/drawing/2014/main" xmlns="" id="{00000000-0008-0000-2100-00006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3" name="296 CuadroTexto">
          <a:extLst>
            <a:ext uri="{FF2B5EF4-FFF2-40B4-BE49-F238E27FC236}">
              <a16:creationId xmlns:a16="http://schemas.microsoft.com/office/drawing/2014/main" xmlns="" id="{00000000-0008-0000-2100-00006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4" name="17 CuadroTexto">
          <a:extLst>
            <a:ext uri="{FF2B5EF4-FFF2-40B4-BE49-F238E27FC236}">
              <a16:creationId xmlns:a16="http://schemas.microsoft.com/office/drawing/2014/main" xmlns="" id="{00000000-0008-0000-2100-00007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5" name="90 CuadroTexto">
          <a:extLst>
            <a:ext uri="{FF2B5EF4-FFF2-40B4-BE49-F238E27FC236}">
              <a16:creationId xmlns:a16="http://schemas.microsoft.com/office/drawing/2014/main" xmlns="" id="{00000000-0008-0000-2100-00007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6" name="91 CuadroTexto">
          <a:extLst>
            <a:ext uri="{FF2B5EF4-FFF2-40B4-BE49-F238E27FC236}">
              <a16:creationId xmlns:a16="http://schemas.microsoft.com/office/drawing/2014/main" xmlns="" id="{00000000-0008-0000-2100-00007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7" name="92 CuadroTexto">
          <a:extLst>
            <a:ext uri="{FF2B5EF4-FFF2-40B4-BE49-F238E27FC236}">
              <a16:creationId xmlns:a16="http://schemas.microsoft.com/office/drawing/2014/main" xmlns="" id="{00000000-0008-0000-2100-00007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8" name="93 CuadroTexto">
          <a:extLst>
            <a:ext uri="{FF2B5EF4-FFF2-40B4-BE49-F238E27FC236}">
              <a16:creationId xmlns:a16="http://schemas.microsoft.com/office/drawing/2014/main" xmlns="" id="{00000000-0008-0000-2100-00007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9" name="94 CuadroTexto">
          <a:extLst>
            <a:ext uri="{FF2B5EF4-FFF2-40B4-BE49-F238E27FC236}">
              <a16:creationId xmlns:a16="http://schemas.microsoft.com/office/drawing/2014/main" xmlns="" id="{00000000-0008-0000-2100-00007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0" name="95 CuadroTexto">
          <a:extLst>
            <a:ext uri="{FF2B5EF4-FFF2-40B4-BE49-F238E27FC236}">
              <a16:creationId xmlns:a16="http://schemas.microsoft.com/office/drawing/2014/main" xmlns="" id="{00000000-0008-0000-2100-00007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1" name="96 CuadroTexto">
          <a:extLst>
            <a:ext uri="{FF2B5EF4-FFF2-40B4-BE49-F238E27FC236}">
              <a16:creationId xmlns:a16="http://schemas.microsoft.com/office/drawing/2014/main" xmlns="" id="{00000000-0008-0000-2100-00007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2" name="97 CuadroTexto">
          <a:extLst>
            <a:ext uri="{FF2B5EF4-FFF2-40B4-BE49-F238E27FC236}">
              <a16:creationId xmlns:a16="http://schemas.microsoft.com/office/drawing/2014/main" xmlns="" id="{00000000-0008-0000-2100-00007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98 CuadroTexto">
          <a:extLst>
            <a:ext uri="{FF2B5EF4-FFF2-40B4-BE49-F238E27FC236}">
              <a16:creationId xmlns:a16="http://schemas.microsoft.com/office/drawing/2014/main" xmlns="" id="{00000000-0008-0000-2100-00007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4" name="99 CuadroTexto">
          <a:extLst>
            <a:ext uri="{FF2B5EF4-FFF2-40B4-BE49-F238E27FC236}">
              <a16:creationId xmlns:a16="http://schemas.microsoft.com/office/drawing/2014/main" xmlns="" id="{00000000-0008-0000-2100-00007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5" name="100 CuadroTexto">
          <a:extLst>
            <a:ext uri="{FF2B5EF4-FFF2-40B4-BE49-F238E27FC236}">
              <a16:creationId xmlns:a16="http://schemas.microsoft.com/office/drawing/2014/main" xmlns="" id="{00000000-0008-0000-2100-00007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6" name="101 CuadroTexto">
          <a:extLst>
            <a:ext uri="{FF2B5EF4-FFF2-40B4-BE49-F238E27FC236}">
              <a16:creationId xmlns:a16="http://schemas.microsoft.com/office/drawing/2014/main" xmlns="" id="{00000000-0008-0000-2100-00007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7" name="118 CuadroTexto">
          <a:extLst>
            <a:ext uri="{FF2B5EF4-FFF2-40B4-BE49-F238E27FC236}">
              <a16:creationId xmlns:a16="http://schemas.microsoft.com/office/drawing/2014/main" xmlns="" id="{00000000-0008-0000-2100-00007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8" name="119 CuadroTexto">
          <a:extLst>
            <a:ext uri="{FF2B5EF4-FFF2-40B4-BE49-F238E27FC236}">
              <a16:creationId xmlns:a16="http://schemas.microsoft.com/office/drawing/2014/main" xmlns="" id="{00000000-0008-0000-2100-00007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9" name="120 CuadroTexto">
          <a:extLst>
            <a:ext uri="{FF2B5EF4-FFF2-40B4-BE49-F238E27FC236}">
              <a16:creationId xmlns:a16="http://schemas.microsoft.com/office/drawing/2014/main" xmlns="" id="{00000000-0008-0000-2100-00007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0" name="121 CuadroTexto">
          <a:extLst>
            <a:ext uri="{FF2B5EF4-FFF2-40B4-BE49-F238E27FC236}">
              <a16:creationId xmlns:a16="http://schemas.microsoft.com/office/drawing/2014/main" xmlns="" id="{00000000-0008-0000-2100-00008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1" name="122 CuadroTexto">
          <a:extLst>
            <a:ext uri="{FF2B5EF4-FFF2-40B4-BE49-F238E27FC236}">
              <a16:creationId xmlns:a16="http://schemas.microsoft.com/office/drawing/2014/main" xmlns="" id="{00000000-0008-0000-2100-00008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2" name="123 CuadroTexto">
          <a:extLst>
            <a:ext uri="{FF2B5EF4-FFF2-40B4-BE49-F238E27FC236}">
              <a16:creationId xmlns:a16="http://schemas.microsoft.com/office/drawing/2014/main" xmlns="" id="{00000000-0008-0000-2100-00008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3" name="124 CuadroTexto">
          <a:extLst>
            <a:ext uri="{FF2B5EF4-FFF2-40B4-BE49-F238E27FC236}">
              <a16:creationId xmlns:a16="http://schemas.microsoft.com/office/drawing/2014/main" xmlns="" id="{00000000-0008-0000-2100-00008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4" name="125 CuadroTexto">
          <a:extLst>
            <a:ext uri="{FF2B5EF4-FFF2-40B4-BE49-F238E27FC236}">
              <a16:creationId xmlns:a16="http://schemas.microsoft.com/office/drawing/2014/main" xmlns="" id="{00000000-0008-0000-2100-00008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5" name="143 CuadroTexto">
          <a:extLst>
            <a:ext uri="{FF2B5EF4-FFF2-40B4-BE49-F238E27FC236}">
              <a16:creationId xmlns:a16="http://schemas.microsoft.com/office/drawing/2014/main" xmlns="" id="{00000000-0008-0000-2100-00008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6" name="144 CuadroTexto">
          <a:extLst>
            <a:ext uri="{FF2B5EF4-FFF2-40B4-BE49-F238E27FC236}">
              <a16:creationId xmlns:a16="http://schemas.microsoft.com/office/drawing/2014/main" xmlns="" id="{00000000-0008-0000-2100-00008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7" name="145 CuadroTexto">
          <a:extLst>
            <a:ext uri="{FF2B5EF4-FFF2-40B4-BE49-F238E27FC236}">
              <a16:creationId xmlns:a16="http://schemas.microsoft.com/office/drawing/2014/main" xmlns="" id="{00000000-0008-0000-2100-00008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8" name="146 CuadroTexto">
          <a:extLst>
            <a:ext uri="{FF2B5EF4-FFF2-40B4-BE49-F238E27FC236}">
              <a16:creationId xmlns:a16="http://schemas.microsoft.com/office/drawing/2014/main" xmlns="" id="{00000000-0008-0000-2100-00008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9" name="147 CuadroTexto">
          <a:extLst>
            <a:ext uri="{FF2B5EF4-FFF2-40B4-BE49-F238E27FC236}">
              <a16:creationId xmlns:a16="http://schemas.microsoft.com/office/drawing/2014/main" xmlns="" id="{00000000-0008-0000-2100-00008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0" name="148 CuadroTexto">
          <a:extLst>
            <a:ext uri="{FF2B5EF4-FFF2-40B4-BE49-F238E27FC236}">
              <a16:creationId xmlns:a16="http://schemas.microsoft.com/office/drawing/2014/main" xmlns="" id="{00000000-0008-0000-2100-00008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1" name="149 CuadroTexto">
          <a:extLst>
            <a:ext uri="{FF2B5EF4-FFF2-40B4-BE49-F238E27FC236}">
              <a16:creationId xmlns:a16="http://schemas.microsoft.com/office/drawing/2014/main" xmlns="" id="{00000000-0008-0000-2100-00008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2" name="150 CuadroTexto">
          <a:extLst>
            <a:ext uri="{FF2B5EF4-FFF2-40B4-BE49-F238E27FC236}">
              <a16:creationId xmlns:a16="http://schemas.microsoft.com/office/drawing/2014/main" xmlns="" id="{00000000-0008-0000-2100-00008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3" name="151 CuadroTexto">
          <a:extLst>
            <a:ext uri="{FF2B5EF4-FFF2-40B4-BE49-F238E27FC236}">
              <a16:creationId xmlns:a16="http://schemas.microsoft.com/office/drawing/2014/main" xmlns="" id="{00000000-0008-0000-2100-00008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4" name="152 CuadroTexto">
          <a:extLst>
            <a:ext uri="{FF2B5EF4-FFF2-40B4-BE49-F238E27FC236}">
              <a16:creationId xmlns:a16="http://schemas.microsoft.com/office/drawing/2014/main" xmlns="" id="{00000000-0008-0000-2100-00008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5" name="153 CuadroTexto">
          <a:extLst>
            <a:ext uri="{FF2B5EF4-FFF2-40B4-BE49-F238E27FC236}">
              <a16:creationId xmlns:a16="http://schemas.microsoft.com/office/drawing/2014/main" xmlns="" id="{00000000-0008-0000-2100-00008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6" name="154 CuadroTexto">
          <a:extLst>
            <a:ext uri="{FF2B5EF4-FFF2-40B4-BE49-F238E27FC236}">
              <a16:creationId xmlns:a16="http://schemas.microsoft.com/office/drawing/2014/main" xmlns="" id="{00000000-0008-0000-2100-00009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7" name="155 CuadroTexto">
          <a:extLst>
            <a:ext uri="{FF2B5EF4-FFF2-40B4-BE49-F238E27FC236}">
              <a16:creationId xmlns:a16="http://schemas.microsoft.com/office/drawing/2014/main" xmlns="" id="{00000000-0008-0000-2100-00009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8" name="156 CuadroTexto">
          <a:extLst>
            <a:ext uri="{FF2B5EF4-FFF2-40B4-BE49-F238E27FC236}">
              <a16:creationId xmlns:a16="http://schemas.microsoft.com/office/drawing/2014/main" xmlns="" id="{00000000-0008-0000-2100-00009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9" name="157 CuadroTexto">
          <a:extLst>
            <a:ext uri="{FF2B5EF4-FFF2-40B4-BE49-F238E27FC236}">
              <a16:creationId xmlns:a16="http://schemas.microsoft.com/office/drawing/2014/main" xmlns="" id="{00000000-0008-0000-2100-00009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0" name="158 CuadroTexto">
          <a:extLst>
            <a:ext uri="{FF2B5EF4-FFF2-40B4-BE49-F238E27FC236}">
              <a16:creationId xmlns:a16="http://schemas.microsoft.com/office/drawing/2014/main" xmlns="" id="{00000000-0008-0000-2100-00009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1" name="159 CuadroTexto">
          <a:extLst>
            <a:ext uri="{FF2B5EF4-FFF2-40B4-BE49-F238E27FC236}">
              <a16:creationId xmlns:a16="http://schemas.microsoft.com/office/drawing/2014/main" xmlns="" id="{00000000-0008-0000-2100-00009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2" name="160 CuadroTexto">
          <a:extLst>
            <a:ext uri="{FF2B5EF4-FFF2-40B4-BE49-F238E27FC236}">
              <a16:creationId xmlns:a16="http://schemas.microsoft.com/office/drawing/2014/main" xmlns="" id="{00000000-0008-0000-2100-00009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3" name="161 CuadroTexto">
          <a:extLst>
            <a:ext uri="{FF2B5EF4-FFF2-40B4-BE49-F238E27FC236}">
              <a16:creationId xmlns:a16="http://schemas.microsoft.com/office/drawing/2014/main" xmlns="" id="{00000000-0008-0000-2100-00009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4" name="162 CuadroTexto">
          <a:extLst>
            <a:ext uri="{FF2B5EF4-FFF2-40B4-BE49-F238E27FC236}">
              <a16:creationId xmlns:a16="http://schemas.microsoft.com/office/drawing/2014/main" xmlns="" id="{00000000-0008-0000-2100-00009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5" name="163 CuadroTexto">
          <a:extLst>
            <a:ext uri="{FF2B5EF4-FFF2-40B4-BE49-F238E27FC236}">
              <a16:creationId xmlns:a16="http://schemas.microsoft.com/office/drawing/2014/main" xmlns="" id="{00000000-0008-0000-2100-00009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6" name="164 CuadroTexto">
          <a:extLst>
            <a:ext uri="{FF2B5EF4-FFF2-40B4-BE49-F238E27FC236}">
              <a16:creationId xmlns:a16="http://schemas.microsoft.com/office/drawing/2014/main" xmlns="" id="{00000000-0008-0000-2100-00009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7" name="165 CuadroTexto">
          <a:extLst>
            <a:ext uri="{FF2B5EF4-FFF2-40B4-BE49-F238E27FC236}">
              <a16:creationId xmlns:a16="http://schemas.microsoft.com/office/drawing/2014/main" xmlns="" id="{00000000-0008-0000-2100-00009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8" name="166 CuadroTexto">
          <a:extLst>
            <a:ext uri="{FF2B5EF4-FFF2-40B4-BE49-F238E27FC236}">
              <a16:creationId xmlns:a16="http://schemas.microsoft.com/office/drawing/2014/main" xmlns="" id="{00000000-0008-0000-2100-00009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9" name="167 CuadroTexto">
          <a:extLst>
            <a:ext uri="{FF2B5EF4-FFF2-40B4-BE49-F238E27FC236}">
              <a16:creationId xmlns:a16="http://schemas.microsoft.com/office/drawing/2014/main" xmlns="" id="{00000000-0008-0000-2100-00009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0" name="168 CuadroTexto">
          <a:extLst>
            <a:ext uri="{FF2B5EF4-FFF2-40B4-BE49-F238E27FC236}">
              <a16:creationId xmlns:a16="http://schemas.microsoft.com/office/drawing/2014/main" xmlns="" id="{00000000-0008-0000-2100-00009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1" name="169 CuadroTexto">
          <a:extLst>
            <a:ext uri="{FF2B5EF4-FFF2-40B4-BE49-F238E27FC236}">
              <a16:creationId xmlns:a16="http://schemas.microsoft.com/office/drawing/2014/main" xmlns="" id="{00000000-0008-0000-2100-00009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2" name="170 CuadroTexto">
          <a:extLst>
            <a:ext uri="{FF2B5EF4-FFF2-40B4-BE49-F238E27FC236}">
              <a16:creationId xmlns:a16="http://schemas.microsoft.com/office/drawing/2014/main" xmlns="" id="{00000000-0008-0000-2100-0000A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3" name="171 CuadroTexto">
          <a:extLst>
            <a:ext uri="{FF2B5EF4-FFF2-40B4-BE49-F238E27FC236}">
              <a16:creationId xmlns:a16="http://schemas.microsoft.com/office/drawing/2014/main" xmlns="" id="{00000000-0008-0000-2100-0000A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4" name="172 CuadroTexto">
          <a:extLst>
            <a:ext uri="{FF2B5EF4-FFF2-40B4-BE49-F238E27FC236}">
              <a16:creationId xmlns:a16="http://schemas.microsoft.com/office/drawing/2014/main" xmlns="" id="{00000000-0008-0000-2100-0000A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5" name="173 CuadroTexto">
          <a:extLst>
            <a:ext uri="{FF2B5EF4-FFF2-40B4-BE49-F238E27FC236}">
              <a16:creationId xmlns:a16="http://schemas.microsoft.com/office/drawing/2014/main" xmlns="" id="{00000000-0008-0000-2100-0000A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6" name="174 CuadroTexto">
          <a:extLst>
            <a:ext uri="{FF2B5EF4-FFF2-40B4-BE49-F238E27FC236}">
              <a16:creationId xmlns:a16="http://schemas.microsoft.com/office/drawing/2014/main" xmlns="" id="{00000000-0008-0000-2100-0000A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7" name="175 CuadroTexto">
          <a:extLst>
            <a:ext uri="{FF2B5EF4-FFF2-40B4-BE49-F238E27FC236}">
              <a16:creationId xmlns:a16="http://schemas.microsoft.com/office/drawing/2014/main" xmlns="" id="{00000000-0008-0000-2100-0000A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8" name="176 CuadroTexto">
          <a:extLst>
            <a:ext uri="{FF2B5EF4-FFF2-40B4-BE49-F238E27FC236}">
              <a16:creationId xmlns:a16="http://schemas.microsoft.com/office/drawing/2014/main" xmlns="" id="{00000000-0008-0000-2100-0000A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9" name="177 CuadroTexto">
          <a:extLst>
            <a:ext uri="{FF2B5EF4-FFF2-40B4-BE49-F238E27FC236}">
              <a16:creationId xmlns:a16="http://schemas.microsoft.com/office/drawing/2014/main" xmlns="" id="{00000000-0008-0000-2100-0000A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0" name="178 CuadroTexto">
          <a:extLst>
            <a:ext uri="{FF2B5EF4-FFF2-40B4-BE49-F238E27FC236}">
              <a16:creationId xmlns:a16="http://schemas.microsoft.com/office/drawing/2014/main" xmlns="" id="{00000000-0008-0000-2100-0000A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1" name="179 CuadroTexto">
          <a:extLst>
            <a:ext uri="{FF2B5EF4-FFF2-40B4-BE49-F238E27FC236}">
              <a16:creationId xmlns:a16="http://schemas.microsoft.com/office/drawing/2014/main" xmlns="" id="{00000000-0008-0000-2100-0000A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2" name="180 CuadroTexto">
          <a:extLst>
            <a:ext uri="{FF2B5EF4-FFF2-40B4-BE49-F238E27FC236}">
              <a16:creationId xmlns:a16="http://schemas.microsoft.com/office/drawing/2014/main" xmlns="" id="{00000000-0008-0000-2100-0000A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3" name="181 CuadroTexto">
          <a:extLst>
            <a:ext uri="{FF2B5EF4-FFF2-40B4-BE49-F238E27FC236}">
              <a16:creationId xmlns:a16="http://schemas.microsoft.com/office/drawing/2014/main" xmlns="" id="{00000000-0008-0000-2100-0000A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4" name="182 CuadroTexto">
          <a:extLst>
            <a:ext uri="{FF2B5EF4-FFF2-40B4-BE49-F238E27FC236}">
              <a16:creationId xmlns:a16="http://schemas.microsoft.com/office/drawing/2014/main" xmlns="" id="{00000000-0008-0000-2100-0000A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5" name="183 CuadroTexto">
          <a:extLst>
            <a:ext uri="{FF2B5EF4-FFF2-40B4-BE49-F238E27FC236}">
              <a16:creationId xmlns:a16="http://schemas.microsoft.com/office/drawing/2014/main" xmlns="" id="{00000000-0008-0000-2100-0000A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6" name="184 CuadroTexto">
          <a:extLst>
            <a:ext uri="{FF2B5EF4-FFF2-40B4-BE49-F238E27FC236}">
              <a16:creationId xmlns:a16="http://schemas.microsoft.com/office/drawing/2014/main" xmlns="" id="{00000000-0008-0000-2100-0000A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7" name="185 CuadroTexto">
          <a:extLst>
            <a:ext uri="{FF2B5EF4-FFF2-40B4-BE49-F238E27FC236}">
              <a16:creationId xmlns:a16="http://schemas.microsoft.com/office/drawing/2014/main" xmlns="" id="{00000000-0008-0000-2100-0000A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8" name="186 CuadroTexto">
          <a:extLst>
            <a:ext uri="{FF2B5EF4-FFF2-40B4-BE49-F238E27FC236}">
              <a16:creationId xmlns:a16="http://schemas.microsoft.com/office/drawing/2014/main" xmlns="" id="{00000000-0008-0000-2100-0000B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9" name="187 CuadroTexto">
          <a:extLst>
            <a:ext uri="{FF2B5EF4-FFF2-40B4-BE49-F238E27FC236}">
              <a16:creationId xmlns:a16="http://schemas.microsoft.com/office/drawing/2014/main" xmlns="" id="{00000000-0008-0000-2100-0000B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0" name="188 CuadroTexto">
          <a:extLst>
            <a:ext uri="{FF2B5EF4-FFF2-40B4-BE49-F238E27FC236}">
              <a16:creationId xmlns:a16="http://schemas.microsoft.com/office/drawing/2014/main" xmlns="" id="{00000000-0008-0000-2100-0000B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1" name="189 CuadroTexto">
          <a:extLst>
            <a:ext uri="{FF2B5EF4-FFF2-40B4-BE49-F238E27FC236}">
              <a16:creationId xmlns:a16="http://schemas.microsoft.com/office/drawing/2014/main" xmlns="" id="{00000000-0008-0000-2100-0000B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2" name="190 CuadroTexto">
          <a:extLst>
            <a:ext uri="{FF2B5EF4-FFF2-40B4-BE49-F238E27FC236}">
              <a16:creationId xmlns:a16="http://schemas.microsoft.com/office/drawing/2014/main" xmlns="" id="{00000000-0008-0000-2100-0000B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3" name="191 CuadroTexto">
          <a:extLst>
            <a:ext uri="{FF2B5EF4-FFF2-40B4-BE49-F238E27FC236}">
              <a16:creationId xmlns:a16="http://schemas.microsoft.com/office/drawing/2014/main" xmlns="" id="{00000000-0008-0000-2100-0000B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4" name="192 CuadroTexto">
          <a:extLst>
            <a:ext uri="{FF2B5EF4-FFF2-40B4-BE49-F238E27FC236}">
              <a16:creationId xmlns:a16="http://schemas.microsoft.com/office/drawing/2014/main" xmlns="" id="{00000000-0008-0000-2100-0000B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5" name="193 CuadroTexto">
          <a:extLst>
            <a:ext uri="{FF2B5EF4-FFF2-40B4-BE49-F238E27FC236}">
              <a16:creationId xmlns:a16="http://schemas.microsoft.com/office/drawing/2014/main" xmlns="" id="{00000000-0008-0000-2100-0000B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6" name="194 CuadroTexto">
          <a:extLst>
            <a:ext uri="{FF2B5EF4-FFF2-40B4-BE49-F238E27FC236}">
              <a16:creationId xmlns:a16="http://schemas.microsoft.com/office/drawing/2014/main" xmlns="" id="{00000000-0008-0000-2100-0000B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7" name="195 CuadroTexto">
          <a:extLst>
            <a:ext uri="{FF2B5EF4-FFF2-40B4-BE49-F238E27FC236}">
              <a16:creationId xmlns:a16="http://schemas.microsoft.com/office/drawing/2014/main" xmlns="" id="{00000000-0008-0000-2100-0000B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8" name="196 CuadroTexto">
          <a:extLst>
            <a:ext uri="{FF2B5EF4-FFF2-40B4-BE49-F238E27FC236}">
              <a16:creationId xmlns:a16="http://schemas.microsoft.com/office/drawing/2014/main" xmlns="" id="{00000000-0008-0000-2100-0000B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9" name="197 CuadroTexto">
          <a:extLst>
            <a:ext uri="{FF2B5EF4-FFF2-40B4-BE49-F238E27FC236}">
              <a16:creationId xmlns:a16="http://schemas.microsoft.com/office/drawing/2014/main" xmlns="" id="{00000000-0008-0000-2100-0000B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0" name="198 CuadroTexto">
          <a:extLst>
            <a:ext uri="{FF2B5EF4-FFF2-40B4-BE49-F238E27FC236}">
              <a16:creationId xmlns:a16="http://schemas.microsoft.com/office/drawing/2014/main" xmlns="" id="{00000000-0008-0000-2100-0000B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1" name="199 CuadroTexto">
          <a:extLst>
            <a:ext uri="{FF2B5EF4-FFF2-40B4-BE49-F238E27FC236}">
              <a16:creationId xmlns:a16="http://schemas.microsoft.com/office/drawing/2014/main" xmlns="" id="{00000000-0008-0000-2100-0000B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2" name="200 CuadroTexto">
          <a:extLst>
            <a:ext uri="{FF2B5EF4-FFF2-40B4-BE49-F238E27FC236}">
              <a16:creationId xmlns:a16="http://schemas.microsoft.com/office/drawing/2014/main" xmlns="" id="{00000000-0008-0000-2100-0000B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3" name="201 CuadroTexto">
          <a:extLst>
            <a:ext uri="{FF2B5EF4-FFF2-40B4-BE49-F238E27FC236}">
              <a16:creationId xmlns:a16="http://schemas.microsoft.com/office/drawing/2014/main" xmlns="" id="{00000000-0008-0000-2100-0000B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4" name="202 CuadroTexto">
          <a:extLst>
            <a:ext uri="{FF2B5EF4-FFF2-40B4-BE49-F238E27FC236}">
              <a16:creationId xmlns:a16="http://schemas.microsoft.com/office/drawing/2014/main" xmlns="" id="{00000000-0008-0000-2100-0000C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5" name="203 CuadroTexto">
          <a:extLst>
            <a:ext uri="{FF2B5EF4-FFF2-40B4-BE49-F238E27FC236}">
              <a16:creationId xmlns:a16="http://schemas.microsoft.com/office/drawing/2014/main" xmlns="" id="{00000000-0008-0000-2100-0000C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6" name="204 CuadroTexto">
          <a:extLst>
            <a:ext uri="{FF2B5EF4-FFF2-40B4-BE49-F238E27FC236}">
              <a16:creationId xmlns:a16="http://schemas.microsoft.com/office/drawing/2014/main" xmlns="" id="{00000000-0008-0000-2100-0000C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7" name="205 CuadroTexto">
          <a:extLst>
            <a:ext uri="{FF2B5EF4-FFF2-40B4-BE49-F238E27FC236}">
              <a16:creationId xmlns:a16="http://schemas.microsoft.com/office/drawing/2014/main" xmlns="" id="{00000000-0008-0000-2100-0000C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8" name="206 CuadroTexto">
          <a:extLst>
            <a:ext uri="{FF2B5EF4-FFF2-40B4-BE49-F238E27FC236}">
              <a16:creationId xmlns:a16="http://schemas.microsoft.com/office/drawing/2014/main" xmlns="" id="{00000000-0008-0000-2100-0000C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9" name="207 CuadroTexto">
          <a:extLst>
            <a:ext uri="{FF2B5EF4-FFF2-40B4-BE49-F238E27FC236}">
              <a16:creationId xmlns:a16="http://schemas.microsoft.com/office/drawing/2014/main" xmlns="" id="{00000000-0008-0000-2100-0000C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0" name="208 CuadroTexto">
          <a:extLst>
            <a:ext uri="{FF2B5EF4-FFF2-40B4-BE49-F238E27FC236}">
              <a16:creationId xmlns:a16="http://schemas.microsoft.com/office/drawing/2014/main" xmlns="" id="{00000000-0008-0000-2100-0000C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1" name="209 CuadroTexto">
          <a:extLst>
            <a:ext uri="{FF2B5EF4-FFF2-40B4-BE49-F238E27FC236}">
              <a16:creationId xmlns:a16="http://schemas.microsoft.com/office/drawing/2014/main" xmlns="" id="{00000000-0008-0000-2100-0000C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2" name="210 CuadroTexto">
          <a:extLst>
            <a:ext uri="{FF2B5EF4-FFF2-40B4-BE49-F238E27FC236}">
              <a16:creationId xmlns:a16="http://schemas.microsoft.com/office/drawing/2014/main" xmlns="" id="{00000000-0008-0000-2100-0000C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3" name="211 CuadroTexto">
          <a:extLst>
            <a:ext uri="{FF2B5EF4-FFF2-40B4-BE49-F238E27FC236}">
              <a16:creationId xmlns:a16="http://schemas.microsoft.com/office/drawing/2014/main" xmlns="" id="{00000000-0008-0000-2100-0000C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4" name="212 CuadroTexto">
          <a:extLst>
            <a:ext uri="{FF2B5EF4-FFF2-40B4-BE49-F238E27FC236}">
              <a16:creationId xmlns:a16="http://schemas.microsoft.com/office/drawing/2014/main" xmlns="" id="{00000000-0008-0000-2100-0000C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5" name="213 CuadroTexto">
          <a:extLst>
            <a:ext uri="{FF2B5EF4-FFF2-40B4-BE49-F238E27FC236}">
              <a16:creationId xmlns:a16="http://schemas.microsoft.com/office/drawing/2014/main" xmlns="" id="{00000000-0008-0000-2100-0000C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6" name="214 CuadroTexto">
          <a:extLst>
            <a:ext uri="{FF2B5EF4-FFF2-40B4-BE49-F238E27FC236}">
              <a16:creationId xmlns:a16="http://schemas.microsoft.com/office/drawing/2014/main" xmlns="" id="{00000000-0008-0000-2100-0000C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7" name="215 CuadroTexto">
          <a:extLst>
            <a:ext uri="{FF2B5EF4-FFF2-40B4-BE49-F238E27FC236}">
              <a16:creationId xmlns:a16="http://schemas.microsoft.com/office/drawing/2014/main" xmlns="" id="{00000000-0008-0000-2100-0000C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8" name="216 CuadroTexto">
          <a:extLst>
            <a:ext uri="{FF2B5EF4-FFF2-40B4-BE49-F238E27FC236}">
              <a16:creationId xmlns:a16="http://schemas.microsoft.com/office/drawing/2014/main" xmlns="" id="{00000000-0008-0000-2100-0000C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9" name="217 CuadroTexto">
          <a:extLst>
            <a:ext uri="{FF2B5EF4-FFF2-40B4-BE49-F238E27FC236}">
              <a16:creationId xmlns:a16="http://schemas.microsoft.com/office/drawing/2014/main" xmlns="" id="{00000000-0008-0000-2100-0000C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0" name="218 CuadroTexto">
          <a:extLst>
            <a:ext uri="{FF2B5EF4-FFF2-40B4-BE49-F238E27FC236}">
              <a16:creationId xmlns:a16="http://schemas.microsoft.com/office/drawing/2014/main" xmlns="" id="{00000000-0008-0000-2100-0000D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1" name="219 CuadroTexto">
          <a:extLst>
            <a:ext uri="{FF2B5EF4-FFF2-40B4-BE49-F238E27FC236}">
              <a16:creationId xmlns:a16="http://schemas.microsoft.com/office/drawing/2014/main" xmlns="" id="{00000000-0008-0000-2100-0000D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2" name="220 CuadroTexto">
          <a:extLst>
            <a:ext uri="{FF2B5EF4-FFF2-40B4-BE49-F238E27FC236}">
              <a16:creationId xmlns:a16="http://schemas.microsoft.com/office/drawing/2014/main" xmlns="" id="{00000000-0008-0000-2100-0000D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3" name="221 CuadroTexto">
          <a:extLst>
            <a:ext uri="{FF2B5EF4-FFF2-40B4-BE49-F238E27FC236}">
              <a16:creationId xmlns:a16="http://schemas.microsoft.com/office/drawing/2014/main" xmlns="" id="{00000000-0008-0000-2100-0000D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4" name="222 CuadroTexto">
          <a:extLst>
            <a:ext uri="{FF2B5EF4-FFF2-40B4-BE49-F238E27FC236}">
              <a16:creationId xmlns:a16="http://schemas.microsoft.com/office/drawing/2014/main" xmlns="" id="{00000000-0008-0000-2100-0000D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5" name="223 CuadroTexto">
          <a:extLst>
            <a:ext uri="{FF2B5EF4-FFF2-40B4-BE49-F238E27FC236}">
              <a16:creationId xmlns:a16="http://schemas.microsoft.com/office/drawing/2014/main" xmlns="" id="{00000000-0008-0000-2100-0000D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6" name="224 CuadroTexto">
          <a:extLst>
            <a:ext uri="{FF2B5EF4-FFF2-40B4-BE49-F238E27FC236}">
              <a16:creationId xmlns:a16="http://schemas.microsoft.com/office/drawing/2014/main" xmlns="" id="{00000000-0008-0000-2100-0000D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7" name="225 CuadroTexto">
          <a:extLst>
            <a:ext uri="{FF2B5EF4-FFF2-40B4-BE49-F238E27FC236}">
              <a16:creationId xmlns:a16="http://schemas.microsoft.com/office/drawing/2014/main" xmlns="" id="{00000000-0008-0000-2100-0000D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8" name="226 CuadroTexto">
          <a:extLst>
            <a:ext uri="{FF2B5EF4-FFF2-40B4-BE49-F238E27FC236}">
              <a16:creationId xmlns:a16="http://schemas.microsoft.com/office/drawing/2014/main" xmlns="" id="{00000000-0008-0000-2100-0000D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9" name="227 CuadroTexto">
          <a:extLst>
            <a:ext uri="{FF2B5EF4-FFF2-40B4-BE49-F238E27FC236}">
              <a16:creationId xmlns:a16="http://schemas.microsoft.com/office/drawing/2014/main" xmlns="" id="{00000000-0008-0000-2100-0000D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0" name="228 CuadroTexto">
          <a:extLst>
            <a:ext uri="{FF2B5EF4-FFF2-40B4-BE49-F238E27FC236}">
              <a16:creationId xmlns:a16="http://schemas.microsoft.com/office/drawing/2014/main" xmlns="" id="{00000000-0008-0000-2100-0000D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1" name="229 CuadroTexto">
          <a:extLst>
            <a:ext uri="{FF2B5EF4-FFF2-40B4-BE49-F238E27FC236}">
              <a16:creationId xmlns:a16="http://schemas.microsoft.com/office/drawing/2014/main" xmlns="" id="{00000000-0008-0000-2100-0000D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2" name="230 CuadroTexto">
          <a:extLst>
            <a:ext uri="{FF2B5EF4-FFF2-40B4-BE49-F238E27FC236}">
              <a16:creationId xmlns:a16="http://schemas.microsoft.com/office/drawing/2014/main" xmlns="" id="{00000000-0008-0000-2100-0000D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3" name="231 CuadroTexto">
          <a:extLst>
            <a:ext uri="{FF2B5EF4-FFF2-40B4-BE49-F238E27FC236}">
              <a16:creationId xmlns:a16="http://schemas.microsoft.com/office/drawing/2014/main" xmlns="" id="{00000000-0008-0000-2100-0000D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4" name="232 CuadroTexto">
          <a:extLst>
            <a:ext uri="{FF2B5EF4-FFF2-40B4-BE49-F238E27FC236}">
              <a16:creationId xmlns:a16="http://schemas.microsoft.com/office/drawing/2014/main" xmlns="" id="{00000000-0008-0000-2100-0000D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5" name="233 CuadroTexto">
          <a:extLst>
            <a:ext uri="{FF2B5EF4-FFF2-40B4-BE49-F238E27FC236}">
              <a16:creationId xmlns:a16="http://schemas.microsoft.com/office/drawing/2014/main" xmlns="" id="{00000000-0008-0000-2100-0000D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6" name="234 CuadroTexto">
          <a:extLst>
            <a:ext uri="{FF2B5EF4-FFF2-40B4-BE49-F238E27FC236}">
              <a16:creationId xmlns:a16="http://schemas.microsoft.com/office/drawing/2014/main" xmlns="" id="{00000000-0008-0000-2100-0000E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7" name="235 CuadroTexto">
          <a:extLst>
            <a:ext uri="{FF2B5EF4-FFF2-40B4-BE49-F238E27FC236}">
              <a16:creationId xmlns:a16="http://schemas.microsoft.com/office/drawing/2014/main" xmlns="" id="{00000000-0008-0000-2100-0000E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8" name="236 CuadroTexto">
          <a:extLst>
            <a:ext uri="{FF2B5EF4-FFF2-40B4-BE49-F238E27FC236}">
              <a16:creationId xmlns:a16="http://schemas.microsoft.com/office/drawing/2014/main" xmlns="" id="{00000000-0008-0000-2100-0000E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9" name="237 CuadroTexto">
          <a:extLst>
            <a:ext uri="{FF2B5EF4-FFF2-40B4-BE49-F238E27FC236}">
              <a16:creationId xmlns:a16="http://schemas.microsoft.com/office/drawing/2014/main" xmlns="" id="{00000000-0008-0000-2100-0000E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0" name="238 CuadroTexto">
          <a:extLst>
            <a:ext uri="{FF2B5EF4-FFF2-40B4-BE49-F238E27FC236}">
              <a16:creationId xmlns:a16="http://schemas.microsoft.com/office/drawing/2014/main" xmlns="" id="{00000000-0008-0000-2100-0000E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1" name="239 CuadroTexto">
          <a:extLst>
            <a:ext uri="{FF2B5EF4-FFF2-40B4-BE49-F238E27FC236}">
              <a16:creationId xmlns:a16="http://schemas.microsoft.com/office/drawing/2014/main" xmlns="" id="{00000000-0008-0000-2100-0000E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2" name="240 CuadroTexto">
          <a:extLst>
            <a:ext uri="{FF2B5EF4-FFF2-40B4-BE49-F238E27FC236}">
              <a16:creationId xmlns:a16="http://schemas.microsoft.com/office/drawing/2014/main" xmlns="" id="{00000000-0008-0000-2100-0000E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3" name="241 CuadroTexto">
          <a:extLst>
            <a:ext uri="{FF2B5EF4-FFF2-40B4-BE49-F238E27FC236}">
              <a16:creationId xmlns:a16="http://schemas.microsoft.com/office/drawing/2014/main" xmlns="" id="{00000000-0008-0000-2100-0000E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4" name="242 CuadroTexto">
          <a:extLst>
            <a:ext uri="{FF2B5EF4-FFF2-40B4-BE49-F238E27FC236}">
              <a16:creationId xmlns:a16="http://schemas.microsoft.com/office/drawing/2014/main" xmlns="" id="{00000000-0008-0000-2100-0000E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5" name="243 CuadroTexto">
          <a:extLst>
            <a:ext uri="{FF2B5EF4-FFF2-40B4-BE49-F238E27FC236}">
              <a16:creationId xmlns:a16="http://schemas.microsoft.com/office/drawing/2014/main" xmlns="" id="{00000000-0008-0000-2100-0000E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6" name="244 CuadroTexto">
          <a:extLst>
            <a:ext uri="{FF2B5EF4-FFF2-40B4-BE49-F238E27FC236}">
              <a16:creationId xmlns:a16="http://schemas.microsoft.com/office/drawing/2014/main" xmlns="" id="{00000000-0008-0000-2100-0000E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7" name="245 CuadroTexto">
          <a:extLst>
            <a:ext uri="{FF2B5EF4-FFF2-40B4-BE49-F238E27FC236}">
              <a16:creationId xmlns:a16="http://schemas.microsoft.com/office/drawing/2014/main" xmlns="" id="{00000000-0008-0000-2100-0000E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8" name="246 CuadroTexto">
          <a:extLst>
            <a:ext uri="{FF2B5EF4-FFF2-40B4-BE49-F238E27FC236}">
              <a16:creationId xmlns:a16="http://schemas.microsoft.com/office/drawing/2014/main" xmlns="" id="{00000000-0008-0000-2100-0000E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9" name="247 CuadroTexto">
          <a:extLst>
            <a:ext uri="{FF2B5EF4-FFF2-40B4-BE49-F238E27FC236}">
              <a16:creationId xmlns:a16="http://schemas.microsoft.com/office/drawing/2014/main" xmlns="" id="{00000000-0008-0000-2100-0000E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0" name="248 CuadroTexto">
          <a:extLst>
            <a:ext uri="{FF2B5EF4-FFF2-40B4-BE49-F238E27FC236}">
              <a16:creationId xmlns:a16="http://schemas.microsoft.com/office/drawing/2014/main" xmlns="" id="{00000000-0008-0000-2100-0000E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1" name="249 CuadroTexto">
          <a:extLst>
            <a:ext uri="{FF2B5EF4-FFF2-40B4-BE49-F238E27FC236}">
              <a16:creationId xmlns:a16="http://schemas.microsoft.com/office/drawing/2014/main" xmlns="" id="{00000000-0008-0000-2100-0000E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2" name="250 CuadroTexto">
          <a:extLst>
            <a:ext uri="{FF2B5EF4-FFF2-40B4-BE49-F238E27FC236}">
              <a16:creationId xmlns:a16="http://schemas.microsoft.com/office/drawing/2014/main" xmlns="" id="{00000000-0008-0000-2100-0000F0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3" name="251 CuadroTexto">
          <a:extLst>
            <a:ext uri="{FF2B5EF4-FFF2-40B4-BE49-F238E27FC236}">
              <a16:creationId xmlns:a16="http://schemas.microsoft.com/office/drawing/2014/main" xmlns="" id="{00000000-0008-0000-2100-0000F1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4" name="252 CuadroTexto">
          <a:extLst>
            <a:ext uri="{FF2B5EF4-FFF2-40B4-BE49-F238E27FC236}">
              <a16:creationId xmlns:a16="http://schemas.microsoft.com/office/drawing/2014/main" xmlns="" id="{00000000-0008-0000-2100-0000F2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5" name="253 CuadroTexto">
          <a:extLst>
            <a:ext uri="{FF2B5EF4-FFF2-40B4-BE49-F238E27FC236}">
              <a16:creationId xmlns:a16="http://schemas.microsoft.com/office/drawing/2014/main" xmlns="" id="{00000000-0008-0000-2100-0000F3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6" name="254 CuadroTexto">
          <a:extLst>
            <a:ext uri="{FF2B5EF4-FFF2-40B4-BE49-F238E27FC236}">
              <a16:creationId xmlns:a16="http://schemas.microsoft.com/office/drawing/2014/main" xmlns="" id="{00000000-0008-0000-2100-0000F4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7" name="255 CuadroTexto">
          <a:extLst>
            <a:ext uri="{FF2B5EF4-FFF2-40B4-BE49-F238E27FC236}">
              <a16:creationId xmlns:a16="http://schemas.microsoft.com/office/drawing/2014/main" xmlns="" id="{00000000-0008-0000-2100-0000F5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8" name="256 CuadroTexto">
          <a:extLst>
            <a:ext uri="{FF2B5EF4-FFF2-40B4-BE49-F238E27FC236}">
              <a16:creationId xmlns:a16="http://schemas.microsoft.com/office/drawing/2014/main" xmlns="" id="{00000000-0008-0000-2100-0000F6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9" name="257 CuadroTexto">
          <a:extLst>
            <a:ext uri="{FF2B5EF4-FFF2-40B4-BE49-F238E27FC236}">
              <a16:creationId xmlns:a16="http://schemas.microsoft.com/office/drawing/2014/main" xmlns="" id="{00000000-0008-0000-2100-0000F7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0" name="258 CuadroTexto">
          <a:extLst>
            <a:ext uri="{FF2B5EF4-FFF2-40B4-BE49-F238E27FC236}">
              <a16:creationId xmlns:a16="http://schemas.microsoft.com/office/drawing/2014/main" xmlns="" id="{00000000-0008-0000-2100-0000F8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1" name="259 CuadroTexto">
          <a:extLst>
            <a:ext uri="{FF2B5EF4-FFF2-40B4-BE49-F238E27FC236}">
              <a16:creationId xmlns:a16="http://schemas.microsoft.com/office/drawing/2014/main" xmlns="" id="{00000000-0008-0000-2100-0000F9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2" name="260 CuadroTexto">
          <a:extLst>
            <a:ext uri="{FF2B5EF4-FFF2-40B4-BE49-F238E27FC236}">
              <a16:creationId xmlns:a16="http://schemas.microsoft.com/office/drawing/2014/main" xmlns="" id="{00000000-0008-0000-2100-0000FA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3" name="261 CuadroTexto">
          <a:extLst>
            <a:ext uri="{FF2B5EF4-FFF2-40B4-BE49-F238E27FC236}">
              <a16:creationId xmlns:a16="http://schemas.microsoft.com/office/drawing/2014/main" xmlns="" id="{00000000-0008-0000-2100-0000FB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4" name="262 CuadroTexto">
          <a:extLst>
            <a:ext uri="{FF2B5EF4-FFF2-40B4-BE49-F238E27FC236}">
              <a16:creationId xmlns:a16="http://schemas.microsoft.com/office/drawing/2014/main" xmlns="" id="{00000000-0008-0000-2100-0000FC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5" name="263 CuadroTexto">
          <a:extLst>
            <a:ext uri="{FF2B5EF4-FFF2-40B4-BE49-F238E27FC236}">
              <a16:creationId xmlns:a16="http://schemas.microsoft.com/office/drawing/2014/main" xmlns="" id="{00000000-0008-0000-2100-0000FD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6" name="264 CuadroTexto">
          <a:extLst>
            <a:ext uri="{FF2B5EF4-FFF2-40B4-BE49-F238E27FC236}">
              <a16:creationId xmlns:a16="http://schemas.microsoft.com/office/drawing/2014/main" xmlns="" id="{00000000-0008-0000-2100-0000FE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7" name="265 CuadroTexto">
          <a:extLst>
            <a:ext uri="{FF2B5EF4-FFF2-40B4-BE49-F238E27FC236}">
              <a16:creationId xmlns:a16="http://schemas.microsoft.com/office/drawing/2014/main" xmlns="" id="{00000000-0008-0000-2100-0000FF0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8" name="266 CuadroTexto">
          <a:extLst>
            <a:ext uri="{FF2B5EF4-FFF2-40B4-BE49-F238E27FC236}">
              <a16:creationId xmlns:a16="http://schemas.microsoft.com/office/drawing/2014/main" xmlns="" id="{00000000-0008-0000-2100-00000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9" name="267 CuadroTexto">
          <a:extLst>
            <a:ext uri="{FF2B5EF4-FFF2-40B4-BE49-F238E27FC236}">
              <a16:creationId xmlns:a16="http://schemas.microsoft.com/office/drawing/2014/main" xmlns="" id="{00000000-0008-0000-2100-00000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0" name="268 CuadroTexto">
          <a:extLst>
            <a:ext uri="{FF2B5EF4-FFF2-40B4-BE49-F238E27FC236}">
              <a16:creationId xmlns:a16="http://schemas.microsoft.com/office/drawing/2014/main" xmlns="" id="{00000000-0008-0000-2100-00000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1" name="269 CuadroTexto">
          <a:extLst>
            <a:ext uri="{FF2B5EF4-FFF2-40B4-BE49-F238E27FC236}">
              <a16:creationId xmlns:a16="http://schemas.microsoft.com/office/drawing/2014/main" xmlns="" id="{00000000-0008-0000-2100-00000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2" name="270 CuadroTexto">
          <a:extLst>
            <a:ext uri="{FF2B5EF4-FFF2-40B4-BE49-F238E27FC236}">
              <a16:creationId xmlns:a16="http://schemas.microsoft.com/office/drawing/2014/main" xmlns="" id="{00000000-0008-0000-2100-00000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3" name="271 CuadroTexto">
          <a:extLst>
            <a:ext uri="{FF2B5EF4-FFF2-40B4-BE49-F238E27FC236}">
              <a16:creationId xmlns:a16="http://schemas.microsoft.com/office/drawing/2014/main" xmlns="" id="{00000000-0008-0000-2100-00000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4" name="272 CuadroTexto">
          <a:extLst>
            <a:ext uri="{FF2B5EF4-FFF2-40B4-BE49-F238E27FC236}">
              <a16:creationId xmlns:a16="http://schemas.microsoft.com/office/drawing/2014/main" xmlns="" id="{00000000-0008-0000-2100-00000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5" name="273 CuadroTexto">
          <a:extLst>
            <a:ext uri="{FF2B5EF4-FFF2-40B4-BE49-F238E27FC236}">
              <a16:creationId xmlns:a16="http://schemas.microsoft.com/office/drawing/2014/main" xmlns="" id="{00000000-0008-0000-2100-00000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6" name="274 CuadroTexto">
          <a:extLst>
            <a:ext uri="{FF2B5EF4-FFF2-40B4-BE49-F238E27FC236}">
              <a16:creationId xmlns:a16="http://schemas.microsoft.com/office/drawing/2014/main" xmlns="" id="{00000000-0008-0000-2100-00000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7" name="275 CuadroTexto">
          <a:extLst>
            <a:ext uri="{FF2B5EF4-FFF2-40B4-BE49-F238E27FC236}">
              <a16:creationId xmlns:a16="http://schemas.microsoft.com/office/drawing/2014/main" xmlns="" id="{00000000-0008-0000-2100-00000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8" name="276 CuadroTexto">
          <a:extLst>
            <a:ext uri="{FF2B5EF4-FFF2-40B4-BE49-F238E27FC236}">
              <a16:creationId xmlns:a16="http://schemas.microsoft.com/office/drawing/2014/main" xmlns="" id="{00000000-0008-0000-2100-00000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9" name="277 CuadroTexto">
          <a:extLst>
            <a:ext uri="{FF2B5EF4-FFF2-40B4-BE49-F238E27FC236}">
              <a16:creationId xmlns:a16="http://schemas.microsoft.com/office/drawing/2014/main" xmlns="" id="{00000000-0008-0000-2100-00000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0" name="278 CuadroTexto">
          <a:extLst>
            <a:ext uri="{FF2B5EF4-FFF2-40B4-BE49-F238E27FC236}">
              <a16:creationId xmlns:a16="http://schemas.microsoft.com/office/drawing/2014/main" xmlns="" id="{00000000-0008-0000-2100-00000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1" name="279 CuadroTexto">
          <a:extLst>
            <a:ext uri="{FF2B5EF4-FFF2-40B4-BE49-F238E27FC236}">
              <a16:creationId xmlns:a16="http://schemas.microsoft.com/office/drawing/2014/main" xmlns="" id="{00000000-0008-0000-2100-00000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2" name="280 CuadroTexto">
          <a:extLst>
            <a:ext uri="{FF2B5EF4-FFF2-40B4-BE49-F238E27FC236}">
              <a16:creationId xmlns:a16="http://schemas.microsoft.com/office/drawing/2014/main" xmlns="" id="{00000000-0008-0000-2100-00000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1 CuadroTexto">
          <a:extLst>
            <a:ext uri="{FF2B5EF4-FFF2-40B4-BE49-F238E27FC236}">
              <a16:creationId xmlns:a16="http://schemas.microsoft.com/office/drawing/2014/main" xmlns="" id="{00000000-0008-0000-2100-00000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4" name="282 CuadroTexto">
          <a:extLst>
            <a:ext uri="{FF2B5EF4-FFF2-40B4-BE49-F238E27FC236}">
              <a16:creationId xmlns:a16="http://schemas.microsoft.com/office/drawing/2014/main" xmlns="" id="{00000000-0008-0000-2100-00001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5" name="283 CuadroTexto">
          <a:extLst>
            <a:ext uri="{FF2B5EF4-FFF2-40B4-BE49-F238E27FC236}">
              <a16:creationId xmlns:a16="http://schemas.microsoft.com/office/drawing/2014/main" xmlns="" id="{00000000-0008-0000-2100-00001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6" name="284 CuadroTexto">
          <a:extLst>
            <a:ext uri="{FF2B5EF4-FFF2-40B4-BE49-F238E27FC236}">
              <a16:creationId xmlns:a16="http://schemas.microsoft.com/office/drawing/2014/main" xmlns="" id="{00000000-0008-0000-2100-00001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7" name="285 CuadroTexto">
          <a:extLst>
            <a:ext uri="{FF2B5EF4-FFF2-40B4-BE49-F238E27FC236}">
              <a16:creationId xmlns:a16="http://schemas.microsoft.com/office/drawing/2014/main" xmlns="" id="{00000000-0008-0000-2100-00001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8" name="286 CuadroTexto">
          <a:extLst>
            <a:ext uri="{FF2B5EF4-FFF2-40B4-BE49-F238E27FC236}">
              <a16:creationId xmlns:a16="http://schemas.microsoft.com/office/drawing/2014/main" xmlns="" id="{00000000-0008-0000-2100-00001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9" name="287 CuadroTexto">
          <a:extLst>
            <a:ext uri="{FF2B5EF4-FFF2-40B4-BE49-F238E27FC236}">
              <a16:creationId xmlns:a16="http://schemas.microsoft.com/office/drawing/2014/main" xmlns="" id="{00000000-0008-0000-2100-00001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0" name="288 CuadroTexto">
          <a:extLst>
            <a:ext uri="{FF2B5EF4-FFF2-40B4-BE49-F238E27FC236}">
              <a16:creationId xmlns:a16="http://schemas.microsoft.com/office/drawing/2014/main" xmlns="" id="{00000000-0008-0000-2100-00001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1" name="289 CuadroTexto">
          <a:extLst>
            <a:ext uri="{FF2B5EF4-FFF2-40B4-BE49-F238E27FC236}">
              <a16:creationId xmlns:a16="http://schemas.microsoft.com/office/drawing/2014/main" xmlns="" id="{00000000-0008-0000-2100-00001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2" name="290 CuadroTexto">
          <a:extLst>
            <a:ext uri="{FF2B5EF4-FFF2-40B4-BE49-F238E27FC236}">
              <a16:creationId xmlns:a16="http://schemas.microsoft.com/office/drawing/2014/main" xmlns="" id="{00000000-0008-0000-2100-00001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3" name="291 CuadroTexto">
          <a:extLst>
            <a:ext uri="{FF2B5EF4-FFF2-40B4-BE49-F238E27FC236}">
              <a16:creationId xmlns:a16="http://schemas.microsoft.com/office/drawing/2014/main" xmlns="" id="{00000000-0008-0000-2100-00001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4" name="292 CuadroTexto">
          <a:extLst>
            <a:ext uri="{FF2B5EF4-FFF2-40B4-BE49-F238E27FC236}">
              <a16:creationId xmlns:a16="http://schemas.microsoft.com/office/drawing/2014/main" xmlns="" id="{00000000-0008-0000-2100-00001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5" name="293 CuadroTexto">
          <a:extLst>
            <a:ext uri="{FF2B5EF4-FFF2-40B4-BE49-F238E27FC236}">
              <a16:creationId xmlns:a16="http://schemas.microsoft.com/office/drawing/2014/main" xmlns="" id="{00000000-0008-0000-2100-00001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6" name="294 CuadroTexto">
          <a:extLst>
            <a:ext uri="{FF2B5EF4-FFF2-40B4-BE49-F238E27FC236}">
              <a16:creationId xmlns:a16="http://schemas.microsoft.com/office/drawing/2014/main" xmlns="" id="{00000000-0008-0000-2100-00001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7" name="295 CuadroTexto">
          <a:extLst>
            <a:ext uri="{FF2B5EF4-FFF2-40B4-BE49-F238E27FC236}">
              <a16:creationId xmlns:a16="http://schemas.microsoft.com/office/drawing/2014/main" xmlns="" id="{00000000-0008-0000-2100-00001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8" name="296 CuadroTexto">
          <a:extLst>
            <a:ext uri="{FF2B5EF4-FFF2-40B4-BE49-F238E27FC236}">
              <a16:creationId xmlns:a16="http://schemas.microsoft.com/office/drawing/2014/main" xmlns="" id="{00000000-0008-0000-2100-00001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9" name="17 CuadroTexto">
          <a:extLst>
            <a:ext uri="{FF2B5EF4-FFF2-40B4-BE49-F238E27FC236}">
              <a16:creationId xmlns:a16="http://schemas.microsoft.com/office/drawing/2014/main" xmlns="" id="{00000000-0008-0000-2100-00001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0" name="90 CuadroTexto">
          <a:extLst>
            <a:ext uri="{FF2B5EF4-FFF2-40B4-BE49-F238E27FC236}">
              <a16:creationId xmlns:a16="http://schemas.microsoft.com/office/drawing/2014/main" xmlns="" id="{00000000-0008-0000-2100-00002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1" name="91 CuadroTexto">
          <a:extLst>
            <a:ext uri="{FF2B5EF4-FFF2-40B4-BE49-F238E27FC236}">
              <a16:creationId xmlns:a16="http://schemas.microsoft.com/office/drawing/2014/main" xmlns="" id="{00000000-0008-0000-2100-00002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2" name="92 CuadroTexto">
          <a:extLst>
            <a:ext uri="{FF2B5EF4-FFF2-40B4-BE49-F238E27FC236}">
              <a16:creationId xmlns:a16="http://schemas.microsoft.com/office/drawing/2014/main" xmlns="" id="{00000000-0008-0000-2100-00002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3" name="93 CuadroTexto">
          <a:extLst>
            <a:ext uri="{FF2B5EF4-FFF2-40B4-BE49-F238E27FC236}">
              <a16:creationId xmlns:a16="http://schemas.microsoft.com/office/drawing/2014/main" xmlns="" id="{00000000-0008-0000-2100-00002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4" name="94 CuadroTexto">
          <a:extLst>
            <a:ext uri="{FF2B5EF4-FFF2-40B4-BE49-F238E27FC236}">
              <a16:creationId xmlns:a16="http://schemas.microsoft.com/office/drawing/2014/main" xmlns="" id="{00000000-0008-0000-2100-00002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5" name="95 CuadroTexto">
          <a:extLst>
            <a:ext uri="{FF2B5EF4-FFF2-40B4-BE49-F238E27FC236}">
              <a16:creationId xmlns:a16="http://schemas.microsoft.com/office/drawing/2014/main" xmlns="" id="{00000000-0008-0000-2100-00002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6" name="96 CuadroTexto">
          <a:extLst>
            <a:ext uri="{FF2B5EF4-FFF2-40B4-BE49-F238E27FC236}">
              <a16:creationId xmlns:a16="http://schemas.microsoft.com/office/drawing/2014/main" xmlns="" id="{00000000-0008-0000-2100-00002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7" name="97 CuadroTexto">
          <a:extLst>
            <a:ext uri="{FF2B5EF4-FFF2-40B4-BE49-F238E27FC236}">
              <a16:creationId xmlns:a16="http://schemas.microsoft.com/office/drawing/2014/main" xmlns="" id="{00000000-0008-0000-2100-00002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98 CuadroTexto">
          <a:extLst>
            <a:ext uri="{FF2B5EF4-FFF2-40B4-BE49-F238E27FC236}">
              <a16:creationId xmlns:a16="http://schemas.microsoft.com/office/drawing/2014/main" xmlns="" id="{00000000-0008-0000-2100-00002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9" name="99 CuadroTexto">
          <a:extLst>
            <a:ext uri="{FF2B5EF4-FFF2-40B4-BE49-F238E27FC236}">
              <a16:creationId xmlns:a16="http://schemas.microsoft.com/office/drawing/2014/main" xmlns="" id="{00000000-0008-0000-2100-00002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0" name="100 CuadroTexto">
          <a:extLst>
            <a:ext uri="{FF2B5EF4-FFF2-40B4-BE49-F238E27FC236}">
              <a16:creationId xmlns:a16="http://schemas.microsoft.com/office/drawing/2014/main" xmlns="" id="{00000000-0008-0000-2100-00002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1" name="101 CuadroTexto">
          <a:extLst>
            <a:ext uri="{FF2B5EF4-FFF2-40B4-BE49-F238E27FC236}">
              <a16:creationId xmlns:a16="http://schemas.microsoft.com/office/drawing/2014/main" xmlns="" id="{00000000-0008-0000-2100-00002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2" name="118 CuadroTexto">
          <a:extLst>
            <a:ext uri="{FF2B5EF4-FFF2-40B4-BE49-F238E27FC236}">
              <a16:creationId xmlns:a16="http://schemas.microsoft.com/office/drawing/2014/main" xmlns="" id="{00000000-0008-0000-2100-00002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3" name="119 CuadroTexto">
          <a:extLst>
            <a:ext uri="{FF2B5EF4-FFF2-40B4-BE49-F238E27FC236}">
              <a16:creationId xmlns:a16="http://schemas.microsoft.com/office/drawing/2014/main" xmlns="" id="{00000000-0008-0000-2100-00002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4" name="120 CuadroTexto">
          <a:extLst>
            <a:ext uri="{FF2B5EF4-FFF2-40B4-BE49-F238E27FC236}">
              <a16:creationId xmlns:a16="http://schemas.microsoft.com/office/drawing/2014/main" xmlns="" id="{00000000-0008-0000-2100-00002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5" name="121 CuadroTexto">
          <a:extLst>
            <a:ext uri="{FF2B5EF4-FFF2-40B4-BE49-F238E27FC236}">
              <a16:creationId xmlns:a16="http://schemas.microsoft.com/office/drawing/2014/main" xmlns="" id="{00000000-0008-0000-2100-00002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6" name="122 CuadroTexto">
          <a:extLst>
            <a:ext uri="{FF2B5EF4-FFF2-40B4-BE49-F238E27FC236}">
              <a16:creationId xmlns:a16="http://schemas.microsoft.com/office/drawing/2014/main" xmlns="" id="{00000000-0008-0000-2100-00003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7" name="123 CuadroTexto">
          <a:extLst>
            <a:ext uri="{FF2B5EF4-FFF2-40B4-BE49-F238E27FC236}">
              <a16:creationId xmlns:a16="http://schemas.microsoft.com/office/drawing/2014/main" xmlns="" id="{00000000-0008-0000-2100-00003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8" name="124 CuadroTexto">
          <a:extLst>
            <a:ext uri="{FF2B5EF4-FFF2-40B4-BE49-F238E27FC236}">
              <a16:creationId xmlns:a16="http://schemas.microsoft.com/office/drawing/2014/main" xmlns="" id="{00000000-0008-0000-2100-00003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9" name="125 CuadroTexto">
          <a:extLst>
            <a:ext uri="{FF2B5EF4-FFF2-40B4-BE49-F238E27FC236}">
              <a16:creationId xmlns:a16="http://schemas.microsoft.com/office/drawing/2014/main" xmlns="" id="{00000000-0008-0000-2100-00003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0" name="143 CuadroTexto">
          <a:extLst>
            <a:ext uri="{FF2B5EF4-FFF2-40B4-BE49-F238E27FC236}">
              <a16:creationId xmlns:a16="http://schemas.microsoft.com/office/drawing/2014/main" xmlns="" id="{00000000-0008-0000-2100-00003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1" name="144 CuadroTexto">
          <a:extLst>
            <a:ext uri="{FF2B5EF4-FFF2-40B4-BE49-F238E27FC236}">
              <a16:creationId xmlns:a16="http://schemas.microsoft.com/office/drawing/2014/main" xmlns="" id="{00000000-0008-0000-2100-00003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2" name="145 CuadroTexto">
          <a:extLst>
            <a:ext uri="{FF2B5EF4-FFF2-40B4-BE49-F238E27FC236}">
              <a16:creationId xmlns:a16="http://schemas.microsoft.com/office/drawing/2014/main" xmlns="" id="{00000000-0008-0000-2100-00003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3" name="146 CuadroTexto">
          <a:extLst>
            <a:ext uri="{FF2B5EF4-FFF2-40B4-BE49-F238E27FC236}">
              <a16:creationId xmlns:a16="http://schemas.microsoft.com/office/drawing/2014/main" xmlns="" id="{00000000-0008-0000-2100-00003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4" name="147 CuadroTexto">
          <a:extLst>
            <a:ext uri="{FF2B5EF4-FFF2-40B4-BE49-F238E27FC236}">
              <a16:creationId xmlns:a16="http://schemas.microsoft.com/office/drawing/2014/main" xmlns="" id="{00000000-0008-0000-2100-00003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5" name="148 CuadroTexto">
          <a:extLst>
            <a:ext uri="{FF2B5EF4-FFF2-40B4-BE49-F238E27FC236}">
              <a16:creationId xmlns:a16="http://schemas.microsoft.com/office/drawing/2014/main" xmlns="" id="{00000000-0008-0000-2100-00003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6" name="149 CuadroTexto">
          <a:extLst>
            <a:ext uri="{FF2B5EF4-FFF2-40B4-BE49-F238E27FC236}">
              <a16:creationId xmlns:a16="http://schemas.microsoft.com/office/drawing/2014/main" xmlns="" id="{00000000-0008-0000-2100-00003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7" name="150 CuadroTexto">
          <a:extLst>
            <a:ext uri="{FF2B5EF4-FFF2-40B4-BE49-F238E27FC236}">
              <a16:creationId xmlns:a16="http://schemas.microsoft.com/office/drawing/2014/main" xmlns="" id="{00000000-0008-0000-2100-00003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8" name="151 CuadroTexto">
          <a:extLst>
            <a:ext uri="{FF2B5EF4-FFF2-40B4-BE49-F238E27FC236}">
              <a16:creationId xmlns:a16="http://schemas.microsoft.com/office/drawing/2014/main" xmlns="" id="{00000000-0008-0000-2100-00003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9" name="152 CuadroTexto">
          <a:extLst>
            <a:ext uri="{FF2B5EF4-FFF2-40B4-BE49-F238E27FC236}">
              <a16:creationId xmlns:a16="http://schemas.microsoft.com/office/drawing/2014/main" xmlns="" id="{00000000-0008-0000-2100-00003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0" name="153 CuadroTexto">
          <a:extLst>
            <a:ext uri="{FF2B5EF4-FFF2-40B4-BE49-F238E27FC236}">
              <a16:creationId xmlns:a16="http://schemas.microsoft.com/office/drawing/2014/main" xmlns="" id="{00000000-0008-0000-2100-00003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1" name="154 CuadroTexto">
          <a:extLst>
            <a:ext uri="{FF2B5EF4-FFF2-40B4-BE49-F238E27FC236}">
              <a16:creationId xmlns:a16="http://schemas.microsoft.com/office/drawing/2014/main" xmlns="" id="{00000000-0008-0000-2100-00003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2" name="155 CuadroTexto">
          <a:extLst>
            <a:ext uri="{FF2B5EF4-FFF2-40B4-BE49-F238E27FC236}">
              <a16:creationId xmlns:a16="http://schemas.microsoft.com/office/drawing/2014/main" xmlns="" id="{00000000-0008-0000-2100-00004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3" name="156 CuadroTexto">
          <a:extLst>
            <a:ext uri="{FF2B5EF4-FFF2-40B4-BE49-F238E27FC236}">
              <a16:creationId xmlns:a16="http://schemas.microsoft.com/office/drawing/2014/main" xmlns="" id="{00000000-0008-0000-2100-00004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4" name="157 CuadroTexto">
          <a:extLst>
            <a:ext uri="{FF2B5EF4-FFF2-40B4-BE49-F238E27FC236}">
              <a16:creationId xmlns:a16="http://schemas.microsoft.com/office/drawing/2014/main" xmlns="" id="{00000000-0008-0000-2100-00004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5" name="158 CuadroTexto">
          <a:extLst>
            <a:ext uri="{FF2B5EF4-FFF2-40B4-BE49-F238E27FC236}">
              <a16:creationId xmlns:a16="http://schemas.microsoft.com/office/drawing/2014/main" xmlns="" id="{00000000-0008-0000-2100-00004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6" name="159 CuadroTexto">
          <a:extLst>
            <a:ext uri="{FF2B5EF4-FFF2-40B4-BE49-F238E27FC236}">
              <a16:creationId xmlns:a16="http://schemas.microsoft.com/office/drawing/2014/main" xmlns="" id="{00000000-0008-0000-2100-00004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7" name="160 CuadroTexto">
          <a:extLst>
            <a:ext uri="{FF2B5EF4-FFF2-40B4-BE49-F238E27FC236}">
              <a16:creationId xmlns:a16="http://schemas.microsoft.com/office/drawing/2014/main" xmlns="" id="{00000000-0008-0000-2100-00004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8" name="161 CuadroTexto">
          <a:extLst>
            <a:ext uri="{FF2B5EF4-FFF2-40B4-BE49-F238E27FC236}">
              <a16:creationId xmlns:a16="http://schemas.microsoft.com/office/drawing/2014/main" xmlns="" id="{00000000-0008-0000-2100-00004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9" name="162 CuadroTexto">
          <a:extLst>
            <a:ext uri="{FF2B5EF4-FFF2-40B4-BE49-F238E27FC236}">
              <a16:creationId xmlns:a16="http://schemas.microsoft.com/office/drawing/2014/main" xmlns="" id="{00000000-0008-0000-2100-00004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0" name="163 CuadroTexto">
          <a:extLst>
            <a:ext uri="{FF2B5EF4-FFF2-40B4-BE49-F238E27FC236}">
              <a16:creationId xmlns:a16="http://schemas.microsoft.com/office/drawing/2014/main" xmlns="" id="{00000000-0008-0000-2100-00004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1" name="164 CuadroTexto">
          <a:extLst>
            <a:ext uri="{FF2B5EF4-FFF2-40B4-BE49-F238E27FC236}">
              <a16:creationId xmlns:a16="http://schemas.microsoft.com/office/drawing/2014/main" xmlns="" id="{00000000-0008-0000-2100-00004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2" name="165 CuadroTexto">
          <a:extLst>
            <a:ext uri="{FF2B5EF4-FFF2-40B4-BE49-F238E27FC236}">
              <a16:creationId xmlns:a16="http://schemas.microsoft.com/office/drawing/2014/main" xmlns="" id="{00000000-0008-0000-2100-00004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3" name="166 CuadroTexto">
          <a:extLst>
            <a:ext uri="{FF2B5EF4-FFF2-40B4-BE49-F238E27FC236}">
              <a16:creationId xmlns:a16="http://schemas.microsoft.com/office/drawing/2014/main" xmlns="" id="{00000000-0008-0000-2100-00004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4" name="167 CuadroTexto">
          <a:extLst>
            <a:ext uri="{FF2B5EF4-FFF2-40B4-BE49-F238E27FC236}">
              <a16:creationId xmlns:a16="http://schemas.microsoft.com/office/drawing/2014/main" xmlns="" id="{00000000-0008-0000-2100-00004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5" name="168 CuadroTexto">
          <a:extLst>
            <a:ext uri="{FF2B5EF4-FFF2-40B4-BE49-F238E27FC236}">
              <a16:creationId xmlns:a16="http://schemas.microsoft.com/office/drawing/2014/main" xmlns="" id="{00000000-0008-0000-2100-00004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6" name="169 CuadroTexto">
          <a:extLst>
            <a:ext uri="{FF2B5EF4-FFF2-40B4-BE49-F238E27FC236}">
              <a16:creationId xmlns:a16="http://schemas.microsoft.com/office/drawing/2014/main" xmlns="" id="{00000000-0008-0000-2100-00004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7" name="170 CuadroTexto">
          <a:extLst>
            <a:ext uri="{FF2B5EF4-FFF2-40B4-BE49-F238E27FC236}">
              <a16:creationId xmlns:a16="http://schemas.microsoft.com/office/drawing/2014/main" xmlns="" id="{00000000-0008-0000-2100-00004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8" name="171 CuadroTexto">
          <a:extLst>
            <a:ext uri="{FF2B5EF4-FFF2-40B4-BE49-F238E27FC236}">
              <a16:creationId xmlns:a16="http://schemas.microsoft.com/office/drawing/2014/main" xmlns="" id="{00000000-0008-0000-2100-00005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9" name="172 CuadroTexto">
          <a:extLst>
            <a:ext uri="{FF2B5EF4-FFF2-40B4-BE49-F238E27FC236}">
              <a16:creationId xmlns:a16="http://schemas.microsoft.com/office/drawing/2014/main" xmlns="" id="{00000000-0008-0000-2100-00005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0" name="173 CuadroTexto">
          <a:extLst>
            <a:ext uri="{FF2B5EF4-FFF2-40B4-BE49-F238E27FC236}">
              <a16:creationId xmlns:a16="http://schemas.microsoft.com/office/drawing/2014/main" xmlns="" id="{00000000-0008-0000-2100-00005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1" name="174 CuadroTexto">
          <a:extLst>
            <a:ext uri="{FF2B5EF4-FFF2-40B4-BE49-F238E27FC236}">
              <a16:creationId xmlns:a16="http://schemas.microsoft.com/office/drawing/2014/main" xmlns="" id="{00000000-0008-0000-2100-00005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2" name="175 CuadroTexto">
          <a:extLst>
            <a:ext uri="{FF2B5EF4-FFF2-40B4-BE49-F238E27FC236}">
              <a16:creationId xmlns:a16="http://schemas.microsoft.com/office/drawing/2014/main" xmlns="" id="{00000000-0008-0000-2100-00005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3" name="176 CuadroTexto">
          <a:extLst>
            <a:ext uri="{FF2B5EF4-FFF2-40B4-BE49-F238E27FC236}">
              <a16:creationId xmlns:a16="http://schemas.microsoft.com/office/drawing/2014/main" xmlns="" id="{00000000-0008-0000-2100-00005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4" name="177 CuadroTexto">
          <a:extLst>
            <a:ext uri="{FF2B5EF4-FFF2-40B4-BE49-F238E27FC236}">
              <a16:creationId xmlns:a16="http://schemas.microsoft.com/office/drawing/2014/main" xmlns="" id="{00000000-0008-0000-2100-00005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5" name="178 CuadroTexto">
          <a:extLst>
            <a:ext uri="{FF2B5EF4-FFF2-40B4-BE49-F238E27FC236}">
              <a16:creationId xmlns:a16="http://schemas.microsoft.com/office/drawing/2014/main" xmlns="" id="{00000000-0008-0000-2100-00005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6" name="179 CuadroTexto">
          <a:extLst>
            <a:ext uri="{FF2B5EF4-FFF2-40B4-BE49-F238E27FC236}">
              <a16:creationId xmlns:a16="http://schemas.microsoft.com/office/drawing/2014/main" xmlns="" id="{00000000-0008-0000-2100-00005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7" name="180 CuadroTexto">
          <a:extLst>
            <a:ext uri="{FF2B5EF4-FFF2-40B4-BE49-F238E27FC236}">
              <a16:creationId xmlns:a16="http://schemas.microsoft.com/office/drawing/2014/main" xmlns="" id="{00000000-0008-0000-2100-00005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8" name="181 CuadroTexto">
          <a:extLst>
            <a:ext uri="{FF2B5EF4-FFF2-40B4-BE49-F238E27FC236}">
              <a16:creationId xmlns:a16="http://schemas.microsoft.com/office/drawing/2014/main" xmlns="" id="{00000000-0008-0000-2100-00005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9" name="182 CuadroTexto">
          <a:extLst>
            <a:ext uri="{FF2B5EF4-FFF2-40B4-BE49-F238E27FC236}">
              <a16:creationId xmlns:a16="http://schemas.microsoft.com/office/drawing/2014/main" xmlns="" id="{00000000-0008-0000-2100-00005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0" name="183 CuadroTexto">
          <a:extLst>
            <a:ext uri="{FF2B5EF4-FFF2-40B4-BE49-F238E27FC236}">
              <a16:creationId xmlns:a16="http://schemas.microsoft.com/office/drawing/2014/main" xmlns="" id="{00000000-0008-0000-2100-00005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1" name="184 CuadroTexto">
          <a:extLst>
            <a:ext uri="{FF2B5EF4-FFF2-40B4-BE49-F238E27FC236}">
              <a16:creationId xmlns:a16="http://schemas.microsoft.com/office/drawing/2014/main" xmlns="" id="{00000000-0008-0000-2100-00005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2" name="185 CuadroTexto">
          <a:extLst>
            <a:ext uri="{FF2B5EF4-FFF2-40B4-BE49-F238E27FC236}">
              <a16:creationId xmlns:a16="http://schemas.microsoft.com/office/drawing/2014/main" xmlns="" id="{00000000-0008-0000-2100-00005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3" name="186 CuadroTexto">
          <a:extLst>
            <a:ext uri="{FF2B5EF4-FFF2-40B4-BE49-F238E27FC236}">
              <a16:creationId xmlns:a16="http://schemas.microsoft.com/office/drawing/2014/main" xmlns="" id="{00000000-0008-0000-2100-00005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4" name="187 CuadroTexto">
          <a:extLst>
            <a:ext uri="{FF2B5EF4-FFF2-40B4-BE49-F238E27FC236}">
              <a16:creationId xmlns:a16="http://schemas.microsoft.com/office/drawing/2014/main" xmlns="" id="{00000000-0008-0000-2100-00006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5" name="188 CuadroTexto">
          <a:extLst>
            <a:ext uri="{FF2B5EF4-FFF2-40B4-BE49-F238E27FC236}">
              <a16:creationId xmlns:a16="http://schemas.microsoft.com/office/drawing/2014/main" xmlns="" id="{00000000-0008-0000-2100-00006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6" name="189 CuadroTexto">
          <a:extLst>
            <a:ext uri="{FF2B5EF4-FFF2-40B4-BE49-F238E27FC236}">
              <a16:creationId xmlns:a16="http://schemas.microsoft.com/office/drawing/2014/main" xmlns="" id="{00000000-0008-0000-2100-00006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7" name="190 CuadroTexto">
          <a:extLst>
            <a:ext uri="{FF2B5EF4-FFF2-40B4-BE49-F238E27FC236}">
              <a16:creationId xmlns:a16="http://schemas.microsoft.com/office/drawing/2014/main" xmlns="" id="{00000000-0008-0000-2100-00006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8" name="191 CuadroTexto">
          <a:extLst>
            <a:ext uri="{FF2B5EF4-FFF2-40B4-BE49-F238E27FC236}">
              <a16:creationId xmlns:a16="http://schemas.microsoft.com/office/drawing/2014/main" xmlns="" id="{00000000-0008-0000-2100-00006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9" name="192 CuadroTexto">
          <a:extLst>
            <a:ext uri="{FF2B5EF4-FFF2-40B4-BE49-F238E27FC236}">
              <a16:creationId xmlns:a16="http://schemas.microsoft.com/office/drawing/2014/main" xmlns="" id="{00000000-0008-0000-2100-00006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0" name="193 CuadroTexto">
          <a:extLst>
            <a:ext uri="{FF2B5EF4-FFF2-40B4-BE49-F238E27FC236}">
              <a16:creationId xmlns:a16="http://schemas.microsoft.com/office/drawing/2014/main" xmlns="" id="{00000000-0008-0000-2100-00006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1" name="194 CuadroTexto">
          <a:extLst>
            <a:ext uri="{FF2B5EF4-FFF2-40B4-BE49-F238E27FC236}">
              <a16:creationId xmlns:a16="http://schemas.microsoft.com/office/drawing/2014/main" xmlns="" id="{00000000-0008-0000-2100-00006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2" name="195 CuadroTexto">
          <a:extLst>
            <a:ext uri="{FF2B5EF4-FFF2-40B4-BE49-F238E27FC236}">
              <a16:creationId xmlns:a16="http://schemas.microsoft.com/office/drawing/2014/main" xmlns="" id="{00000000-0008-0000-2100-00006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3" name="196 CuadroTexto">
          <a:extLst>
            <a:ext uri="{FF2B5EF4-FFF2-40B4-BE49-F238E27FC236}">
              <a16:creationId xmlns:a16="http://schemas.microsoft.com/office/drawing/2014/main" xmlns="" id="{00000000-0008-0000-2100-00006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4" name="197 CuadroTexto">
          <a:extLst>
            <a:ext uri="{FF2B5EF4-FFF2-40B4-BE49-F238E27FC236}">
              <a16:creationId xmlns:a16="http://schemas.microsoft.com/office/drawing/2014/main" xmlns="" id="{00000000-0008-0000-2100-00006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5" name="198 CuadroTexto">
          <a:extLst>
            <a:ext uri="{FF2B5EF4-FFF2-40B4-BE49-F238E27FC236}">
              <a16:creationId xmlns:a16="http://schemas.microsoft.com/office/drawing/2014/main" xmlns="" id="{00000000-0008-0000-2100-00006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6" name="199 CuadroTexto">
          <a:extLst>
            <a:ext uri="{FF2B5EF4-FFF2-40B4-BE49-F238E27FC236}">
              <a16:creationId xmlns:a16="http://schemas.microsoft.com/office/drawing/2014/main" xmlns="" id="{00000000-0008-0000-2100-00006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7" name="200 CuadroTexto">
          <a:extLst>
            <a:ext uri="{FF2B5EF4-FFF2-40B4-BE49-F238E27FC236}">
              <a16:creationId xmlns:a16="http://schemas.microsoft.com/office/drawing/2014/main" xmlns="" id="{00000000-0008-0000-2100-00006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8" name="201 CuadroTexto">
          <a:extLst>
            <a:ext uri="{FF2B5EF4-FFF2-40B4-BE49-F238E27FC236}">
              <a16:creationId xmlns:a16="http://schemas.microsoft.com/office/drawing/2014/main" xmlns="" id="{00000000-0008-0000-2100-00006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9" name="202 CuadroTexto">
          <a:extLst>
            <a:ext uri="{FF2B5EF4-FFF2-40B4-BE49-F238E27FC236}">
              <a16:creationId xmlns:a16="http://schemas.microsoft.com/office/drawing/2014/main" xmlns="" id="{00000000-0008-0000-2100-00006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0" name="203 CuadroTexto">
          <a:extLst>
            <a:ext uri="{FF2B5EF4-FFF2-40B4-BE49-F238E27FC236}">
              <a16:creationId xmlns:a16="http://schemas.microsoft.com/office/drawing/2014/main" xmlns="" id="{00000000-0008-0000-2100-00007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1" name="204 CuadroTexto">
          <a:extLst>
            <a:ext uri="{FF2B5EF4-FFF2-40B4-BE49-F238E27FC236}">
              <a16:creationId xmlns:a16="http://schemas.microsoft.com/office/drawing/2014/main" xmlns="" id="{00000000-0008-0000-2100-00007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2" name="205 CuadroTexto">
          <a:extLst>
            <a:ext uri="{FF2B5EF4-FFF2-40B4-BE49-F238E27FC236}">
              <a16:creationId xmlns:a16="http://schemas.microsoft.com/office/drawing/2014/main" xmlns="" id="{00000000-0008-0000-2100-00007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3" name="206 CuadroTexto">
          <a:extLst>
            <a:ext uri="{FF2B5EF4-FFF2-40B4-BE49-F238E27FC236}">
              <a16:creationId xmlns:a16="http://schemas.microsoft.com/office/drawing/2014/main" xmlns="" id="{00000000-0008-0000-2100-00007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4" name="207 CuadroTexto">
          <a:extLst>
            <a:ext uri="{FF2B5EF4-FFF2-40B4-BE49-F238E27FC236}">
              <a16:creationId xmlns:a16="http://schemas.microsoft.com/office/drawing/2014/main" xmlns="" id="{00000000-0008-0000-2100-00007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5" name="208 CuadroTexto">
          <a:extLst>
            <a:ext uri="{FF2B5EF4-FFF2-40B4-BE49-F238E27FC236}">
              <a16:creationId xmlns:a16="http://schemas.microsoft.com/office/drawing/2014/main" xmlns="" id="{00000000-0008-0000-2100-00007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6" name="209 CuadroTexto">
          <a:extLst>
            <a:ext uri="{FF2B5EF4-FFF2-40B4-BE49-F238E27FC236}">
              <a16:creationId xmlns:a16="http://schemas.microsoft.com/office/drawing/2014/main" xmlns="" id="{00000000-0008-0000-2100-00007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7" name="210 CuadroTexto">
          <a:extLst>
            <a:ext uri="{FF2B5EF4-FFF2-40B4-BE49-F238E27FC236}">
              <a16:creationId xmlns:a16="http://schemas.microsoft.com/office/drawing/2014/main" xmlns="" id="{00000000-0008-0000-2100-00007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8" name="211 CuadroTexto">
          <a:extLst>
            <a:ext uri="{FF2B5EF4-FFF2-40B4-BE49-F238E27FC236}">
              <a16:creationId xmlns:a16="http://schemas.microsoft.com/office/drawing/2014/main" xmlns="" id="{00000000-0008-0000-2100-00007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9" name="212 CuadroTexto">
          <a:extLst>
            <a:ext uri="{FF2B5EF4-FFF2-40B4-BE49-F238E27FC236}">
              <a16:creationId xmlns:a16="http://schemas.microsoft.com/office/drawing/2014/main" xmlns="" id="{00000000-0008-0000-2100-00007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0" name="213 CuadroTexto">
          <a:extLst>
            <a:ext uri="{FF2B5EF4-FFF2-40B4-BE49-F238E27FC236}">
              <a16:creationId xmlns:a16="http://schemas.microsoft.com/office/drawing/2014/main" xmlns="" id="{00000000-0008-0000-2100-00007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1" name="214 CuadroTexto">
          <a:extLst>
            <a:ext uri="{FF2B5EF4-FFF2-40B4-BE49-F238E27FC236}">
              <a16:creationId xmlns:a16="http://schemas.microsoft.com/office/drawing/2014/main" xmlns="" id="{00000000-0008-0000-2100-00007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2" name="215 CuadroTexto">
          <a:extLst>
            <a:ext uri="{FF2B5EF4-FFF2-40B4-BE49-F238E27FC236}">
              <a16:creationId xmlns:a16="http://schemas.microsoft.com/office/drawing/2014/main" xmlns="" id="{00000000-0008-0000-2100-00007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3" name="216 CuadroTexto">
          <a:extLst>
            <a:ext uri="{FF2B5EF4-FFF2-40B4-BE49-F238E27FC236}">
              <a16:creationId xmlns:a16="http://schemas.microsoft.com/office/drawing/2014/main" xmlns="" id="{00000000-0008-0000-2100-00007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4" name="217 CuadroTexto">
          <a:extLst>
            <a:ext uri="{FF2B5EF4-FFF2-40B4-BE49-F238E27FC236}">
              <a16:creationId xmlns:a16="http://schemas.microsoft.com/office/drawing/2014/main" xmlns="" id="{00000000-0008-0000-2100-00007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5" name="218 CuadroTexto">
          <a:extLst>
            <a:ext uri="{FF2B5EF4-FFF2-40B4-BE49-F238E27FC236}">
              <a16:creationId xmlns:a16="http://schemas.microsoft.com/office/drawing/2014/main" xmlns="" id="{00000000-0008-0000-2100-00007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6" name="219 CuadroTexto">
          <a:extLst>
            <a:ext uri="{FF2B5EF4-FFF2-40B4-BE49-F238E27FC236}">
              <a16:creationId xmlns:a16="http://schemas.microsoft.com/office/drawing/2014/main" xmlns="" id="{00000000-0008-0000-2100-00008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7" name="220 CuadroTexto">
          <a:extLst>
            <a:ext uri="{FF2B5EF4-FFF2-40B4-BE49-F238E27FC236}">
              <a16:creationId xmlns:a16="http://schemas.microsoft.com/office/drawing/2014/main" xmlns="" id="{00000000-0008-0000-2100-00008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8" name="221 CuadroTexto">
          <a:extLst>
            <a:ext uri="{FF2B5EF4-FFF2-40B4-BE49-F238E27FC236}">
              <a16:creationId xmlns:a16="http://schemas.microsoft.com/office/drawing/2014/main" xmlns="" id="{00000000-0008-0000-2100-00008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9" name="222 CuadroTexto">
          <a:extLst>
            <a:ext uri="{FF2B5EF4-FFF2-40B4-BE49-F238E27FC236}">
              <a16:creationId xmlns:a16="http://schemas.microsoft.com/office/drawing/2014/main" xmlns="" id="{00000000-0008-0000-2100-00008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0" name="223 CuadroTexto">
          <a:extLst>
            <a:ext uri="{FF2B5EF4-FFF2-40B4-BE49-F238E27FC236}">
              <a16:creationId xmlns:a16="http://schemas.microsoft.com/office/drawing/2014/main" xmlns="" id="{00000000-0008-0000-2100-00008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1" name="224 CuadroTexto">
          <a:extLst>
            <a:ext uri="{FF2B5EF4-FFF2-40B4-BE49-F238E27FC236}">
              <a16:creationId xmlns:a16="http://schemas.microsoft.com/office/drawing/2014/main" xmlns="" id="{00000000-0008-0000-2100-00008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2" name="225 CuadroTexto">
          <a:extLst>
            <a:ext uri="{FF2B5EF4-FFF2-40B4-BE49-F238E27FC236}">
              <a16:creationId xmlns:a16="http://schemas.microsoft.com/office/drawing/2014/main" xmlns="" id="{00000000-0008-0000-2100-00008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3" name="226 CuadroTexto">
          <a:extLst>
            <a:ext uri="{FF2B5EF4-FFF2-40B4-BE49-F238E27FC236}">
              <a16:creationId xmlns:a16="http://schemas.microsoft.com/office/drawing/2014/main" xmlns="" id="{00000000-0008-0000-2100-00008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4" name="227 CuadroTexto">
          <a:extLst>
            <a:ext uri="{FF2B5EF4-FFF2-40B4-BE49-F238E27FC236}">
              <a16:creationId xmlns:a16="http://schemas.microsoft.com/office/drawing/2014/main" xmlns="" id="{00000000-0008-0000-2100-00008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5" name="228 CuadroTexto">
          <a:extLst>
            <a:ext uri="{FF2B5EF4-FFF2-40B4-BE49-F238E27FC236}">
              <a16:creationId xmlns:a16="http://schemas.microsoft.com/office/drawing/2014/main" xmlns="" id="{00000000-0008-0000-2100-00008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6" name="229 CuadroTexto">
          <a:extLst>
            <a:ext uri="{FF2B5EF4-FFF2-40B4-BE49-F238E27FC236}">
              <a16:creationId xmlns:a16="http://schemas.microsoft.com/office/drawing/2014/main" xmlns="" id="{00000000-0008-0000-2100-00008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7" name="230 CuadroTexto">
          <a:extLst>
            <a:ext uri="{FF2B5EF4-FFF2-40B4-BE49-F238E27FC236}">
              <a16:creationId xmlns:a16="http://schemas.microsoft.com/office/drawing/2014/main" xmlns="" id="{00000000-0008-0000-2100-00008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8" name="231 CuadroTexto">
          <a:extLst>
            <a:ext uri="{FF2B5EF4-FFF2-40B4-BE49-F238E27FC236}">
              <a16:creationId xmlns:a16="http://schemas.microsoft.com/office/drawing/2014/main" xmlns="" id="{00000000-0008-0000-2100-00008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9" name="232 CuadroTexto">
          <a:extLst>
            <a:ext uri="{FF2B5EF4-FFF2-40B4-BE49-F238E27FC236}">
              <a16:creationId xmlns:a16="http://schemas.microsoft.com/office/drawing/2014/main" xmlns="" id="{00000000-0008-0000-2100-00008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0" name="233 CuadroTexto">
          <a:extLst>
            <a:ext uri="{FF2B5EF4-FFF2-40B4-BE49-F238E27FC236}">
              <a16:creationId xmlns:a16="http://schemas.microsoft.com/office/drawing/2014/main" xmlns="" id="{00000000-0008-0000-2100-00008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1" name="234 CuadroTexto">
          <a:extLst>
            <a:ext uri="{FF2B5EF4-FFF2-40B4-BE49-F238E27FC236}">
              <a16:creationId xmlns:a16="http://schemas.microsoft.com/office/drawing/2014/main" xmlns="" id="{00000000-0008-0000-2100-00008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2" name="235 CuadroTexto">
          <a:extLst>
            <a:ext uri="{FF2B5EF4-FFF2-40B4-BE49-F238E27FC236}">
              <a16:creationId xmlns:a16="http://schemas.microsoft.com/office/drawing/2014/main" xmlns="" id="{00000000-0008-0000-2100-00009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3" name="236 CuadroTexto">
          <a:extLst>
            <a:ext uri="{FF2B5EF4-FFF2-40B4-BE49-F238E27FC236}">
              <a16:creationId xmlns:a16="http://schemas.microsoft.com/office/drawing/2014/main" xmlns="" id="{00000000-0008-0000-2100-00009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4" name="237 CuadroTexto">
          <a:extLst>
            <a:ext uri="{FF2B5EF4-FFF2-40B4-BE49-F238E27FC236}">
              <a16:creationId xmlns:a16="http://schemas.microsoft.com/office/drawing/2014/main" xmlns="" id="{00000000-0008-0000-2100-00009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5" name="238 CuadroTexto">
          <a:extLst>
            <a:ext uri="{FF2B5EF4-FFF2-40B4-BE49-F238E27FC236}">
              <a16:creationId xmlns:a16="http://schemas.microsoft.com/office/drawing/2014/main" xmlns="" id="{00000000-0008-0000-2100-00009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6" name="239 CuadroTexto">
          <a:extLst>
            <a:ext uri="{FF2B5EF4-FFF2-40B4-BE49-F238E27FC236}">
              <a16:creationId xmlns:a16="http://schemas.microsoft.com/office/drawing/2014/main" xmlns="" id="{00000000-0008-0000-2100-00009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7" name="240 CuadroTexto">
          <a:extLst>
            <a:ext uri="{FF2B5EF4-FFF2-40B4-BE49-F238E27FC236}">
              <a16:creationId xmlns:a16="http://schemas.microsoft.com/office/drawing/2014/main" xmlns="" id="{00000000-0008-0000-2100-00009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8" name="241 CuadroTexto">
          <a:extLst>
            <a:ext uri="{FF2B5EF4-FFF2-40B4-BE49-F238E27FC236}">
              <a16:creationId xmlns:a16="http://schemas.microsoft.com/office/drawing/2014/main" xmlns="" id="{00000000-0008-0000-2100-00009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9" name="242 CuadroTexto">
          <a:extLst>
            <a:ext uri="{FF2B5EF4-FFF2-40B4-BE49-F238E27FC236}">
              <a16:creationId xmlns:a16="http://schemas.microsoft.com/office/drawing/2014/main" xmlns="" id="{00000000-0008-0000-2100-00009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0" name="243 CuadroTexto">
          <a:extLst>
            <a:ext uri="{FF2B5EF4-FFF2-40B4-BE49-F238E27FC236}">
              <a16:creationId xmlns:a16="http://schemas.microsoft.com/office/drawing/2014/main" xmlns="" id="{00000000-0008-0000-2100-00009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1" name="244 CuadroTexto">
          <a:extLst>
            <a:ext uri="{FF2B5EF4-FFF2-40B4-BE49-F238E27FC236}">
              <a16:creationId xmlns:a16="http://schemas.microsoft.com/office/drawing/2014/main" xmlns="" id="{00000000-0008-0000-2100-00009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2" name="245 CuadroTexto">
          <a:extLst>
            <a:ext uri="{FF2B5EF4-FFF2-40B4-BE49-F238E27FC236}">
              <a16:creationId xmlns:a16="http://schemas.microsoft.com/office/drawing/2014/main" xmlns="" id="{00000000-0008-0000-2100-00009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3" name="246 CuadroTexto">
          <a:extLst>
            <a:ext uri="{FF2B5EF4-FFF2-40B4-BE49-F238E27FC236}">
              <a16:creationId xmlns:a16="http://schemas.microsoft.com/office/drawing/2014/main" xmlns="" id="{00000000-0008-0000-2100-00009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4" name="247 CuadroTexto">
          <a:extLst>
            <a:ext uri="{FF2B5EF4-FFF2-40B4-BE49-F238E27FC236}">
              <a16:creationId xmlns:a16="http://schemas.microsoft.com/office/drawing/2014/main" xmlns="" id="{00000000-0008-0000-2100-00009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5" name="248 CuadroTexto">
          <a:extLst>
            <a:ext uri="{FF2B5EF4-FFF2-40B4-BE49-F238E27FC236}">
              <a16:creationId xmlns:a16="http://schemas.microsoft.com/office/drawing/2014/main" xmlns="" id="{00000000-0008-0000-2100-00009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6" name="249 CuadroTexto">
          <a:extLst>
            <a:ext uri="{FF2B5EF4-FFF2-40B4-BE49-F238E27FC236}">
              <a16:creationId xmlns:a16="http://schemas.microsoft.com/office/drawing/2014/main" xmlns="" id="{00000000-0008-0000-2100-00009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7" name="250 CuadroTexto">
          <a:extLst>
            <a:ext uri="{FF2B5EF4-FFF2-40B4-BE49-F238E27FC236}">
              <a16:creationId xmlns:a16="http://schemas.microsoft.com/office/drawing/2014/main" xmlns="" id="{00000000-0008-0000-2100-00009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8" name="251 CuadroTexto">
          <a:extLst>
            <a:ext uri="{FF2B5EF4-FFF2-40B4-BE49-F238E27FC236}">
              <a16:creationId xmlns:a16="http://schemas.microsoft.com/office/drawing/2014/main" xmlns="" id="{00000000-0008-0000-2100-0000A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9" name="252 CuadroTexto">
          <a:extLst>
            <a:ext uri="{FF2B5EF4-FFF2-40B4-BE49-F238E27FC236}">
              <a16:creationId xmlns:a16="http://schemas.microsoft.com/office/drawing/2014/main" xmlns="" id="{00000000-0008-0000-2100-0000A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0" name="253 CuadroTexto">
          <a:extLst>
            <a:ext uri="{FF2B5EF4-FFF2-40B4-BE49-F238E27FC236}">
              <a16:creationId xmlns:a16="http://schemas.microsoft.com/office/drawing/2014/main" xmlns="" id="{00000000-0008-0000-2100-0000A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1" name="254 CuadroTexto">
          <a:extLst>
            <a:ext uri="{FF2B5EF4-FFF2-40B4-BE49-F238E27FC236}">
              <a16:creationId xmlns:a16="http://schemas.microsoft.com/office/drawing/2014/main" xmlns="" id="{00000000-0008-0000-2100-0000A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2" name="255 CuadroTexto">
          <a:extLst>
            <a:ext uri="{FF2B5EF4-FFF2-40B4-BE49-F238E27FC236}">
              <a16:creationId xmlns:a16="http://schemas.microsoft.com/office/drawing/2014/main" xmlns="" id="{00000000-0008-0000-2100-0000A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3" name="256 CuadroTexto">
          <a:extLst>
            <a:ext uri="{FF2B5EF4-FFF2-40B4-BE49-F238E27FC236}">
              <a16:creationId xmlns:a16="http://schemas.microsoft.com/office/drawing/2014/main" xmlns="" id="{00000000-0008-0000-2100-0000A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4" name="257 CuadroTexto">
          <a:extLst>
            <a:ext uri="{FF2B5EF4-FFF2-40B4-BE49-F238E27FC236}">
              <a16:creationId xmlns:a16="http://schemas.microsoft.com/office/drawing/2014/main" xmlns="" id="{00000000-0008-0000-2100-0000A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5" name="258 CuadroTexto">
          <a:extLst>
            <a:ext uri="{FF2B5EF4-FFF2-40B4-BE49-F238E27FC236}">
              <a16:creationId xmlns:a16="http://schemas.microsoft.com/office/drawing/2014/main" xmlns="" id="{00000000-0008-0000-2100-0000A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6" name="259 CuadroTexto">
          <a:extLst>
            <a:ext uri="{FF2B5EF4-FFF2-40B4-BE49-F238E27FC236}">
              <a16:creationId xmlns:a16="http://schemas.microsoft.com/office/drawing/2014/main" xmlns="" id="{00000000-0008-0000-2100-0000A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7" name="260 CuadroTexto">
          <a:extLst>
            <a:ext uri="{FF2B5EF4-FFF2-40B4-BE49-F238E27FC236}">
              <a16:creationId xmlns:a16="http://schemas.microsoft.com/office/drawing/2014/main" xmlns="" id="{00000000-0008-0000-2100-0000A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8" name="261 CuadroTexto">
          <a:extLst>
            <a:ext uri="{FF2B5EF4-FFF2-40B4-BE49-F238E27FC236}">
              <a16:creationId xmlns:a16="http://schemas.microsoft.com/office/drawing/2014/main" xmlns="" id="{00000000-0008-0000-2100-0000A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9" name="262 CuadroTexto">
          <a:extLst>
            <a:ext uri="{FF2B5EF4-FFF2-40B4-BE49-F238E27FC236}">
              <a16:creationId xmlns:a16="http://schemas.microsoft.com/office/drawing/2014/main" xmlns="" id="{00000000-0008-0000-2100-0000A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0" name="263 CuadroTexto">
          <a:extLst>
            <a:ext uri="{FF2B5EF4-FFF2-40B4-BE49-F238E27FC236}">
              <a16:creationId xmlns:a16="http://schemas.microsoft.com/office/drawing/2014/main" xmlns="" id="{00000000-0008-0000-2100-0000A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1" name="264 CuadroTexto">
          <a:extLst>
            <a:ext uri="{FF2B5EF4-FFF2-40B4-BE49-F238E27FC236}">
              <a16:creationId xmlns:a16="http://schemas.microsoft.com/office/drawing/2014/main" xmlns="" id="{00000000-0008-0000-2100-0000A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2" name="265 CuadroTexto">
          <a:extLst>
            <a:ext uri="{FF2B5EF4-FFF2-40B4-BE49-F238E27FC236}">
              <a16:creationId xmlns:a16="http://schemas.microsoft.com/office/drawing/2014/main" xmlns="" id="{00000000-0008-0000-2100-0000A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3" name="266 CuadroTexto">
          <a:extLst>
            <a:ext uri="{FF2B5EF4-FFF2-40B4-BE49-F238E27FC236}">
              <a16:creationId xmlns:a16="http://schemas.microsoft.com/office/drawing/2014/main" xmlns="" id="{00000000-0008-0000-2100-0000A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4" name="267 CuadroTexto">
          <a:extLst>
            <a:ext uri="{FF2B5EF4-FFF2-40B4-BE49-F238E27FC236}">
              <a16:creationId xmlns:a16="http://schemas.microsoft.com/office/drawing/2014/main" xmlns="" id="{00000000-0008-0000-2100-0000B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5" name="268 CuadroTexto">
          <a:extLst>
            <a:ext uri="{FF2B5EF4-FFF2-40B4-BE49-F238E27FC236}">
              <a16:creationId xmlns:a16="http://schemas.microsoft.com/office/drawing/2014/main" xmlns="" id="{00000000-0008-0000-2100-0000B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6" name="269 CuadroTexto">
          <a:extLst>
            <a:ext uri="{FF2B5EF4-FFF2-40B4-BE49-F238E27FC236}">
              <a16:creationId xmlns:a16="http://schemas.microsoft.com/office/drawing/2014/main" xmlns="" id="{00000000-0008-0000-2100-0000B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7" name="270 CuadroTexto">
          <a:extLst>
            <a:ext uri="{FF2B5EF4-FFF2-40B4-BE49-F238E27FC236}">
              <a16:creationId xmlns:a16="http://schemas.microsoft.com/office/drawing/2014/main" xmlns="" id="{00000000-0008-0000-2100-0000B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8" name="271 CuadroTexto">
          <a:extLst>
            <a:ext uri="{FF2B5EF4-FFF2-40B4-BE49-F238E27FC236}">
              <a16:creationId xmlns:a16="http://schemas.microsoft.com/office/drawing/2014/main" xmlns="" id="{00000000-0008-0000-2100-0000B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9" name="272 CuadroTexto">
          <a:extLst>
            <a:ext uri="{FF2B5EF4-FFF2-40B4-BE49-F238E27FC236}">
              <a16:creationId xmlns:a16="http://schemas.microsoft.com/office/drawing/2014/main" xmlns="" id="{00000000-0008-0000-2100-0000B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0" name="273 CuadroTexto">
          <a:extLst>
            <a:ext uri="{FF2B5EF4-FFF2-40B4-BE49-F238E27FC236}">
              <a16:creationId xmlns:a16="http://schemas.microsoft.com/office/drawing/2014/main" xmlns="" id="{00000000-0008-0000-2100-0000B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1" name="274 CuadroTexto">
          <a:extLst>
            <a:ext uri="{FF2B5EF4-FFF2-40B4-BE49-F238E27FC236}">
              <a16:creationId xmlns:a16="http://schemas.microsoft.com/office/drawing/2014/main" xmlns="" id="{00000000-0008-0000-2100-0000B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2" name="275 CuadroTexto">
          <a:extLst>
            <a:ext uri="{FF2B5EF4-FFF2-40B4-BE49-F238E27FC236}">
              <a16:creationId xmlns:a16="http://schemas.microsoft.com/office/drawing/2014/main" xmlns="" id="{00000000-0008-0000-2100-0000B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3" name="276 CuadroTexto">
          <a:extLst>
            <a:ext uri="{FF2B5EF4-FFF2-40B4-BE49-F238E27FC236}">
              <a16:creationId xmlns:a16="http://schemas.microsoft.com/office/drawing/2014/main" xmlns="" id="{00000000-0008-0000-2100-0000B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4" name="277 CuadroTexto">
          <a:extLst>
            <a:ext uri="{FF2B5EF4-FFF2-40B4-BE49-F238E27FC236}">
              <a16:creationId xmlns:a16="http://schemas.microsoft.com/office/drawing/2014/main" xmlns="" id="{00000000-0008-0000-2100-0000B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5" name="278 CuadroTexto">
          <a:extLst>
            <a:ext uri="{FF2B5EF4-FFF2-40B4-BE49-F238E27FC236}">
              <a16:creationId xmlns:a16="http://schemas.microsoft.com/office/drawing/2014/main" xmlns="" id="{00000000-0008-0000-2100-0000B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6" name="279 CuadroTexto">
          <a:extLst>
            <a:ext uri="{FF2B5EF4-FFF2-40B4-BE49-F238E27FC236}">
              <a16:creationId xmlns:a16="http://schemas.microsoft.com/office/drawing/2014/main" xmlns="" id="{00000000-0008-0000-2100-0000B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7" name="280 CuadroTexto">
          <a:extLst>
            <a:ext uri="{FF2B5EF4-FFF2-40B4-BE49-F238E27FC236}">
              <a16:creationId xmlns:a16="http://schemas.microsoft.com/office/drawing/2014/main" xmlns="" id="{00000000-0008-0000-2100-0000B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1 CuadroTexto">
          <a:extLst>
            <a:ext uri="{FF2B5EF4-FFF2-40B4-BE49-F238E27FC236}">
              <a16:creationId xmlns:a16="http://schemas.microsoft.com/office/drawing/2014/main" xmlns="" id="{00000000-0008-0000-2100-0000B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9" name="282 CuadroTexto">
          <a:extLst>
            <a:ext uri="{FF2B5EF4-FFF2-40B4-BE49-F238E27FC236}">
              <a16:creationId xmlns:a16="http://schemas.microsoft.com/office/drawing/2014/main" xmlns="" id="{00000000-0008-0000-2100-0000B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0" name="283 CuadroTexto">
          <a:extLst>
            <a:ext uri="{FF2B5EF4-FFF2-40B4-BE49-F238E27FC236}">
              <a16:creationId xmlns:a16="http://schemas.microsoft.com/office/drawing/2014/main" xmlns="" id="{00000000-0008-0000-2100-0000C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1" name="284 CuadroTexto">
          <a:extLst>
            <a:ext uri="{FF2B5EF4-FFF2-40B4-BE49-F238E27FC236}">
              <a16:creationId xmlns:a16="http://schemas.microsoft.com/office/drawing/2014/main" xmlns="" id="{00000000-0008-0000-2100-0000C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2" name="285 CuadroTexto">
          <a:extLst>
            <a:ext uri="{FF2B5EF4-FFF2-40B4-BE49-F238E27FC236}">
              <a16:creationId xmlns:a16="http://schemas.microsoft.com/office/drawing/2014/main" xmlns="" id="{00000000-0008-0000-2100-0000C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3" name="286 CuadroTexto">
          <a:extLst>
            <a:ext uri="{FF2B5EF4-FFF2-40B4-BE49-F238E27FC236}">
              <a16:creationId xmlns:a16="http://schemas.microsoft.com/office/drawing/2014/main" xmlns="" id="{00000000-0008-0000-2100-0000C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4" name="287 CuadroTexto">
          <a:extLst>
            <a:ext uri="{FF2B5EF4-FFF2-40B4-BE49-F238E27FC236}">
              <a16:creationId xmlns:a16="http://schemas.microsoft.com/office/drawing/2014/main" xmlns="" id="{00000000-0008-0000-2100-0000C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5" name="288 CuadroTexto">
          <a:extLst>
            <a:ext uri="{FF2B5EF4-FFF2-40B4-BE49-F238E27FC236}">
              <a16:creationId xmlns:a16="http://schemas.microsoft.com/office/drawing/2014/main" xmlns="" id="{00000000-0008-0000-2100-0000C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6" name="289 CuadroTexto">
          <a:extLst>
            <a:ext uri="{FF2B5EF4-FFF2-40B4-BE49-F238E27FC236}">
              <a16:creationId xmlns:a16="http://schemas.microsoft.com/office/drawing/2014/main" xmlns="" id="{00000000-0008-0000-2100-0000C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7" name="290 CuadroTexto">
          <a:extLst>
            <a:ext uri="{FF2B5EF4-FFF2-40B4-BE49-F238E27FC236}">
              <a16:creationId xmlns:a16="http://schemas.microsoft.com/office/drawing/2014/main" xmlns="" id="{00000000-0008-0000-2100-0000C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8" name="291 CuadroTexto">
          <a:extLst>
            <a:ext uri="{FF2B5EF4-FFF2-40B4-BE49-F238E27FC236}">
              <a16:creationId xmlns:a16="http://schemas.microsoft.com/office/drawing/2014/main" xmlns="" id="{00000000-0008-0000-2100-0000C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9" name="292 CuadroTexto">
          <a:extLst>
            <a:ext uri="{FF2B5EF4-FFF2-40B4-BE49-F238E27FC236}">
              <a16:creationId xmlns:a16="http://schemas.microsoft.com/office/drawing/2014/main" xmlns="" id="{00000000-0008-0000-2100-0000C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0" name="293 CuadroTexto">
          <a:extLst>
            <a:ext uri="{FF2B5EF4-FFF2-40B4-BE49-F238E27FC236}">
              <a16:creationId xmlns:a16="http://schemas.microsoft.com/office/drawing/2014/main" xmlns="" id="{00000000-0008-0000-2100-0000C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1" name="294 CuadroTexto">
          <a:extLst>
            <a:ext uri="{FF2B5EF4-FFF2-40B4-BE49-F238E27FC236}">
              <a16:creationId xmlns:a16="http://schemas.microsoft.com/office/drawing/2014/main" xmlns="" id="{00000000-0008-0000-2100-0000C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2" name="295 CuadroTexto">
          <a:extLst>
            <a:ext uri="{FF2B5EF4-FFF2-40B4-BE49-F238E27FC236}">
              <a16:creationId xmlns:a16="http://schemas.microsoft.com/office/drawing/2014/main" xmlns="" id="{00000000-0008-0000-2100-0000C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3" name="296 CuadroTexto">
          <a:extLst>
            <a:ext uri="{FF2B5EF4-FFF2-40B4-BE49-F238E27FC236}">
              <a16:creationId xmlns:a16="http://schemas.microsoft.com/office/drawing/2014/main" xmlns="" id="{00000000-0008-0000-2100-0000C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4" name="298 CuadroTexto">
          <a:extLst>
            <a:ext uri="{FF2B5EF4-FFF2-40B4-BE49-F238E27FC236}">
              <a16:creationId xmlns:a16="http://schemas.microsoft.com/office/drawing/2014/main" xmlns="" id="{00000000-0008-0000-2100-0000CE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5" name="299 CuadroTexto">
          <a:extLst>
            <a:ext uri="{FF2B5EF4-FFF2-40B4-BE49-F238E27FC236}">
              <a16:creationId xmlns:a16="http://schemas.microsoft.com/office/drawing/2014/main" xmlns="" id="{00000000-0008-0000-2100-0000CF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6" name="300 CuadroTexto">
          <a:extLst>
            <a:ext uri="{FF2B5EF4-FFF2-40B4-BE49-F238E27FC236}">
              <a16:creationId xmlns:a16="http://schemas.microsoft.com/office/drawing/2014/main" xmlns="" id="{00000000-0008-0000-2100-0000D0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7" name="301 CuadroTexto">
          <a:extLst>
            <a:ext uri="{FF2B5EF4-FFF2-40B4-BE49-F238E27FC236}">
              <a16:creationId xmlns:a16="http://schemas.microsoft.com/office/drawing/2014/main" xmlns="" id="{00000000-0008-0000-2100-0000D1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8" name="302 CuadroTexto">
          <a:extLst>
            <a:ext uri="{FF2B5EF4-FFF2-40B4-BE49-F238E27FC236}">
              <a16:creationId xmlns:a16="http://schemas.microsoft.com/office/drawing/2014/main" xmlns="" id="{00000000-0008-0000-2100-0000D2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9" name="303 CuadroTexto">
          <a:extLst>
            <a:ext uri="{FF2B5EF4-FFF2-40B4-BE49-F238E27FC236}">
              <a16:creationId xmlns:a16="http://schemas.microsoft.com/office/drawing/2014/main" xmlns="" id="{00000000-0008-0000-2100-0000D3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80" name="304 CuadroTexto">
          <a:extLst>
            <a:ext uri="{FF2B5EF4-FFF2-40B4-BE49-F238E27FC236}">
              <a16:creationId xmlns:a16="http://schemas.microsoft.com/office/drawing/2014/main" xmlns="" id="{00000000-0008-0000-2100-0000D4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81" name="305 CuadroTexto">
          <a:extLst>
            <a:ext uri="{FF2B5EF4-FFF2-40B4-BE49-F238E27FC236}">
              <a16:creationId xmlns:a16="http://schemas.microsoft.com/office/drawing/2014/main" xmlns="" id="{00000000-0008-0000-2100-0000D5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82" name="452 CuadroTexto">
          <a:extLst>
            <a:ext uri="{FF2B5EF4-FFF2-40B4-BE49-F238E27FC236}">
              <a16:creationId xmlns:a16="http://schemas.microsoft.com/office/drawing/2014/main" xmlns="" id="{00000000-0008-0000-2100-0000D60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3" name="17 CuadroTexto">
          <a:extLst>
            <a:ext uri="{FF2B5EF4-FFF2-40B4-BE49-F238E27FC236}">
              <a16:creationId xmlns:a16="http://schemas.microsoft.com/office/drawing/2014/main" xmlns="" id="{00000000-0008-0000-2100-0000D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4" name="90 CuadroTexto">
          <a:extLst>
            <a:ext uri="{FF2B5EF4-FFF2-40B4-BE49-F238E27FC236}">
              <a16:creationId xmlns:a16="http://schemas.microsoft.com/office/drawing/2014/main" xmlns="" id="{00000000-0008-0000-2100-0000D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5" name="91 CuadroTexto">
          <a:extLst>
            <a:ext uri="{FF2B5EF4-FFF2-40B4-BE49-F238E27FC236}">
              <a16:creationId xmlns:a16="http://schemas.microsoft.com/office/drawing/2014/main" xmlns="" id="{00000000-0008-0000-2100-0000D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6" name="92 CuadroTexto">
          <a:extLst>
            <a:ext uri="{FF2B5EF4-FFF2-40B4-BE49-F238E27FC236}">
              <a16:creationId xmlns:a16="http://schemas.microsoft.com/office/drawing/2014/main" xmlns="" id="{00000000-0008-0000-2100-0000D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7" name="93 CuadroTexto">
          <a:extLst>
            <a:ext uri="{FF2B5EF4-FFF2-40B4-BE49-F238E27FC236}">
              <a16:creationId xmlns:a16="http://schemas.microsoft.com/office/drawing/2014/main" xmlns="" id="{00000000-0008-0000-2100-0000D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8" name="94 CuadroTexto">
          <a:extLst>
            <a:ext uri="{FF2B5EF4-FFF2-40B4-BE49-F238E27FC236}">
              <a16:creationId xmlns:a16="http://schemas.microsoft.com/office/drawing/2014/main" xmlns="" id="{00000000-0008-0000-2100-0000D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9" name="95 CuadroTexto">
          <a:extLst>
            <a:ext uri="{FF2B5EF4-FFF2-40B4-BE49-F238E27FC236}">
              <a16:creationId xmlns:a16="http://schemas.microsoft.com/office/drawing/2014/main" xmlns="" id="{00000000-0008-0000-2100-0000D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0" name="96 CuadroTexto">
          <a:extLst>
            <a:ext uri="{FF2B5EF4-FFF2-40B4-BE49-F238E27FC236}">
              <a16:creationId xmlns:a16="http://schemas.microsoft.com/office/drawing/2014/main" xmlns="" id="{00000000-0008-0000-2100-0000D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1" name="97 CuadroTexto">
          <a:extLst>
            <a:ext uri="{FF2B5EF4-FFF2-40B4-BE49-F238E27FC236}">
              <a16:creationId xmlns:a16="http://schemas.microsoft.com/office/drawing/2014/main" xmlns="" id="{00000000-0008-0000-2100-0000D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98 CuadroTexto">
          <a:extLst>
            <a:ext uri="{FF2B5EF4-FFF2-40B4-BE49-F238E27FC236}">
              <a16:creationId xmlns:a16="http://schemas.microsoft.com/office/drawing/2014/main" xmlns="" id="{00000000-0008-0000-2100-0000E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3" name="99 CuadroTexto">
          <a:extLst>
            <a:ext uri="{FF2B5EF4-FFF2-40B4-BE49-F238E27FC236}">
              <a16:creationId xmlns:a16="http://schemas.microsoft.com/office/drawing/2014/main" xmlns="" id="{00000000-0008-0000-2100-0000E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4" name="100 CuadroTexto">
          <a:extLst>
            <a:ext uri="{FF2B5EF4-FFF2-40B4-BE49-F238E27FC236}">
              <a16:creationId xmlns:a16="http://schemas.microsoft.com/office/drawing/2014/main" xmlns="" id="{00000000-0008-0000-2100-0000E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5" name="101 CuadroTexto">
          <a:extLst>
            <a:ext uri="{FF2B5EF4-FFF2-40B4-BE49-F238E27FC236}">
              <a16:creationId xmlns:a16="http://schemas.microsoft.com/office/drawing/2014/main" xmlns="" id="{00000000-0008-0000-2100-0000E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6" name="118 CuadroTexto">
          <a:extLst>
            <a:ext uri="{FF2B5EF4-FFF2-40B4-BE49-F238E27FC236}">
              <a16:creationId xmlns:a16="http://schemas.microsoft.com/office/drawing/2014/main" xmlns="" id="{00000000-0008-0000-2100-0000E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7" name="119 CuadroTexto">
          <a:extLst>
            <a:ext uri="{FF2B5EF4-FFF2-40B4-BE49-F238E27FC236}">
              <a16:creationId xmlns:a16="http://schemas.microsoft.com/office/drawing/2014/main" xmlns="" id="{00000000-0008-0000-2100-0000E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8" name="120 CuadroTexto">
          <a:extLst>
            <a:ext uri="{FF2B5EF4-FFF2-40B4-BE49-F238E27FC236}">
              <a16:creationId xmlns:a16="http://schemas.microsoft.com/office/drawing/2014/main" xmlns="" id="{00000000-0008-0000-2100-0000E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9" name="121 CuadroTexto">
          <a:extLst>
            <a:ext uri="{FF2B5EF4-FFF2-40B4-BE49-F238E27FC236}">
              <a16:creationId xmlns:a16="http://schemas.microsoft.com/office/drawing/2014/main" xmlns="" id="{00000000-0008-0000-2100-0000E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0" name="122 CuadroTexto">
          <a:extLst>
            <a:ext uri="{FF2B5EF4-FFF2-40B4-BE49-F238E27FC236}">
              <a16:creationId xmlns:a16="http://schemas.microsoft.com/office/drawing/2014/main" xmlns="" id="{00000000-0008-0000-2100-0000E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1" name="123 CuadroTexto">
          <a:extLst>
            <a:ext uri="{FF2B5EF4-FFF2-40B4-BE49-F238E27FC236}">
              <a16:creationId xmlns:a16="http://schemas.microsoft.com/office/drawing/2014/main" xmlns="" id="{00000000-0008-0000-2100-0000E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2" name="124 CuadroTexto">
          <a:extLst>
            <a:ext uri="{FF2B5EF4-FFF2-40B4-BE49-F238E27FC236}">
              <a16:creationId xmlns:a16="http://schemas.microsoft.com/office/drawing/2014/main" xmlns="" id="{00000000-0008-0000-2100-0000E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3" name="125 CuadroTexto">
          <a:extLst>
            <a:ext uri="{FF2B5EF4-FFF2-40B4-BE49-F238E27FC236}">
              <a16:creationId xmlns:a16="http://schemas.microsoft.com/office/drawing/2014/main" xmlns="" id="{00000000-0008-0000-2100-0000E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4" name="143 CuadroTexto">
          <a:extLst>
            <a:ext uri="{FF2B5EF4-FFF2-40B4-BE49-F238E27FC236}">
              <a16:creationId xmlns:a16="http://schemas.microsoft.com/office/drawing/2014/main" xmlns="" id="{00000000-0008-0000-2100-0000E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5" name="144 CuadroTexto">
          <a:extLst>
            <a:ext uri="{FF2B5EF4-FFF2-40B4-BE49-F238E27FC236}">
              <a16:creationId xmlns:a16="http://schemas.microsoft.com/office/drawing/2014/main" xmlns="" id="{00000000-0008-0000-2100-0000E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6" name="145 CuadroTexto">
          <a:extLst>
            <a:ext uri="{FF2B5EF4-FFF2-40B4-BE49-F238E27FC236}">
              <a16:creationId xmlns:a16="http://schemas.microsoft.com/office/drawing/2014/main" xmlns="" id="{00000000-0008-0000-2100-0000E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7" name="146 CuadroTexto">
          <a:extLst>
            <a:ext uri="{FF2B5EF4-FFF2-40B4-BE49-F238E27FC236}">
              <a16:creationId xmlns:a16="http://schemas.microsoft.com/office/drawing/2014/main" xmlns="" id="{00000000-0008-0000-2100-0000E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8" name="147 CuadroTexto">
          <a:extLst>
            <a:ext uri="{FF2B5EF4-FFF2-40B4-BE49-F238E27FC236}">
              <a16:creationId xmlns:a16="http://schemas.microsoft.com/office/drawing/2014/main" xmlns="" id="{00000000-0008-0000-2100-0000F0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9" name="148 CuadroTexto">
          <a:extLst>
            <a:ext uri="{FF2B5EF4-FFF2-40B4-BE49-F238E27FC236}">
              <a16:creationId xmlns:a16="http://schemas.microsoft.com/office/drawing/2014/main" xmlns="" id="{00000000-0008-0000-2100-0000F1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0" name="149 CuadroTexto">
          <a:extLst>
            <a:ext uri="{FF2B5EF4-FFF2-40B4-BE49-F238E27FC236}">
              <a16:creationId xmlns:a16="http://schemas.microsoft.com/office/drawing/2014/main" xmlns="" id="{00000000-0008-0000-2100-0000F2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1" name="150 CuadroTexto">
          <a:extLst>
            <a:ext uri="{FF2B5EF4-FFF2-40B4-BE49-F238E27FC236}">
              <a16:creationId xmlns:a16="http://schemas.microsoft.com/office/drawing/2014/main" xmlns="" id="{00000000-0008-0000-2100-0000F3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2" name="151 CuadroTexto">
          <a:extLst>
            <a:ext uri="{FF2B5EF4-FFF2-40B4-BE49-F238E27FC236}">
              <a16:creationId xmlns:a16="http://schemas.microsoft.com/office/drawing/2014/main" xmlns="" id="{00000000-0008-0000-2100-0000F4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3" name="152 CuadroTexto">
          <a:extLst>
            <a:ext uri="{FF2B5EF4-FFF2-40B4-BE49-F238E27FC236}">
              <a16:creationId xmlns:a16="http://schemas.microsoft.com/office/drawing/2014/main" xmlns="" id="{00000000-0008-0000-2100-0000F5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4" name="153 CuadroTexto">
          <a:extLst>
            <a:ext uri="{FF2B5EF4-FFF2-40B4-BE49-F238E27FC236}">
              <a16:creationId xmlns:a16="http://schemas.microsoft.com/office/drawing/2014/main" xmlns="" id="{00000000-0008-0000-2100-0000F6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5" name="154 CuadroTexto">
          <a:extLst>
            <a:ext uri="{FF2B5EF4-FFF2-40B4-BE49-F238E27FC236}">
              <a16:creationId xmlns:a16="http://schemas.microsoft.com/office/drawing/2014/main" xmlns="" id="{00000000-0008-0000-2100-0000F7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6" name="155 CuadroTexto">
          <a:extLst>
            <a:ext uri="{FF2B5EF4-FFF2-40B4-BE49-F238E27FC236}">
              <a16:creationId xmlns:a16="http://schemas.microsoft.com/office/drawing/2014/main" xmlns="" id="{00000000-0008-0000-2100-0000F8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7" name="156 CuadroTexto">
          <a:extLst>
            <a:ext uri="{FF2B5EF4-FFF2-40B4-BE49-F238E27FC236}">
              <a16:creationId xmlns:a16="http://schemas.microsoft.com/office/drawing/2014/main" xmlns="" id="{00000000-0008-0000-2100-0000F9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8" name="157 CuadroTexto">
          <a:extLst>
            <a:ext uri="{FF2B5EF4-FFF2-40B4-BE49-F238E27FC236}">
              <a16:creationId xmlns:a16="http://schemas.microsoft.com/office/drawing/2014/main" xmlns="" id="{00000000-0008-0000-2100-0000FA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9" name="158 CuadroTexto">
          <a:extLst>
            <a:ext uri="{FF2B5EF4-FFF2-40B4-BE49-F238E27FC236}">
              <a16:creationId xmlns:a16="http://schemas.microsoft.com/office/drawing/2014/main" xmlns="" id="{00000000-0008-0000-2100-0000FB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0" name="159 CuadroTexto">
          <a:extLst>
            <a:ext uri="{FF2B5EF4-FFF2-40B4-BE49-F238E27FC236}">
              <a16:creationId xmlns:a16="http://schemas.microsoft.com/office/drawing/2014/main" xmlns="" id="{00000000-0008-0000-2100-0000FC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1" name="160 CuadroTexto">
          <a:extLst>
            <a:ext uri="{FF2B5EF4-FFF2-40B4-BE49-F238E27FC236}">
              <a16:creationId xmlns:a16="http://schemas.microsoft.com/office/drawing/2014/main" xmlns="" id="{00000000-0008-0000-2100-0000FD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2" name="161 CuadroTexto">
          <a:extLst>
            <a:ext uri="{FF2B5EF4-FFF2-40B4-BE49-F238E27FC236}">
              <a16:creationId xmlns:a16="http://schemas.microsoft.com/office/drawing/2014/main" xmlns="" id="{00000000-0008-0000-2100-0000FE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3" name="162 CuadroTexto">
          <a:extLst>
            <a:ext uri="{FF2B5EF4-FFF2-40B4-BE49-F238E27FC236}">
              <a16:creationId xmlns:a16="http://schemas.microsoft.com/office/drawing/2014/main" xmlns="" id="{00000000-0008-0000-2100-0000FF0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4" name="163 CuadroTexto">
          <a:extLst>
            <a:ext uri="{FF2B5EF4-FFF2-40B4-BE49-F238E27FC236}">
              <a16:creationId xmlns:a16="http://schemas.microsoft.com/office/drawing/2014/main" xmlns="" id="{00000000-0008-0000-2100-00000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5" name="164 CuadroTexto">
          <a:extLst>
            <a:ext uri="{FF2B5EF4-FFF2-40B4-BE49-F238E27FC236}">
              <a16:creationId xmlns:a16="http://schemas.microsoft.com/office/drawing/2014/main" xmlns="" id="{00000000-0008-0000-2100-00000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6" name="165 CuadroTexto">
          <a:extLst>
            <a:ext uri="{FF2B5EF4-FFF2-40B4-BE49-F238E27FC236}">
              <a16:creationId xmlns:a16="http://schemas.microsoft.com/office/drawing/2014/main" xmlns="" id="{00000000-0008-0000-2100-00000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7" name="166 CuadroTexto">
          <a:extLst>
            <a:ext uri="{FF2B5EF4-FFF2-40B4-BE49-F238E27FC236}">
              <a16:creationId xmlns:a16="http://schemas.microsoft.com/office/drawing/2014/main" xmlns="" id="{00000000-0008-0000-2100-00000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8" name="167 CuadroTexto">
          <a:extLst>
            <a:ext uri="{FF2B5EF4-FFF2-40B4-BE49-F238E27FC236}">
              <a16:creationId xmlns:a16="http://schemas.microsoft.com/office/drawing/2014/main" xmlns="" id="{00000000-0008-0000-2100-00000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9" name="168 CuadroTexto">
          <a:extLst>
            <a:ext uri="{FF2B5EF4-FFF2-40B4-BE49-F238E27FC236}">
              <a16:creationId xmlns:a16="http://schemas.microsoft.com/office/drawing/2014/main" xmlns="" id="{00000000-0008-0000-2100-00000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0" name="169 CuadroTexto">
          <a:extLst>
            <a:ext uri="{FF2B5EF4-FFF2-40B4-BE49-F238E27FC236}">
              <a16:creationId xmlns:a16="http://schemas.microsoft.com/office/drawing/2014/main" xmlns="" id="{00000000-0008-0000-2100-00000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1" name="170 CuadroTexto">
          <a:extLst>
            <a:ext uri="{FF2B5EF4-FFF2-40B4-BE49-F238E27FC236}">
              <a16:creationId xmlns:a16="http://schemas.microsoft.com/office/drawing/2014/main" xmlns="" id="{00000000-0008-0000-2100-00000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2" name="171 CuadroTexto">
          <a:extLst>
            <a:ext uri="{FF2B5EF4-FFF2-40B4-BE49-F238E27FC236}">
              <a16:creationId xmlns:a16="http://schemas.microsoft.com/office/drawing/2014/main" xmlns="" id="{00000000-0008-0000-2100-00000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3" name="172 CuadroTexto">
          <a:extLst>
            <a:ext uri="{FF2B5EF4-FFF2-40B4-BE49-F238E27FC236}">
              <a16:creationId xmlns:a16="http://schemas.microsoft.com/office/drawing/2014/main" xmlns="" id="{00000000-0008-0000-2100-00000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4" name="173 CuadroTexto">
          <a:extLst>
            <a:ext uri="{FF2B5EF4-FFF2-40B4-BE49-F238E27FC236}">
              <a16:creationId xmlns:a16="http://schemas.microsoft.com/office/drawing/2014/main" xmlns="" id="{00000000-0008-0000-2100-00000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5" name="174 CuadroTexto">
          <a:extLst>
            <a:ext uri="{FF2B5EF4-FFF2-40B4-BE49-F238E27FC236}">
              <a16:creationId xmlns:a16="http://schemas.microsoft.com/office/drawing/2014/main" xmlns="" id="{00000000-0008-0000-2100-00000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6" name="175 CuadroTexto">
          <a:extLst>
            <a:ext uri="{FF2B5EF4-FFF2-40B4-BE49-F238E27FC236}">
              <a16:creationId xmlns:a16="http://schemas.microsoft.com/office/drawing/2014/main" xmlns="" id="{00000000-0008-0000-2100-00000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7" name="176 CuadroTexto">
          <a:extLst>
            <a:ext uri="{FF2B5EF4-FFF2-40B4-BE49-F238E27FC236}">
              <a16:creationId xmlns:a16="http://schemas.microsoft.com/office/drawing/2014/main" xmlns="" id="{00000000-0008-0000-2100-00000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8" name="177 CuadroTexto">
          <a:extLst>
            <a:ext uri="{FF2B5EF4-FFF2-40B4-BE49-F238E27FC236}">
              <a16:creationId xmlns:a16="http://schemas.microsoft.com/office/drawing/2014/main" xmlns="" id="{00000000-0008-0000-2100-00000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9" name="178 CuadroTexto">
          <a:extLst>
            <a:ext uri="{FF2B5EF4-FFF2-40B4-BE49-F238E27FC236}">
              <a16:creationId xmlns:a16="http://schemas.microsoft.com/office/drawing/2014/main" xmlns="" id="{00000000-0008-0000-2100-00000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0" name="179 CuadroTexto">
          <a:extLst>
            <a:ext uri="{FF2B5EF4-FFF2-40B4-BE49-F238E27FC236}">
              <a16:creationId xmlns:a16="http://schemas.microsoft.com/office/drawing/2014/main" xmlns="" id="{00000000-0008-0000-2100-00001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1" name="180 CuadroTexto">
          <a:extLst>
            <a:ext uri="{FF2B5EF4-FFF2-40B4-BE49-F238E27FC236}">
              <a16:creationId xmlns:a16="http://schemas.microsoft.com/office/drawing/2014/main" xmlns="" id="{00000000-0008-0000-2100-00001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2" name="181 CuadroTexto">
          <a:extLst>
            <a:ext uri="{FF2B5EF4-FFF2-40B4-BE49-F238E27FC236}">
              <a16:creationId xmlns:a16="http://schemas.microsoft.com/office/drawing/2014/main" xmlns="" id="{00000000-0008-0000-2100-00001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3" name="182 CuadroTexto">
          <a:extLst>
            <a:ext uri="{FF2B5EF4-FFF2-40B4-BE49-F238E27FC236}">
              <a16:creationId xmlns:a16="http://schemas.microsoft.com/office/drawing/2014/main" xmlns="" id="{00000000-0008-0000-2100-00001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4" name="183 CuadroTexto">
          <a:extLst>
            <a:ext uri="{FF2B5EF4-FFF2-40B4-BE49-F238E27FC236}">
              <a16:creationId xmlns:a16="http://schemas.microsoft.com/office/drawing/2014/main" xmlns="" id="{00000000-0008-0000-2100-00001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5" name="184 CuadroTexto">
          <a:extLst>
            <a:ext uri="{FF2B5EF4-FFF2-40B4-BE49-F238E27FC236}">
              <a16:creationId xmlns:a16="http://schemas.microsoft.com/office/drawing/2014/main" xmlns="" id="{00000000-0008-0000-2100-00001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6" name="185 CuadroTexto">
          <a:extLst>
            <a:ext uri="{FF2B5EF4-FFF2-40B4-BE49-F238E27FC236}">
              <a16:creationId xmlns:a16="http://schemas.microsoft.com/office/drawing/2014/main" xmlns="" id="{00000000-0008-0000-2100-00001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7" name="186 CuadroTexto">
          <a:extLst>
            <a:ext uri="{FF2B5EF4-FFF2-40B4-BE49-F238E27FC236}">
              <a16:creationId xmlns:a16="http://schemas.microsoft.com/office/drawing/2014/main" xmlns="" id="{00000000-0008-0000-2100-00001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8" name="187 CuadroTexto">
          <a:extLst>
            <a:ext uri="{FF2B5EF4-FFF2-40B4-BE49-F238E27FC236}">
              <a16:creationId xmlns:a16="http://schemas.microsoft.com/office/drawing/2014/main" xmlns="" id="{00000000-0008-0000-2100-00001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9" name="188 CuadroTexto">
          <a:extLst>
            <a:ext uri="{FF2B5EF4-FFF2-40B4-BE49-F238E27FC236}">
              <a16:creationId xmlns:a16="http://schemas.microsoft.com/office/drawing/2014/main" xmlns="" id="{00000000-0008-0000-2100-00001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0" name="189 CuadroTexto">
          <a:extLst>
            <a:ext uri="{FF2B5EF4-FFF2-40B4-BE49-F238E27FC236}">
              <a16:creationId xmlns:a16="http://schemas.microsoft.com/office/drawing/2014/main" xmlns="" id="{00000000-0008-0000-2100-00001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1" name="190 CuadroTexto">
          <a:extLst>
            <a:ext uri="{FF2B5EF4-FFF2-40B4-BE49-F238E27FC236}">
              <a16:creationId xmlns:a16="http://schemas.microsoft.com/office/drawing/2014/main" xmlns="" id="{00000000-0008-0000-2100-00001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2" name="191 CuadroTexto">
          <a:extLst>
            <a:ext uri="{FF2B5EF4-FFF2-40B4-BE49-F238E27FC236}">
              <a16:creationId xmlns:a16="http://schemas.microsoft.com/office/drawing/2014/main" xmlns="" id="{00000000-0008-0000-2100-00001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3" name="192 CuadroTexto">
          <a:extLst>
            <a:ext uri="{FF2B5EF4-FFF2-40B4-BE49-F238E27FC236}">
              <a16:creationId xmlns:a16="http://schemas.microsoft.com/office/drawing/2014/main" xmlns="" id="{00000000-0008-0000-2100-00001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4" name="193 CuadroTexto">
          <a:extLst>
            <a:ext uri="{FF2B5EF4-FFF2-40B4-BE49-F238E27FC236}">
              <a16:creationId xmlns:a16="http://schemas.microsoft.com/office/drawing/2014/main" xmlns="" id="{00000000-0008-0000-2100-00001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5" name="194 CuadroTexto">
          <a:extLst>
            <a:ext uri="{FF2B5EF4-FFF2-40B4-BE49-F238E27FC236}">
              <a16:creationId xmlns:a16="http://schemas.microsoft.com/office/drawing/2014/main" xmlns="" id="{00000000-0008-0000-2100-00001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6" name="195 CuadroTexto">
          <a:extLst>
            <a:ext uri="{FF2B5EF4-FFF2-40B4-BE49-F238E27FC236}">
              <a16:creationId xmlns:a16="http://schemas.microsoft.com/office/drawing/2014/main" xmlns="" id="{00000000-0008-0000-2100-00002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7" name="196 CuadroTexto">
          <a:extLst>
            <a:ext uri="{FF2B5EF4-FFF2-40B4-BE49-F238E27FC236}">
              <a16:creationId xmlns:a16="http://schemas.microsoft.com/office/drawing/2014/main" xmlns="" id="{00000000-0008-0000-2100-00002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8" name="197 CuadroTexto">
          <a:extLst>
            <a:ext uri="{FF2B5EF4-FFF2-40B4-BE49-F238E27FC236}">
              <a16:creationId xmlns:a16="http://schemas.microsoft.com/office/drawing/2014/main" xmlns="" id="{00000000-0008-0000-2100-00002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9" name="198 CuadroTexto">
          <a:extLst>
            <a:ext uri="{FF2B5EF4-FFF2-40B4-BE49-F238E27FC236}">
              <a16:creationId xmlns:a16="http://schemas.microsoft.com/office/drawing/2014/main" xmlns="" id="{00000000-0008-0000-2100-00002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0" name="199 CuadroTexto">
          <a:extLst>
            <a:ext uri="{FF2B5EF4-FFF2-40B4-BE49-F238E27FC236}">
              <a16:creationId xmlns:a16="http://schemas.microsoft.com/office/drawing/2014/main" xmlns="" id="{00000000-0008-0000-2100-00002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1" name="200 CuadroTexto">
          <a:extLst>
            <a:ext uri="{FF2B5EF4-FFF2-40B4-BE49-F238E27FC236}">
              <a16:creationId xmlns:a16="http://schemas.microsoft.com/office/drawing/2014/main" xmlns="" id="{00000000-0008-0000-2100-00002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2" name="201 CuadroTexto">
          <a:extLst>
            <a:ext uri="{FF2B5EF4-FFF2-40B4-BE49-F238E27FC236}">
              <a16:creationId xmlns:a16="http://schemas.microsoft.com/office/drawing/2014/main" xmlns="" id="{00000000-0008-0000-2100-00002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3" name="202 CuadroTexto">
          <a:extLst>
            <a:ext uri="{FF2B5EF4-FFF2-40B4-BE49-F238E27FC236}">
              <a16:creationId xmlns:a16="http://schemas.microsoft.com/office/drawing/2014/main" xmlns="" id="{00000000-0008-0000-2100-00002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4" name="203 CuadroTexto">
          <a:extLst>
            <a:ext uri="{FF2B5EF4-FFF2-40B4-BE49-F238E27FC236}">
              <a16:creationId xmlns:a16="http://schemas.microsoft.com/office/drawing/2014/main" xmlns="" id="{00000000-0008-0000-2100-00002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5" name="204 CuadroTexto">
          <a:extLst>
            <a:ext uri="{FF2B5EF4-FFF2-40B4-BE49-F238E27FC236}">
              <a16:creationId xmlns:a16="http://schemas.microsoft.com/office/drawing/2014/main" xmlns="" id="{00000000-0008-0000-2100-00002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6" name="205 CuadroTexto">
          <a:extLst>
            <a:ext uri="{FF2B5EF4-FFF2-40B4-BE49-F238E27FC236}">
              <a16:creationId xmlns:a16="http://schemas.microsoft.com/office/drawing/2014/main" xmlns="" id="{00000000-0008-0000-2100-00002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7" name="206 CuadroTexto">
          <a:extLst>
            <a:ext uri="{FF2B5EF4-FFF2-40B4-BE49-F238E27FC236}">
              <a16:creationId xmlns:a16="http://schemas.microsoft.com/office/drawing/2014/main" xmlns="" id="{00000000-0008-0000-2100-00002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8" name="207 CuadroTexto">
          <a:extLst>
            <a:ext uri="{FF2B5EF4-FFF2-40B4-BE49-F238E27FC236}">
              <a16:creationId xmlns:a16="http://schemas.microsoft.com/office/drawing/2014/main" xmlns="" id="{00000000-0008-0000-2100-00002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9" name="208 CuadroTexto">
          <a:extLst>
            <a:ext uri="{FF2B5EF4-FFF2-40B4-BE49-F238E27FC236}">
              <a16:creationId xmlns:a16="http://schemas.microsoft.com/office/drawing/2014/main" xmlns="" id="{00000000-0008-0000-2100-00002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0" name="209 CuadroTexto">
          <a:extLst>
            <a:ext uri="{FF2B5EF4-FFF2-40B4-BE49-F238E27FC236}">
              <a16:creationId xmlns:a16="http://schemas.microsoft.com/office/drawing/2014/main" xmlns="" id="{00000000-0008-0000-2100-00002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1" name="210 CuadroTexto">
          <a:extLst>
            <a:ext uri="{FF2B5EF4-FFF2-40B4-BE49-F238E27FC236}">
              <a16:creationId xmlns:a16="http://schemas.microsoft.com/office/drawing/2014/main" xmlns="" id="{00000000-0008-0000-2100-00002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2" name="211 CuadroTexto">
          <a:extLst>
            <a:ext uri="{FF2B5EF4-FFF2-40B4-BE49-F238E27FC236}">
              <a16:creationId xmlns:a16="http://schemas.microsoft.com/office/drawing/2014/main" xmlns="" id="{00000000-0008-0000-2100-00003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3" name="212 CuadroTexto">
          <a:extLst>
            <a:ext uri="{FF2B5EF4-FFF2-40B4-BE49-F238E27FC236}">
              <a16:creationId xmlns:a16="http://schemas.microsoft.com/office/drawing/2014/main" xmlns="" id="{00000000-0008-0000-2100-00003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4" name="213 CuadroTexto">
          <a:extLst>
            <a:ext uri="{FF2B5EF4-FFF2-40B4-BE49-F238E27FC236}">
              <a16:creationId xmlns:a16="http://schemas.microsoft.com/office/drawing/2014/main" xmlns="" id="{00000000-0008-0000-2100-00003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5" name="214 CuadroTexto">
          <a:extLst>
            <a:ext uri="{FF2B5EF4-FFF2-40B4-BE49-F238E27FC236}">
              <a16:creationId xmlns:a16="http://schemas.microsoft.com/office/drawing/2014/main" xmlns="" id="{00000000-0008-0000-2100-00003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6" name="215 CuadroTexto">
          <a:extLst>
            <a:ext uri="{FF2B5EF4-FFF2-40B4-BE49-F238E27FC236}">
              <a16:creationId xmlns:a16="http://schemas.microsoft.com/office/drawing/2014/main" xmlns="" id="{00000000-0008-0000-2100-00003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7" name="216 CuadroTexto">
          <a:extLst>
            <a:ext uri="{FF2B5EF4-FFF2-40B4-BE49-F238E27FC236}">
              <a16:creationId xmlns:a16="http://schemas.microsoft.com/office/drawing/2014/main" xmlns="" id="{00000000-0008-0000-2100-00003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8" name="217 CuadroTexto">
          <a:extLst>
            <a:ext uri="{FF2B5EF4-FFF2-40B4-BE49-F238E27FC236}">
              <a16:creationId xmlns:a16="http://schemas.microsoft.com/office/drawing/2014/main" xmlns="" id="{00000000-0008-0000-2100-00003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9" name="218 CuadroTexto">
          <a:extLst>
            <a:ext uri="{FF2B5EF4-FFF2-40B4-BE49-F238E27FC236}">
              <a16:creationId xmlns:a16="http://schemas.microsoft.com/office/drawing/2014/main" xmlns="" id="{00000000-0008-0000-2100-00003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0" name="219 CuadroTexto">
          <a:extLst>
            <a:ext uri="{FF2B5EF4-FFF2-40B4-BE49-F238E27FC236}">
              <a16:creationId xmlns:a16="http://schemas.microsoft.com/office/drawing/2014/main" xmlns="" id="{00000000-0008-0000-2100-00003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1" name="220 CuadroTexto">
          <a:extLst>
            <a:ext uri="{FF2B5EF4-FFF2-40B4-BE49-F238E27FC236}">
              <a16:creationId xmlns:a16="http://schemas.microsoft.com/office/drawing/2014/main" xmlns="" id="{00000000-0008-0000-2100-00003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2" name="221 CuadroTexto">
          <a:extLst>
            <a:ext uri="{FF2B5EF4-FFF2-40B4-BE49-F238E27FC236}">
              <a16:creationId xmlns:a16="http://schemas.microsoft.com/office/drawing/2014/main" xmlns="" id="{00000000-0008-0000-2100-00003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3" name="222 CuadroTexto">
          <a:extLst>
            <a:ext uri="{FF2B5EF4-FFF2-40B4-BE49-F238E27FC236}">
              <a16:creationId xmlns:a16="http://schemas.microsoft.com/office/drawing/2014/main" xmlns="" id="{00000000-0008-0000-2100-00003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4" name="223 CuadroTexto">
          <a:extLst>
            <a:ext uri="{FF2B5EF4-FFF2-40B4-BE49-F238E27FC236}">
              <a16:creationId xmlns:a16="http://schemas.microsoft.com/office/drawing/2014/main" xmlns="" id="{00000000-0008-0000-2100-00003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5" name="224 CuadroTexto">
          <a:extLst>
            <a:ext uri="{FF2B5EF4-FFF2-40B4-BE49-F238E27FC236}">
              <a16:creationId xmlns:a16="http://schemas.microsoft.com/office/drawing/2014/main" xmlns="" id="{00000000-0008-0000-2100-00003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6" name="225 CuadroTexto">
          <a:extLst>
            <a:ext uri="{FF2B5EF4-FFF2-40B4-BE49-F238E27FC236}">
              <a16:creationId xmlns:a16="http://schemas.microsoft.com/office/drawing/2014/main" xmlns="" id="{00000000-0008-0000-2100-00003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7" name="226 CuadroTexto">
          <a:extLst>
            <a:ext uri="{FF2B5EF4-FFF2-40B4-BE49-F238E27FC236}">
              <a16:creationId xmlns:a16="http://schemas.microsoft.com/office/drawing/2014/main" xmlns="" id="{00000000-0008-0000-2100-00003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8" name="227 CuadroTexto">
          <a:extLst>
            <a:ext uri="{FF2B5EF4-FFF2-40B4-BE49-F238E27FC236}">
              <a16:creationId xmlns:a16="http://schemas.microsoft.com/office/drawing/2014/main" xmlns="" id="{00000000-0008-0000-2100-00004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9" name="228 CuadroTexto">
          <a:extLst>
            <a:ext uri="{FF2B5EF4-FFF2-40B4-BE49-F238E27FC236}">
              <a16:creationId xmlns:a16="http://schemas.microsoft.com/office/drawing/2014/main" xmlns="" id="{00000000-0008-0000-2100-00004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0" name="229 CuadroTexto">
          <a:extLst>
            <a:ext uri="{FF2B5EF4-FFF2-40B4-BE49-F238E27FC236}">
              <a16:creationId xmlns:a16="http://schemas.microsoft.com/office/drawing/2014/main" xmlns="" id="{00000000-0008-0000-2100-00004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1" name="230 CuadroTexto">
          <a:extLst>
            <a:ext uri="{FF2B5EF4-FFF2-40B4-BE49-F238E27FC236}">
              <a16:creationId xmlns:a16="http://schemas.microsoft.com/office/drawing/2014/main" xmlns="" id="{00000000-0008-0000-2100-00004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2" name="231 CuadroTexto">
          <a:extLst>
            <a:ext uri="{FF2B5EF4-FFF2-40B4-BE49-F238E27FC236}">
              <a16:creationId xmlns:a16="http://schemas.microsoft.com/office/drawing/2014/main" xmlns="" id="{00000000-0008-0000-2100-00004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3" name="232 CuadroTexto">
          <a:extLst>
            <a:ext uri="{FF2B5EF4-FFF2-40B4-BE49-F238E27FC236}">
              <a16:creationId xmlns:a16="http://schemas.microsoft.com/office/drawing/2014/main" xmlns="" id="{00000000-0008-0000-2100-00004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4" name="233 CuadroTexto">
          <a:extLst>
            <a:ext uri="{FF2B5EF4-FFF2-40B4-BE49-F238E27FC236}">
              <a16:creationId xmlns:a16="http://schemas.microsoft.com/office/drawing/2014/main" xmlns="" id="{00000000-0008-0000-2100-00004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5" name="234 CuadroTexto">
          <a:extLst>
            <a:ext uri="{FF2B5EF4-FFF2-40B4-BE49-F238E27FC236}">
              <a16:creationId xmlns:a16="http://schemas.microsoft.com/office/drawing/2014/main" xmlns="" id="{00000000-0008-0000-2100-00004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6" name="235 CuadroTexto">
          <a:extLst>
            <a:ext uri="{FF2B5EF4-FFF2-40B4-BE49-F238E27FC236}">
              <a16:creationId xmlns:a16="http://schemas.microsoft.com/office/drawing/2014/main" xmlns="" id="{00000000-0008-0000-2100-00004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7" name="236 CuadroTexto">
          <a:extLst>
            <a:ext uri="{FF2B5EF4-FFF2-40B4-BE49-F238E27FC236}">
              <a16:creationId xmlns:a16="http://schemas.microsoft.com/office/drawing/2014/main" xmlns="" id="{00000000-0008-0000-2100-00004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8" name="237 CuadroTexto">
          <a:extLst>
            <a:ext uri="{FF2B5EF4-FFF2-40B4-BE49-F238E27FC236}">
              <a16:creationId xmlns:a16="http://schemas.microsoft.com/office/drawing/2014/main" xmlns="" id="{00000000-0008-0000-2100-00004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9" name="238 CuadroTexto">
          <a:extLst>
            <a:ext uri="{FF2B5EF4-FFF2-40B4-BE49-F238E27FC236}">
              <a16:creationId xmlns:a16="http://schemas.microsoft.com/office/drawing/2014/main" xmlns="" id="{00000000-0008-0000-2100-00004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0" name="239 CuadroTexto">
          <a:extLst>
            <a:ext uri="{FF2B5EF4-FFF2-40B4-BE49-F238E27FC236}">
              <a16:creationId xmlns:a16="http://schemas.microsoft.com/office/drawing/2014/main" xmlns="" id="{00000000-0008-0000-2100-00004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1" name="240 CuadroTexto">
          <a:extLst>
            <a:ext uri="{FF2B5EF4-FFF2-40B4-BE49-F238E27FC236}">
              <a16:creationId xmlns:a16="http://schemas.microsoft.com/office/drawing/2014/main" xmlns="" id="{00000000-0008-0000-2100-00004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2" name="241 CuadroTexto">
          <a:extLst>
            <a:ext uri="{FF2B5EF4-FFF2-40B4-BE49-F238E27FC236}">
              <a16:creationId xmlns:a16="http://schemas.microsoft.com/office/drawing/2014/main" xmlns="" id="{00000000-0008-0000-2100-00004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3" name="242 CuadroTexto">
          <a:extLst>
            <a:ext uri="{FF2B5EF4-FFF2-40B4-BE49-F238E27FC236}">
              <a16:creationId xmlns:a16="http://schemas.microsoft.com/office/drawing/2014/main" xmlns="" id="{00000000-0008-0000-2100-00004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4" name="243 CuadroTexto">
          <a:extLst>
            <a:ext uri="{FF2B5EF4-FFF2-40B4-BE49-F238E27FC236}">
              <a16:creationId xmlns:a16="http://schemas.microsoft.com/office/drawing/2014/main" xmlns="" id="{00000000-0008-0000-2100-00005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5" name="244 CuadroTexto">
          <a:extLst>
            <a:ext uri="{FF2B5EF4-FFF2-40B4-BE49-F238E27FC236}">
              <a16:creationId xmlns:a16="http://schemas.microsoft.com/office/drawing/2014/main" xmlns="" id="{00000000-0008-0000-2100-00005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6" name="245 CuadroTexto">
          <a:extLst>
            <a:ext uri="{FF2B5EF4-FFF2-40B4-BE49-F238E27FC236}">
              <a16:creationId xmlns:a16="http://schemas.microsoft.com/office/drawing/2014/main" xmlns="" id="{00000000-0008-0000-2100-00005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7" name="246 CuadroTexto">
          <a:extLst>
            <a:ext uri="{FF2B5EF4-FFF2-40B4-BE49-F238E27FC236}">
              <a16:creationId xmlns:a16="http://schemas.microsoft.com/office/drawing/2014/main" xmlns="" id="{00000000-0008-0000-2100-00005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8" name="247 CuadroTexto">
          <a:extLst>
            <a:ext uri="{FF2B5EF4-FFF2-40B4-BE49-F238E27FC236}">
              <a16:creationId xmlns:a16="http://schemas.microsoft.com/office/drawing/2014/main" xmlns="" id="{00000000-0008-0000-2100-00005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9" name="248 CuadroTexto">
          <a:extLst>
            <a:ext uri="{FF2B5EF4-FFF2-40B4-BE49-F238E27FC236}">
              <a16:creationId xmlns:a16="http://schemas.microsoft.com/office/drawing/2014/main" xmlns="" id="{00000000-0008-0000-2100-00005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0" name="249 CuadroTexto">
          <a:extLst>
            <a:ext uri="{FF2B5EF4-FFF2-40B4-BE49-F238E27FC236}">
              <a16:creationId xmlns:a16="http://schemas.microsoft.com/office/drawing/2014/main" xmlns="" id="{00000000-0008-0000-2100-00005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1" name="250 CuadroTexto">
          <a:extLst>
            <a:ext uri="{FF2B5EF4-FFF2-40B4-BE49-F238E27FC236}">
              <a16:creationId xmlns:a16="http://schemas.microsoft.com/office/drawing/2014/main" xmlns="" id="{00000000-0008-0000-2100-00005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2" name="251 CuadroTexto">
          <a:extLst>
            <a:ext uri="{FF2B5EF4-FFF2-40B4-BE49-F238E27FC236}">
              <a16:creationId xmlns:a16="http://schemas.microsoft.com/office/drawing/2014/main" xmlns="" id="{00000000-0008-0000-2100-00005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3" name="252 CuadroTexto">
          <a:extLst>
            <a:ext uri="{FF2B5EF4-FFF2-40B4-BE49-F238E27FC236}">
              <a16:creationId xmlns:a16="http://schemas.microsoft.com/office/drawing/2014/main" xmlns="" id="{00000000-0008-0000-2100-00005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4" name="253 CuadroTexto">
          <a:extLst>
            <a:ext uri="{FF2B5EF4-FFF2-40B4-BE49-F238E27FC236}">
              <a16:creationId xmlns:a16="http://schemas.microsoft.com/office/drawing/2014/main" xmlns="" id="{00000000-0008-0000-2100-00005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5" name="254 CuadroTexto">
          <a:extLst>
            <a:ext uri="{FF2B5EF4-FFF2-40B4-BE49-F238E27FC236}">
              <a16:creationId xmlns:a16="http://schemas.microsoft.com/office/drawing/2014/main" xmlns="" id="{00000000-0008-0000-2100-00005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6" name="255 CuadroTexto">
          <a:extLst>
            <a:ext uri="{FF2B5EF4-FFF2-40B4-BE49-F238E27FC236}">
              <a16:creationId xmlns:a16="http://schemas.microsoft.com/office/drawing/2014/main" xmlns="" id="{00000000-0008-0000-2100-00005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7" name="256 CuadroTexto">
          <a:extLst>
            <a:ext uri="{FF2B5EF4-FFF2-40B4-BE49-F238E27FC236}">
              <a16:creationId xmlns:a16="http://schemas.microsoft.com/office/drawing/2014/main" xmlns="" id="{00000000-0008-0000-2100-00005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8" name="257 CuadroTexto">
          <a:extLst>
            <a:ext uri="{FF2B5EF4-FFF2-40B4-BE49-F238E27FC236}">
              <a16:creationId xmlns:a16="http://schemas.microsoft.com/office/drawing/2014/main" xmlns="" id="{00000000-0008-0000-2100-00005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9" name="258 CuadroTexto">
          <a:extLst>
            <a:ext uri="{FF2B5EF4-FFF2-40B4-BE49-F238E27FC236}">
              <a16:creationId xmlns:a16="http://schemas.microsoft.com/office/drawing/2014/main" xmlns="" id="{00000000-0008-0000-2100-00005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0" name="259 CuadroTexto">
          <a:extLst>
            <a:ext uri="{FF2B5EF4-FFF2-40B4-BE49-F238E27FC236}">
              <a16:creationId xmlns:a16="http://schemas.microsoft.com/office/drawing/2014/main" xmlns="" id="{00000000-0008-0000-2100-00006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1" name="260 CuadroTexto">
          <a:extLst>
            <a:ext uri="{FF2B5EF4-FFF2-40B4-BE49-F238E27FC236}">
              <a16:creationId xmlns:a16="http://schemas.microsoft.com/office/drawing/2014/main" xmlns="" id="{00000000-0008-0000-2100-00006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2" name="261 CuadroTexto">
          <a:extLst>
            <a:ext uri="{FF2B5EF4-FFF2-40B4-BE49-F238E27FC236}">
              <a16:creationId xmlns:a16="http://schemas.microsoft.com/office/drawing/2014/main" xmlns="" id="{00000000-0008-0000-2100-00006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3" name="262 CuadroTexto">
          <a:extLst>
            <a:ext uri="{FF2B5EF4-FFF2-40B4-BE49-F238E27FC236}">
              <a16:creationId xmlns:a16="http://schemas.microsoft.com/office/drawing/2014/main" xmlns="" id="{00000000-0008-0000-2100-00006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4" name="263 CuadroTexto">
          <a:extLst>
            <a:ext uri="{FF2B5EF4-FFF2-40B4-BE49-F238E27FC236}">
              <a16:creationId xmlns:a16="http://schemas.microsoft.com/office/drawing/2014/main" xmlns="" id="{00000000-0008-0000-2100-00006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5" name="264 CuadroTexto">
          <a:extLst>
            <a:ext uri="{FF2B5EF4-FFF2-40B4-BE49-F238E27FC236}">
              <a16:creationId xmlns:a16="http://schemas.microsoft.com/office/drawing/2014/main" xmlns="" id="{00000000-0008-0000-2100-00006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6" name="265 CuadroTexto">
          <a:extLst>
            <a:ext uri="{FF2B5EF4-FFF2-40B4-BE49-F238E27FC236}">
              <a16:creationId xmlns:a16="http://schemas.microsoft.com/office/drawing/2014/main" xmlns="" id="{00000000-0008-0000-2100-00006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7" name="266 CuadroTexto">
          <a:extLst>
            <a:ext uri="{FF2B5EF4-FFF2-40B4-BE49-F238E27FC236}">
              <a16:creationId xmlns:a16="http://schemas.microsoft.com/office/drawing/2014/main" xmlns="" id="{00000000-0008-0000-2100-00006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8" name="267 CuadroTexto">
          <a:extLst>
            <a:ext uri="{FF2B5EF4-FFF2-40B4-BE49-F238E27FC236}">
              <a16:creationId xmlns:a16="http://schemas.microsoft.com/office/drawing/2014/main" xmlns="" id="{00000000-0008-0000-2100-00006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9" name="268 CuadroTexto">
          <a:extLst>
            <a:ext uri="{FF2B5EF4-FFF2-40B4-BE49-F238E27FC236}">
              <a16:creationId xmlns:a16="http://schemas.microsoft.com/office/drawing/2014/main" xmlns="" id="{00000000-0008-0000-2100-00006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0" name="269 CuadroTexto">
          <a:extLst>
            <a:ext uri="{FF2B5EF4-FFF2-40B4-BE49-F238E27FC236}">
              <a16:creationId xmlns:a16="http://schemas.microsoft.com/office/drawing/2014/main" xmlns="" id="{00000000-0008-0000-2100-00006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1" name="270 CuadroTexto">
          <a:extLst>
            <a:ext uri="{FF2B5EF4-FFF2-40B4-BE49-F238E27FC236}">
              <a16:creationId xmlns:a16="http://schemas.microsoft.com/office/drawing/2014/main" xmlns="" id="{00000000-0008-0000-2100-00006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2" name="271 CuadroTexto">
          <a:extLst>
            <a:ext uri="{FF2B5EF4-FFF2-40B4-BE49-F238E27FC236}">
              <a16:creationId xmlns:a16="http://schemas.microsoft.com/office/drawing/2014/main" xmlns="" id="{00000000-0008-0000-2100-00006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3" name="272 CuadroTexto">
          <a:extLst>
            <a:ext uri="{FF2B5EF4-FFF2-40B4-BE49-F238E27FC236}">
              <a16:creationId xmlns:a16="http://schemas.microsoft.com/office/drawing/2014/main" xmlns="" id="{00000000-0008-0000-2100-00006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4" name="273 CuadroTexto">
          <a:extLst>
            <a:ext uri="{FF2B5EF4-FFF2-40B4-BE49-F238E27FC236}">
              <a16:creationId xmlns:a16="http://schemas.microsoft.com/office/drawing/2014/main" xmlns="" id="{00000000-0008-0000-2100-00006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5" name="274 CuadroTexto">
          <a:extLst>
            <a:ext uri="{FF2B5EF4-FFF2-40B4-BE49-F238E27FC236}">
              <a16:creationId xmlns:a16="http://schemas.microsoft.com/office/drawing/2014/main" xmlns="" id="{00000000-0008-0000-2100-00006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6" name="275 CuadroTexto">
          <a:extLst>
            <a:ext uri="{FF2B5EF4-FFF2-40B4-BE49-F238E27FC236}">
              <a16:creationId xmlns:a16="http://schemas.microsoft.com/office/drawing/2014/main" xmlns="" id="{00000000-0008-0000-2100-00007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7" name="276 CuadroTexto">
          <a:extLst>
            <a:ext uri="{FF2B5EF4-FFF2-40B4-BE49-F238E27FC236}">
              <a16:creationId xmlns:a16="http://schemas.microsoft.com/office/drawing/2014/main" xmlns="" id="{00000000-0008-0000-2100-00007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8" name="277 CuadroTexto">
          <a:extLst>
            <a:ext uri="{FF2B5EF4-FFF2-40B4-BE49-F238E27FC236}">
              <a16:creationId xmlns:a16="http://schemas.microsoft.com/office/drawing/2014/main" xmlns="" id="{00000000-0008-0000-2100-00007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9" name="278 CuadroTexto">
          <a:extLst>
            <a:ext uri="{FF2B5EF4-FFF2-40B4-BE49-F238E27FC236}">
              <a16:creationId xmlns:a16="http://schemas.microsoft.com/office/drawing/2014/main" xmlns="" id="{00000000-0008-0000-2100-00007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0" name="279 CuadroTexto">
          <a:extLst>
            <a:ext uri="{FF2B5EF4-FFF2-40B4-BE49-F238E27FC236}">
              <a16:creationId xmlns:a16="http://schemas.microsoft.com/office/drawing/2014/main" xmlns="" id="{00000000-0008-0000-2100-00007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1" name="280 CuadroTexto">
          <a:extLst>
            <a:ext uri="{FF2B5EF4-FFF2-40B4-BE49-F238E27FC236}">
              <a16:creationId xmlns:a16="http://schemas.microsoft.com/office/drawing/2014/main" xmlns="" id="{00000000-0008-0000-2100-00007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1 CuadroTexto">
          <a:extLst>
            <a:ext uri="{FF2B5EF4-FFF2-40B4-BE49-F238E27FC236}">
              <a16:creationId xmlns:a16="http://schemas.microsoft.com/office/drawing/2014/main" xmlns="" id="{00000000-0008-0000-2100-00007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3" name="282 CuadroTexto">
          <a:extLst>
            <a:ext uri="{FF2B5EF4-FFF2-40B4-BE49-F238E27FC236}">
              <a16:creationId xmlns:a16="http://schemas.microsoft.com/office/drawing/2014/main" xmlns="" id="{00000000-0008-0000-2100-00007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4" name="283 CuadroTexto">
          <a:extLst>
            <a:ext uri="{FF2B5EF4-FFF2-40B4-BE49-F238E27FC236}">
              <a16:creationId xmlns:a16="http://schemas.microsoft.com/office/drawing/2014/main" xmlns="" id="{00000000-0008-0000-2100-00007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5" name="284 CuadroTexto">
          <a:extLst>
            <a:ext uri="{FF2B5EF4-FFF2-40B4-BE49-F238E27FC236}">
              <a16:creationId xmlns:a16="http://schemas.microsoft.com/office/drawing/2014/main" xmlns="" id="{00000000-0008-0000-2100-00007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6" name="285 CuadroTexto">
          <a:extLst>
            <a:ext uri="{FF2B5EF4-FFF2-40B4-BE49-F238E27FC236}">
              <a16:creationId xmlns:a16="http://schemas.microsoft.com/office/drawing/2014/main" xmlns="" id="{00000000-0008-0000-2100-00007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7" name="286 CuadroTexto">
          <a:extLst>
            <a:ext uri="{FF2B5EF4-FFF2-40B4-BE49-F238E27FC236}">
              <a16:creationId xmlns:a16="http://schemas.microsoft.com/office/drawing/2014/main" xmlns="" id="{00000000-0008-0000-2100-00007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8" name="287 CuadroTexto">
          <a:extLst>
            <a:ext uri="{FF2B5EF4-FFF2-40B4-BE49-F238E27FC236}">
              <a16:creationId xmlns:a16="http://schemas.microsoft.com/office/drawing/2014/main" xmlns="" id="{00000000-0008-0000-2100-00007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9" name="288 CuadroTexto">
          <a:extLst>
            <a:ext uri="{FF2B5EF4-FFF2-40B4-BE49-F238E27FC236}">
              <a16:creationId xmlns:a16="http://schemas.microsoft.com/office/drawing/2014/main" xmlns="" id="{00000000-0008-0000-2100-00007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0" name="289 CuadroTexto">
          <a:extLst>
            <a:ext uri="{FF2B5EF4-FFF2-40B4-BE49-F238E27FC236}">
              <a16:creationId xmlns:a16="http://schemas.microsoft.com/office/drawing/2014/main" xmlns="" id="{00000000-0008-0000-2100-00007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1" name="290 CuadroTexto">
          <a:extLst>
            <a:ext uri="{FF2B5EF4-FFF2-40B4-BE49-F238E27FC236}">
              <a16:creationId xmlns:a16="http://schemas.microsoft.com/office/drawing/2014/main" xmlns="" id="{00000000-0008-0000-2100-00007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2" name="291 CuadroTexto">
          <a:extLst>
            <a:ext uri="{FF2B5EF4-FFF2-40B4-BE49-F238E27FC236}">
              <a16:creationId xmlns:a16="http://schemas.microsoft.com/office/drawing/2014/main" xmlns="" id="{00000000-0008-0000-2100-00008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3" name="292 CuadroTexto">
          <a:extLst>
            <a:ext uri="{FF2B5EF4-FFF2-40B4-BE49-F238E27FC236}">
              <a16:creationId xmlns:a16="http://schemas.microsoft.com/office/drawing/2014/main" xmlns="" id="{00000000-0008-0000-2100-00008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4" name="293 CuadroTexto">
          <a:extLst>
            <a:ext uri="{FF2B5EF4-FFF2-40B4-BE49-F238E27FC236}">
              <a16:creationId xmlns:a16="http://schemas.microsoft.com/office/drawing/2014/main" xmlns="" id="{00000000-0008-0000-2100-00008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5" name="294 CuadroTexto">
          <a:extLst>
            <a:ext uri="{FF2B5EF4-FFF2-40B4-BE49-F238E27FC236}">
              <a16:creationId xmlns:a16="http://schemas.microsoft.com/office/drawing/2014/main" xmlns="" id="{00000000-0008-0000-2100-00008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6" name="295 CuadroTexto">
          <a:extLst>
            <a:ext uri="{FF2B5EF4-FFF2-40B4-BE49-F238E27FC236}">
              <a16:creationId xmlns:a16="http://schemas.microsoft.com/office/drawing/2014/main" xmlns="" id="{00000000-0008-0000-2100-00008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7" name="296 CuadroTexto">
          <a:extLst>
            <a:ext uri="{FF2B5EF4-FFF2-40B4-BE49-F238E27FC236}">
              <a16:creationId xmlns:a16="http://schemas.microsoft.com/office/drawing/2014/main" xmlns="" id="{00000000-0008-0000-2100-00008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8" name="17 CuadroTexto">
          <a:extLst>
            <a:ext uri="{FF2B5EF4-FFF2-40B4-BE49-F238E27FC236}">
              <a16:creationId xmlns:a16="http://schemas.microsoft.com/office/drawing/2014/main" xmlns="" id="{00000000-0008-0000-2100-00008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9" name="90 CuadroTexto">
          <a:extLst>
            <a:ext uri="{FF2B5EF4-FFF2-40B4-BE49-F238E27FC236}">
              <a16:creationId xmlns:a16="http://schemas.microsoft.com/office/drawing/2014/main" xmlns="" id="{00000000-0008-0000-2100-00008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0" name="91 CuadroTexto">
          <a:extLst>
            <a:ext uri="{FF2B5EF4-FFF2-40B4-BE49-F238E27FC236}">
              <a16:creationId xmlns:a16="http://schemas.microsoft.com/office/drawing/2014/main" xmlns="" id="{00000000-0008-0000-2100-00008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1" name="92 CuadroTexto">
          <a:extLst>
            <a:ext uri="{FF2B5EF4-FFF2-40B4-BE49-F238E27FC236}">
              <a16:creationId xmlns:a16="http://schemas.microsoft.com/office/drawing/2014/main" xmlns="" id="{00000000-0008-0000-2100-00008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2" name="93 CuadroTexto">
          <a:extLst>
            <a:ext uri="{FF2B5EF4-FFF2-40B4-BE49-F238E27FC236}">
              <a16:creationId xmlns:a16="http://schemas.microsoft.com/office/drawing/2014/main" xmlns="" id="{00000000-0008-0000-2100-00008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3" name="94 CuadroTexto">
          <a:extLst>
            <a:ext uri="{FF2B5EF4-FFF2-40B4-BE49-F238E27FC236}">
              <a16:creationId xmlns:a16="http://schemas.microsoft.com/office/drawing/2014/main" xmlns="" id="{00000000-0008-0000-2100-00008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4" name="95 CuadroTexto">
          <a:extLst>
            <a:ext uri="{FF2B5EF4-FFF2-40B4-BE49-F238E27FC236}">
              <a16:creationId xmlns:a16="http://schemas.microsoft.com/office/drawing/2014/main" xmlns="" id="{00000000-0008-0000-2100-00008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5" name="96 CuadroTexto">
          <a:extLst>
            <a:ext uri="{FF2B5EF4-FFF2-40B4-BE49-F238E27FC236}">
              <a16:creationId xmlns:a16="http://schemas.microsoft.com/office/drawing/2014/main" xmlns="" id="{00000000-0008-0000-2100-00008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6" name="97 CuadroTexto">
          <a:extLst>
            <a:ext uri="{FF2B5EF4-FFF2-40B4-BE49-F238E27FC236}">
              <a16:creationId xmlns:a16="http://schemas.microsoft.com/office/drawing/2014/main" xmlns="" id="{00000000-0008-0000-2100-00008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98 CuadroTexto">
          <a:extLst>
            <a:ext uri="{FF2B5EF4-FFF2-40B4-BE49-F238E27FC236}">
              <a16:creationId xmlns:a16="http://schemas.microsoft.com/office/drawing/2014/main" xmlns="" id="{00000000-0008-0000-2100-00008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8" name="99 CuadroTexto">
          <a:extLst>
            <a:ext uri="{FF2B5EF4-FFF2-40B4-BE49-F238E27FC236}">
              <a16:creationId xmlns:a16="http://schemas.microsoft.com/office/drawing/2014/main" xmlns="" id="{00000000-0008-0000-2100-00009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9" name="100 CuadroTexto">
          <a:extLst>
            <a:ext uri="{FF2B5EF4-FFF2-40B4-BE49-F238E27FC236}">
              <a16:creationId xmlns:a16="http://schemas.microsoft.com/office/drawing/2014/main" xmlns="" id="{00000000-0008-0000-2100-00009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0" name="101 CuadroTexto">
          <a:extLst>
            <a:ext uri="{FF2B5EF4-FFF2-40B4-BE49-F238E27FC236}">
              <a16:creationId xmlns:a16="http://schemas.microsoft.com/office/drawing/2014/main" xmlns="" id="{00000000-0008-0000-2100-00009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1" name="118 CuadroTexto">
          <a:extLst>
            <a:ext uri="{FF2B5EF4-FFF2-40B4-BE49-F238E27FC236}">
              <a16:creationId xmlns:a16="http://schemas.microsoft.com/office/drawing/2014/main" xmlns="" id="{00000000-0008-0000-2100-00009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2" name="119 CuadroTexto">
          <a:extLst>
            <a:ext uri="{FF2B5EF4-FFF2-40B4-BE49-F238E27FC236}">
              <a16:creationId xmlns:a16="http://schemas.microsoft.com/office/drawing/2014/main" xmlns="" id="{00000000-0008-0000-2100-00009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3" name="120 CuadroTexto">
          <a:extLst>
            <a:ext uri="{FF2B5EF4-FFF2-40B4-BE49-F238E27FC236}">
              <a16:creationId xmlns:a16="http://schemas.microsoft.com/office/drawing/2014/main" xmlns="" id="{00000000-0008-0000-2100-00009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4" name="121 CuadroTexto">
          <a:extLst>
            <a:ext uri="{FF2B5EF4-FFF2-40B4-BE49-F238E27FC236}">
              <a16:creationId xmlns:a16="http://schemas.microsoft.com/office/drawing/2014/main" xmlns="" id="{00000000-0008-0000-2100-00009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5" name="122 CuadroTexto">
          <a:extLst>
            <a:ext uri="{FF2B5EF4-FFF2-40B4-BE49-F238E27FC236}">
              <a16:creationId xmlns:a16="http://schemas.microsoft.com/office/drawing/2014/main" xmlns="" id="{00000000-0008-0000-2100-00009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6" name="123 CuadroTexto">
          <a:extLst>
            <a:ext uri="{FF2B5EF4-FFF2-40B4-BE49-F238E27FC236}">
              <a16:creationId xmlns:a16="http://schemas.microsoft.com/office/drawing/2014/main" xmlns="" id="{00000000-0008-0000-2100-00009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7" name="124 CuadroTexto">
          <a:extLst>
            <a:ext uri="{FF2B5EF4-FFF2-40B4-BE49-F238E27FC236}">
              <a16:creationId xmlns:a16="http://schemas.microsoft.com/office/drawing/2014/main" xmlns="" id="{00000000-0008-0000-2100-00009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8" name="125 CuadroTexto">
          <a:extLst>
            <a:ext uri="{FF2B5EF4-FFF2-40B4-BE49-F238E27FC236}">
              <a16:creationId xmlns:a16="http://schemas.microsoft.com/office/drawing/2014/main" xmlns="" id="{00000000-0008-0000-2100-00009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9" name="143 CuadroTexto">
          <a:extLst>
            <a:ext uri="{FF2B5EF4-FFF2-40B4-BE49-F238E27FC236}">
              <a16:creationId xmlns:a16="http://schemas.microsoft.com/office/drawing/2014/main" xmlns="" id="{00000000-0008-0000-2100-00009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0" name="144 CuadroTexto">
          <a:extLst>
            <a:ext uri="{FF2B5EF4-FFF2-40B4-BE49-F238E27FC236}">
              <a16:creationId xmlns:a16="http://schemas.microsoft.com/office/drawing/2014/main" xmlns="" id="{00000000-0008-0000-2100-00009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1" name="145 CuadroTexto">
          <a:extLst>
            <a:ext uri="{FF2B5EF4-FFF2-40B4-BE49-F238E27FC236}">
              <a16:creationId xmlns:a16="http://schemas.microsoft.com/office/drawing/2014/main" xmlns="" id="{00000000-0008-0000-2100-00009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2" name="146 CuadroTexto">
          <a:extLst>
            <a:ext uri="{FF2B5EF4-FFF2-40B4-BE49-F238E27FC236}">
              <a16:creationId xmlns:a16="http://schemas.microsoft.com/office/drawing/2014/main" xmlns="" id="{00000000-0008-0000-2100-00009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3" name="147 CuadroTexto">
          <a:extLst>
            <a:ext uri="{FF2B5EF4-FFF2-40B4-BE49-F238E27FC236}">
              <a16:creationId xmlns:a16="http://schemas.microsoft.com/office/drawing/2014/main" xmlns="" id="{00000000-0008-0000-2100-00009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4" name="148 CuadroTexto">
          <a:extLst>
            <a:ext uri="{FF2B5EF4-FFF2-40B4-BE49-F238E27FC236}">
              <a16:creationId xmlns:a16="http://schemas.microsoft.com/office/drawing/2014/main" xmlns="" id="{00000000-0008-0000-2100-0000A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5" name="149 CuadroTexto">
          <a:extLst>
            <a:ext uri="{FF2B5EF4-FFF2-40B4-BE49-F238E27FC236}">
              <a16:creationId xmlns:a16="http://schemas.microsoft.com/office/drawing/2014/main" xmlns="" id="{00000000-0008-0000-2100-0000A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6" name="150 CuadroTexto">
          <a:extLst>
            <a:ext uri="{FF2B5EF4-FFF2-40B4-BE49-F238E27FC236}">
              <a16:creationId xmlns:a16="http://schemas.microsoft.com/office/drawing/2014/main" xmlns="" id="{00000000-0008-0000-2100-0000A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7" name="151 CuadroTexto">
          <a:extLst>
            <a:ext uri="{FF2B5EF4-FFF2-40B4-BE49-F238E27FC236}">
              <a16:creationId xmlns:a16="http://schemas.microsoft.com/office/drawing/2014/main" xmlns="" id="{00000000-0008-0000-2100-0000A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8" name="152 CuadroTexto">
          <a:extLst>
            <a:ext uri="{FF2B5EF4-FFF2-40B4-BE49-F238E27FC236}">
              <a16:creationId xmlns:a16="http://schemas.microsoft.com/office/drawing/2014/main" xmlns="" id="{00000000-0008-0000-2100-0000A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9" name="153 CuadroTexto">
          <a:extLst>
            <a:ext uri="{FF2B5EF4-FFF2-40B4-BE49-F238E27FC236}">
              <a16:creationId xmlns:a16="http://schemas.microsoft.com/office/drawing/2014/main" xmlns="" id="{00000000-0008-0000-2100-0000A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0" name="154 CuadroTexto">
          <a:extLst>
            <a:ext uri="{FF2B5EF4-FFF2-40B4-BE49-F238E27FC236}">
              <a16:creationId xmlns:a16="http://schemas.microsoft.com/office/drawing/2014/main" xmlns="" id="{00000000-0008-0000-2100-0000A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1" name="155 CuadroTexto">
          <a:extLst>
            <a:ext uri="{FF2B5EF4-FFF2-40B4-BE49-F238E27FC236}">
              <a16:creationId xmlns:a16="http://schemas.microsoft.com/office/drawing/2014/main" xmlns="" id="{00000000-0008-0000-2100-0000A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2" name="156 CuadroTexto">
          <a:extLst>
            <a:ext uri="{FF2B5EF4-FFF2-40B4-BE49-F238E27FC236}">
              <a16:creationId xmlns:a16="http://schemas.microsoft.com/office/drawing/2014/main" xmlns="" id="{00000000-0008-0000-2100-0000A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3" name="157 CuadroTexto">
          <a:extLst>
            <a:ext uri="{FF2B5EF4-FFF2-40B4-BE49-F238E27FC236}">
              <a16:creationId xmlns:a16="http://schemas.microsoft.com/office/drawing/2014/main" xmlns="" id="{00000000-0008-0000-2100-0000A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4" name="158 CuadroTexto">
          <a:extLst>
            <a:ext uri="{FF2B5EF4-FFF2-40B4-BE49-F238E27FC236}">
              <a16:creationId xmlns:a16="http://schemas.microsoft.com/office/drawing/2014/main" xmlns="" id="{00000000-0008-0000-2100-0000A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5" name="159 CuadroTexto">
          <a:extLst>
            <a:ext uri="{FF2B5EF4-FFF2-40B4-BE49-F238E27FC236}">
              <a16:creationId xmlns:a16="http://schemas.microsoft.com/office/drawing/2014/main" xmlns="" id="{00000000-0008-0000-2100-0000A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6" name="160 CuadroTexto">
          <a:extLst>
            <a:ext uri="{FF2B5EF4-FFF2-40B4-BE49-F238E27FC236}">
              <a16:creationId xmlns:a16="http://schemas.microsoft.com/office/drawing/2014/main" xmlns="" id="{00000000-0008-0000-2100-0000A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7" name="161 CuadroTexto">
          <a:extLst>
            <a:ext uri="{FF2B5EF4-FFF2-40B4-BE49-F238E27FC236}">
              <a16:creationId xmlns:a16="http://schemas.microsoft.com/office/drawing/2014/main" xmlns="" id="{00000000-0008-0000-2100-0000A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8" name="162 CuadroTexto">
          <a:extLst>
            <a:ext uri="{FF2B5EF4-FFF2-40B4-BE49-F238E27FC236}">
              <a16:creationId xmlns:a16="http://schemas.microsoft.com/office/drawing/2014/main" xmlns="" id="{00000000-0008-0000-2100-0000A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9" name="163 CuadroTexto">
          <a:extLst>
            <a:ext uri="{FF2B5EF4-FFF2-40B4-BE49-F238E27FC236}">
              <a16:creationId xmlns:a16="http://schemas.microsoft.com/office/drawing/2014/main" xmlns="" id="{00000000-0008-0000-2100-0000A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0" name="164 CuadroTexto">
          <a:extLst>
            <a:ext uri="{FF2B5EF4-FFF2-40B4-BE49-F238E27FC236}">
              <a16:creationId xmlns:a16="http://schemas.microsoft.com/office/drawing/2014/main" xmlns="" id="{00000000-0008-0000-2100-0000B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1" name="165 CuadroTexto">
          <a:extLst>
            <a:ext uri="{FF2B5EF4-FFF2-40B4-BE49-F238E27FC236}">
              <a16:creationId xmlns:a16="http://schemas.microsoft.com/office/drawing/2014/main" xmlns="" id="{00000000-0008-0000-2100-0000B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2" name="166 CuadroTexto">
          <a:extLst>
            <a:ext uri="{FF2B5EF4-FFF2-40B4-BE49-F238E27FC236}">
              <a16:creationId xmlns:a16="http://schemas.microsoft.com/office/drawing/2014/main" xmlns="" id="{00000000-0008-0000-2100-0000B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3" name="167 CuadroTexto">
          <a:extLst>
            <a:ext uri="{FF2B5EF4-FFF2-40B4-BE49-F238E27FC236}">
              <a16:creationId xmlns:a16="http://schemas.microsoft.com/office/drawing/2014/main" xmlns="" id="{00000000-0008-0000-2100-0000B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4" name="168 CuadroTexto">
          <a:extLst>
            <a:ext uri="{FF2B5EF4-FFF2-40B4-BE49-F238E27FC236}">
              <a16:creationId xmlns:a16="http://schemas.microsoft.com/office/drawing/2014/main" xmlns="" id="{00000000-0008-0000-2100-0000B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5" name="169 CuadroTexto">
          <a:extLst>
            <a:ext uri="{FF2B5EF4-FFF2-40B4-BE49-F238E27FC236}">
              <a16:creationId xmlns:a16="http://schemas.microsoft.com/office/drawing/2014/main" xmlns="" id="{00000000-0008-0000-2100-0000B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6" name="170 CuadroTexto">
          <a:extLst>
            <a:ext uri="{FF2B5EF4-FFF2-40B4-BE49-F238E27FC236}">
              <a16:creationId xmlns:a16="http://schemas.microsoft.com/office/drawing/2014/main" xmlns="" id="{00000000-0008-0000-2100-0000B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7" name="171 CuadroTexto">
          <a:extLst>
            <a:ext uri="{FF2B5EF4-FFF2-40B4-BE49-F238E27FC236}">
              <a16:creationId xmlns:a16="http://schemas.microsoft.com/office/drawing/2014/main" xmlns="" id="{00000000-0008-0000-2100-0000B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8" name="172 CuadroTexto">
          <a:extLst>
            <a:ext uri="{FF2B5EF4-FFF2-40B4-BE49-F238E27FC236}">
              <a16:creationId xmlns:a16="http://schemas.microsoft.com/office/drawing/2014/main" xmlns="" id="{00000000-0008-0000-2100-0000B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9" name="173 CuadroTexto">
          <a:extLst>
            <a:ext uri="{FF2B5EF4-FFF2-40B4-BE49-F238E27FC236}">
              <a16:creationId xmlns:a16="http://schemas.microsoft.com/office/drawing/2014/main" xmlns="" id="{00000000-0008-0000-2100-0000B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0" name="174 CuadroTexto">
          <a:extLst>
            <a:ext uri="{FF2B5EF4-FFF2-40B4-BE49-F238E27FC236}">
              <a16:creationId xmlns:a16="http://schemas.microsoft.com/office/drawing/2014/main" xmlns="" id="{00000000-0008-0000-2100-0000B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1" name="175 CuadroTexto">
          <a:extLst>
            <a:ext uri="{FF2B5EF4-FFF2-40B4-BE49-F238E27FC236}">
              <a16:creationId xmlns:a16="http://schemas.microsoft.com/office/drawing/2014/main" xmlns="" id="{00000000-0008-0000-2100-0000B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2" name="176 CuadroTexto">
          <a:extLst>
            <a:ext uri="{FF2B5EF4-FFF2-40B4-BE49-F238E27FC236}">
              <a16:creationId xmlns:a16="http://schemas.microsoft.com/office/drawing/2014/main" xmlns="" id="{00000000-0008-0000-2100-0000B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3" name="177 CuadroTexto">
          <a:extLst>
            <a:ext uri="{FF2B5EF4-FFF2-40B4-BE49-F238E27FC236}">
              <a16:creationId xmlns:a16="http://schemas.microsoft.com/office/drawing/2014/main" xmlns="" id="{00000000-0008-0000-2100-0000B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4" name="178 CuadroTexto">
          <a:extLst>
            <a:ext uri="{FF2B5EF4-FFF2-40B4-BE49-F238E27FC236}">
              <a16:creationId xmlns:a16="http://schemas.microsoft.com/office/drawing/2014/main" xmlns="" id="{00000000-0008-0000-2100-0000B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5" name="179 CuadroTexto">
          <a:extLst>
            <a:ext uri="{FF2B5EF4-FFF2-40B4-BE49-F238E27FC236}">
              <a16:creationId xmlns:a16="http://schemas.microsoft.com/office/drawing/2014/main" xmlns="" id="{00000000-0008-0000-2100-0000B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6" name="180 CuadroTexto">
          <a:extLst>
            <a:ext uri="{FF2B5EF4-FFF2-40B4-BE49-F238E27FC236}">
              <a16:creationId xmlns:a16="http://schemas.microsoft.com/office/drawing/2014/main" xmlns="" id="{00000000-0008-0000-2100-0000C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7" name="181 CuadroTexto">
          <a:extLst>
            <a:ext uri="{FF2B5EF4-FFF2-40B4-BE49-F238E27FC236}">
              <a16:creationId xmlns:a16="http://schemas.microsoft.com/office/drawing/2014/main" xmlns="" id="{00000000-0008-0000-2100-0000C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8" name="182 CuadroTexto">
          <a:extLst>
            <a:ext uri="{FF2B5EF4-FFF2-40B4-BE49-F238E27FC236}">
              <a16:creationId xmlns:a16="http://schemas.microsoft.com/office/drawing/2014/main" xmlns="" id="{00000000-0008-0000-2100-0000C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9" name="183 CuadroTexto">
          <a:extLst>
            <a:ext uri="{FF2B5EF4-FFF2-40B4-BE49-F238E27FC236}">
              <a16:creationId xmlns:a16="http://schemas.microsoft.com/office/drawing/2014/main" xmlns="" id="{00000000-0008-0000-2100-0000C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0" name="184 CuadroTexto">
          <a:extLst>
            <a:ext uri="{FF2B5EF4-FFF2-40B4-BE49-F238E27FC236}">
              <a16:creationId xmlns:a16="http://schemas.microsoft.com/office/drawing/2014/main" xmlns="" id="{00000000-0008-0000-2100-0000C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1" name="185 CuadroTexto">
          <a:extLst>
            <a:ext uri="{FF2B5EF4-FFF2-40B4-BE49-F238E27FC236}">
              <a16:creationId xmlns:a16="http://schemas.microsoft.com/office/drawing/2014/main" xmlns="" id="{00000000-0008-0000-2100-0000C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2" name="186 CuadroTexto">
          <a:extLst>
            <a:ext uri="{FF2B5EF4-FFF2-40B4-BE49-F238E27FC236}">
              <a16:creationId xmlns:a16="http://schemas.microsoft.com/office/drawing/2014/main" xmlns="" id="{00000000-0008-0000-2100-0000C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3" name="187 CuadroTexto">
          <a:extLst>
            <a:ext uri="{FF2B5EF4-FFF2-40B4-BE49-F238E27FC236}">
              <a16:creationId xmlns:a16="http://schemas.microsoft.com/office/drawing/2014/main" xmlns="" id="{00000000-0008-0000-2100-0000C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4" name="188 CuadroTexto">
          <a:extLst>
            <a:ext uri="{FF2B5EF4-FFF2-40B4-BE49-F238E27FC236}">
              <a16:creationId xmlns:a16="http://schemas.microsoft.com/office/drawing/2014/main" xmlns="" id="{00000000-0008-0000-2100-0000C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5" name="189 CuadroTexto">
          <a:extLst>
            <a:ext uri="{FF2B5EF4-FFF2-40B4-BE49-F238E27FC236}">
              <a16:creationId xmlns:a16="http://schemas.microsoft.com/office/drawing/2014/main" xmlns="" id="{00000000-0008-0000-2100-0000C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6" name="190 CuadroTexto">
          <a:extLst>
            <a:ext uri="{FF2B5EF4-FFF2-40B4-BE49-F238E27FC236}">
              <a16:creationId xmlns:a16="http://schemas.microsoft.com/office/drawing/2014/main" xmlns="" id="{00000000-0008-0000-2100-0000C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7" name="191 CuadroTexto">
          <a:extLst>
            <a:ext uri="{FF2B5EF4-FFF2-40B4-BE49-F238E27FC236}">
              <a16:creationId xmlns:a16="http://schemas.microsoft.com/office/drawing/2014/main" xmlns="" id="{00000000-0008-0000-2100-0000C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8" name="192 CuadroTexto">
          <a:extLst>
            <a:ext uri="{FF2B5EF4-FFF2-40B4-BE49-F238E27FC236}">
              <a16:creationId xmlns:a16="http://schemas.microsoft.com/office/drawing/2014/main" xmlns="" id="{00000000-0008-0000-2100-0000C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9" name="193 CuadroTexto">
          <a:extLst>
            <a:ext uri="{FF2B5EF4-FFF2-40B4-BE49-F238E27FC236}">
              <a16:creationId xmlns:a16="http://schemas.microsoft.com/office/drawing/2014/main" xmlns="" id="{00000000-0008-0000-2100-0000C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0" name="194 CuadroTexto">
          <a:extLst>
            <a:ext uri="{FF2B5EF4-FFF2-40B4-BE49-F238E27FC236}">
              <a16:creationId xmlns:a16="http://schemas.microsoft.com/office/drawing/2014/main" xmlns="" id="{00000000-0008-0000-2100-0000C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1" name="195 CuadroTexto">
          <a:extLst>
            <a:ext uri="{FF2B5EF4-FFF2-40B4-BE49-F238E27FC236}">
              <a16:creationId xmlns:a16="http://schemas.microsoft.com/office/drawing/2014/main" xmlns="" id="{00000000-0008-0000-2100-0000C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2" name="196 CuadroTexto">
          <a:extLst>
            <a:ext uri="{FF2B5EF4-FFF2-40B4-BE49-F238E27FC236}">
              <a16:creationId xmlns:a16="http://schemas.microsoft.com/office/drawing/2014/main" xmlns="" id="{00000000-0008-0000-2100-0000D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3" name="197 CuadroTexto">
          <a:extLst>
            <a:ext uri="{FF2B5EF4-FFF2-40B4-BE49-F238E27FC236}">
              <a16:creationId xmlns:a16="http://schemas.microsoft.com/office/drawing/2014/main" xmlns="" id="{00000000-0008-0000-2100-0000D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4" name="198 CuadroTexto">
          <a:extLst>
            <a:ext uri="{FF2B5EF4-FFF2-40B4-BE49-F238E27FC236}">
              <a16:creationId xmlns:a16="http://schemas.microsoft.com/office/drawing/2014/main" xmlns="" id="{00000000-0008-0000-2100-0000D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5" name="199 CuadroTexto">
          <a:extLst>
            <a:ext uri="{FF2B5EF4-FFF2-40B4-BE49-F238E27FC236}">
              <a16:creationId xmlns:a16="http://schemas.microsoft.com/office/drawing/2014/main" xmlns="" id="{00000000-0008-0000-2100-0000D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6" name="200 CuadroTexto">
          <a:extLst>
            <a:ext uri="{FF2B5EF4-FFF2-40B4-BE49-F238E27FC236}">
              <a16:creationId xmlns:a16="http://schemas.microsoft.com/office/drawing/2014/main" xmlns="" id="{00000000-0008-0000-2100-0000D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7" name="201 CuadroTexto">
          <a:extLst>
            <a:ext uri="{FF2B5EF4-FFF2-40B4-BE49-F238E27FC236}">
              <a16:creationId xmlns:a16="http://schemas.microsoft.com/office/drawing/2014/main" xmlns="" id="{00000000-0008-0000-2100-0000D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8" name="202 CuadroTexto">
          <a:extLst>
            <a:ext uri="{FF2B5EF4-FFF2-40B4-BE49-F238E27FC236}">
              <a16:creationId xmlns:a16="http://schemas.microsoft.com/office/drawing/2014/main" xmlns="" id="{00000000-0008-0000-2100-0000D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9" name="203 CuadroTexto">
          <a:extLst>
            <a:ext uri="{FF2B5EF4-FFF2-40B4-BE49-F238E27FC236}">
              <a16:creationId xmlns:a16="http://schemas.microsoft.com/office/drawing/2014/main" xmlns="" id="{00000000-0008-0000-2100-0000D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0" name="204 CuadroTexto">
          <a:extLst>
            <a:ext uri="{FF2B5EF4-FFF2-40B4-BE49-F238E27FC236}">
              <a16:creationId xmlns:a16="http://schemas.microsoft.com/office/drawing/2014/main" xmlns="" id="{00000000-0008-0000-2100-0000D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1" name="205 CuadroTexto">
          <a:extLst>
            <a:ext uri="{FF2B5EF4-FFF2-40B4-BE49-F238E27FC236}">
              <a16:creationId xmlns:a16="http://schemas.microsoft.com/office/drawing/2014/main" xmlns="" id="{00000000-0008-0000-2100-0000D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2" name="206 CuadroTexto">
          <a:extLst>
            <a:ext uri="{FF2B5EF4-FFF2-40B4-BE49-F238E27FC236}">
              <a16:creationId xmlns:a16="http://schemas.microsoft.com/office/drawing/2014/main" xmlns="" id="{00000000-0008-0000-2100-0000D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3" name="207 CuadroTexto">
          <a:extLst>
            <a:ext uri="{FF2B5EF4-FFF2-40B4-BE49-F238E27FC236}">
              <a16:creationId xmlns:a16="http://schemas.microsoft.com/office/drawing/2014/main" xmlns="" id="{00000000-0008-0000-2100-0000D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4" name="208 CuadroTexto">
          <a:extLst>
            <a:ext uri="{FF2B5EF4-FFF2-40B4-BE49-F238E27FC236}">
              <a16:creationId xmlns:a16="http://schemas.microsoft.com/office/drawing/2014/main" xmlns="" id="{00000000-0008-0000-2100-0000D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5" name="209 CuadroTexto">
          <a:extLst>
            <a:ext uri="{FF2B5EF4-FFF2-40B4-BE49-F238E27FC236}">
              <a16:creationId xmlns:a16="http://schemas.microsoft.com/office/drawing/2014/main" xmlns="" id="{00000000-0008-0000-2100-0000D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6" name="210 CuadroTexto">
          <a:extLst>
            <a:ext uri="{FF2B5EF4-FFF2-40B4-BE49-F238E27FC236}">
              <a16:creationId xmlns:a16="http://schemas.microsoft.com/office/drawing/2014/main" xmlns="" id="{00000000-0008-0000-2100-0000D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7" name="211 CuadroTexto">
          <a:extLst>
            <a:ext uri="{FF2B5EF4-FFF2-40B4-BE49-F238E27FC236}">
              <a16:creationId xmlns:a16="http://schemas.microsoft.com/office/drawing/2014/main" xmlns="" id="{00000000-0008-0000-2100-0000D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8" name="212 CuadroTexto">
          <a:extLst>
            <a:ext uri="{FF2B5EF4-FFF2-40B4-BE49-F238E27FC236}">
              <a16:creationId xmlns:a16="http://schemas.microsoft.com/office/drawing/2014/main" xmlns="" id="{00000000-0008-0000-2100-0000E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9" name="213 CuadroTexto">
          <a:extLst>
            <a:ext uri="{FF2B5EF4-FFF2-40B4-BE49-F238E27FC236}">
              <a16:creationId xmlns:a16="http://schemas.microsoft.com/office/drawing/2014/main" xmlns="" id="{00000000-0008-0000-2100-0000E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0" name="214 CuadroTexto">
          <a:extLst>
            <a:ext uri="{FF2B5EF4-FFF2-40B4-BE49-F238E27FC236}">
              <a16:creationId xmlns:a16="http://schemas.microsoft.com/office/drawing/2014/main" xmlns="" id="{00000000-0008-0000-2100-0000E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1" name="215 CuadroTexto">
          <a:extLst>
            <a:ext uri="{FF2B5EF4-FFF2-40B4-BE49-F238E27FC236}">
              <a16:creationId xmlns:a16="http://schemas.microsoft.com/office/drawing/2014/main" xmlns="" id="{00000000-0008-0000-2100-0000E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2" name="216 CuadroTexto">
          <a:extLst>
            <a:ext uri="{FF2B5EF4-FFF2-40B4-BE49-F238E27FC236}">
              <a16:creationId xmlns:a16="http://schemas.microsoft.com/office/drawing/2014/main" xmlns="" id="{00000000-0008-0000-2100-0000E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3" name="217 CuadroTexto">
          <a:extLst>
            <a:ext uri="{FF2B5EF4-FFF2-40B4-BE49-F238E27FC236}">
              <a16:creationId xmlns:a16="http://schemas.microsoft.com/office/drawing/2014/main" xmlns="" id="{00000000-0008-0000-2100-0000E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4" name="218 CuadroTexto">
          <a:extLst>
            <a:ext uri="{FF2B5EF4-FFF2-40B4-BE49-F238E27FC236}">
              <a16:creationId xmlns:a16="http://schemas.microsoft.com/office/drawing/2014/main" xmlns="" id="{00000000-0008-0000-2100-0000E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5" name="219 CuadroTexto">
          <a:extLst>
            <a:ext uri="{FF2B5EF4-FFF2-40B4-BE49-F238E27FC236}">
              <a16:creationId xmlns:a16="http://schemas.microsoft.com/office/drawing/2014/main" xmlns="" id="{00000000-0008-0000-2100-0000E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6" name="220 CuadroTexto">
          <a:extLst>
            <a:ext uri="{FF2B5EF4-FFF2-40B4-BE49-F238E27FC236}">
              <a16:creationId xmlns:a16="http://schemas.microsoft.com/office/drawing/2014/main" xmlns="" id="{00000000-0008-0000-2100-0000E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7" name="221 CuadroTexto">
          <a:extLst>
            <a:ext uri="{FF2B5EF4-FFF2-40B4-BE49-F238E27FC236}">
              <a16:creationId xmlns:a16="http://schemas.microsoft.com/office/drawing/2014/main" xmlns="" id="{00000000-0008-0000-2100-0000E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8" name="222 CuadroTexto">
          <a:extLst>
            <a:ext uri="{FF2B5EF4-FFF2-40B4-BE49-F238E27FC236}">
              <a16:creationId xmlns:a16="http://schemas.microsoft.com/office/drawing/2014/main" xmlns="" id="{00000000-0008-0000-2100-0000E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9" name="223 CuadroTexto">
          <a:extLst>
            <a:ext uri="{FF2B5EF4-FFF2-40B4-BE49-F238E27FC236}">
              <a16:creationId xmlns:a16="http://schemas.microsoft.com/office/drawing/2014/main" xmlns="" id="{00000000-0008-0000-2100-0000E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0" name="224 CuadroTexto">
          <a:extLst>
            <a:ext uri="{FF2B5EF4-FFF2-40B4-BE49-F238E27FC236}">
              <a16:creationId xmlns:a16="http://schemas.microsoft.com/office/drawing/2014/main" xmlns="" id="{00000000-0008-0000-2100-0000E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1" name="225 CuadroTexto">
          <a:extLst>
            <a:ext uri="{FF2B5EF4-FFF2-40B4-BE49-F238E27FC236}">
              <a16:creationId xmlns:a16="http://schemas.microsoft.com/office/drawing/2014/main" xmlns="" id="{00000000-0008-0000-2100-0000E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2" name="226 CuadroTexto">
          <a:extLst>
            <a:ext uri="{FF2B5EF4-FFF2-40B4-BE49-F238E27FC236}">
              <a16:creationId xmlns:a16="http://schemas.microsoft.com/office/drawing/2014/main" xmlns="" id="{00000000-0008-0000-2100-0000E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3" name="227 CuadroTexto">
          <a:extLst>
            <a:ext uri="{FF2B5EF4-FFF2-40B4-BE49-F238E27FC236}">
              <a16:creationId xmlns:a16="http://schemas.microsoft.com/office/drawing/2014/main" xmlns="" id="{00000000-0008-0000-2100-0000E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4" name="228 CuadroTexto">
          <a:extLst>
            <a:ext uri="{FF2B5EF4-FFF2-40B4-BE49-F238E27FC236}">
              <a16:creationId xmlns:a16="http://schemas.microsoft.com/office/drawing/2014/main" xmlns="" id="{00000000-0008-0000-2100-0000F0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5" name="229 CuadroTexto">
          <a:extLst>
            <a:ext uri="{FF2B5EF4-FFF2-40B4-BE49-F238E27FC236}">
              <a16:creationId xmlns:a16="http://schemas.microsoft.com/office/drawing/2014/main" xmlns="" id="{00000000-0008-0000-2100-0000F1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6" name="230 CuadroTexto">
          <a:extLst>
            <a:ext uri="{FF2B5EF4-FFF2-40B4-BE49-F238E27FC236}">
              <a16:creationId xmlns:a16="http://schemas.microsoft.com/office/drawing/2014/main" xmlns="" id="{00000000-0008-0000-2100-0000F2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7" name="231 CuadroTexto">
          <a:extLst>
            <a:ext uri="{FF2B5EF4-FFF2-40B4-BE49-F238E27FC236}">
              <a16:creationId xmlns:a16="http://schemas.microsoft.com/office/drawing/2014/main" xmlns="" id="{00000000-0008-0000-2100-0000F3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8" name="232 CuadroTexto">
          <a:extLst>
            <a:ext uri="{FF2B5EF4-FFF2-40B4-BE49-F238E27FC236}">
              <a16:creationId xmlns:a16="http://schemas.microsoft.com/office/drawing/2014/main" xmlns="" id="{00000000-0008-0000-2100-0000F4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9" name="233 CuadroTexto">
          <a:extLst>
            <a:ext uri="{FF2B5EF4-FFF2-40B4-BE49-F238E27FC236}">
              <a16:creationId xmlns:a16="http://schemas.microsoft.com/office/drawing/2014/main" xmlns="" id="{00000000-0008-0000-2100-0000F5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0" name="234 CuadroTexto">
          <a:extLst>
            <a:ext uri="{FF2B5EF4-FFF2-40B4-BE49-F238E27FC236}">
              <a16:creationId xmlns:a16="http://schemas.microsoft.com/office/drawing/2014/main" xmlns="" id="{00000000-0008-0000-2100-0000F6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1" name="235 CuadroTexto">
          <a:extLst>
            <a:ext uri="{FF2B5EF4-FFF2-40B4-BE49-F238E27FC236}">
              <a16:creationId xmlns:a16="http://schemas.microsoft.com/office/drawing/2014/main" xmlns="" id="{00000000-0008-0000-2100-0000F7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2" name="236 CuadroTexto">
          <a:extLst>
            <a:ext uri="{FF2B5EF4-FFF2-40B4-BE49-F238E27FC236}">
              <a16:creationId xmlns:a16="http://schemas.microsoft.com/office/drawing/2014/main" xmlns="" id="{00000000-0008-0000-2100-0000F8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3" name="237 CuadroTexto">
          <a:extLst>
            <a:ext uri="{FF2B5EF4-FFF2-40B4-BE49-F238E27FC236}">
              <a16:creationId xmlns:a16="http://schemas.microsoft.com/office/drawing/2014/main" xmlns="" id="{00000000-0008-0000-2100-0000F9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4" name="238 CuadroTexto">
          <a:extLst>
            <a:ext uri="{FF2B5EF4-FFF2-40B4-BE49-F238E27FC236}">
              <a16:creationId xmlns:a16="http://schemas.microsoft.com/office/drawing/2014/main" xmlns="" id="{00000000-0008-0000-2100-0000FA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5" name="239 CuadroTexto">
          <a:extLst>
            <a:ext uri="{FF2B5EF4-FFF2-40B4-BE49-F238E27FC236}">
              <a16:creationId xmlns:a16="http://schemas.microsoft.com/office/drawing/2014/main" xmlns="" id="{00000000-0008-0000-2100-0000FB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6" name="240 CuadroTexto">
          <a:extLst>
            <a:ext uri="{FF2B5EF4-FFF2-40B4-BE49-F238E27FC236}">
              <a16:creationId xmlns:a16="http://schemas.microsoft.com/office/drawing/2014/main" xmlns="" id="{00000000-0008-0000-2100-0000FC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7" name="241 CuadroTexto">
          <a:extLst>
            <a:ext uri="{FF2B5EF4-FFF2-40B4-BE49-F238E27FC236}">
              <a16:creationId xmlns:a16="http://schemas.microsoft.com/office/drawing/2014/main" xmlns="" id="{00000000-0008-0000-2100-0000FD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8" name="242 CuadroTexto">
          <a:extLst>
            <a:ext uri="{FF2B5EF4-FFF2-40B4-BE49-F238E27FC236}">
              <a16:creationId xmlns:a16="http://schemas.microsoft.com/office/drawing/2014/main" xmlns="" id="{00000000-0008-0000-2100-0000FE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9" name="243 CuadroTexto">
          <a:extLst>
            <a:ext uri="{FF2B5EF4-FFF2-40B4-BE49-F238E27FC236}">
              <a16:creationId xmlns:a16="http://schemas.microsoft.com/office/drawing/2014/main" xmlns="" id="{00000000-0008-0000-2100-0000FF0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0" name="244 CuadroTexto">
          <a:extLst>
            <a:ext uri="{FF2B5EF4-FFF2-40B4-BE49-F238E27FC236}">
              <a16:creationId xmlns:a16="http://schemas.microsoft.com/office/drawing/2014/main" xmlns="" id="{00000000-0008-0000-2100-00000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1" name="245 CuadroTexto">
          <a:extLst>
            <a:ext uri="{FF2B5EF4-FFF2-40B4-BE49-F238E27FC236}">
              <a16:creationId xmlns:a16="http://schemas.microsoft.com/office/drawing/2014/main" xmlns="" id="{00000000-0008-0000-2100-00000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2" name="246 CuadroTexto">
          <a:extLst>
            <a:ext uri="{FF2B5EF4-FFF2-40B4-BE49-F238E27FC236}">
              <a16:creationId xmlns:a16="http://schemas.microsoft.com/office/drawing/2014/main" xmlns="" id="{00000000-0008-0000-2100-00000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3" name="247 CuadroTexto">
          <a:extLst>
            <a:ext uri="{FF2B5EF4-FFF2-40B4-BE49-F238E27FC236}">
              <a16:creationId xmlns:a16="http://schemas.microsoft.com/office/drawing/2014/main" xmlns="" id="{00000000-0008-0000-2100-00000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4" name="248 CuadroTexto">
          <a:extLst>
            <a:ext uri="{FF2B5EF4-FFF2-40B4-BE49-F238E27FC236}">
              <a16:creationId xmlns:a16="http://schemas.microsoft.com/office/drawing/2014/main" xmlns="" id="{00000000-0008-0000-2100-00000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5" name="249 CuadroTexto">
          <a:extLst>
            <a:ext uri="{FF2B5EF4-FFF2-40B4-BE49-F238E27FC236}">
              <a16:creationId xmlns:a16="http://schemas.microsoft.com/office/drawing/2014/main" xmlns="" id="{00000000-0008-0000-2100-00000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6" name="250 CuadroTexto">
          <a:extLst>
            <a:ext uri="{FF2B5EF4-FFF2-40B4-BE49-F238E27FC236}">
              <a16:creationId xmlns:a16="http://schemas.microsoft.com/office/drawing/2014/main" xmlns="" id="{00000000-0008-0000-2100-00000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7" name="251 CuadroTexto">
          <a:extLst>
            <a:ext uri="{FF2B5EF4-FFF2-40B4-BE49-F238E27FC236}">
              <a16:creationId xmlns:a16="http://schemas.microsoft.com/office/drawing/2014/main" xmlns="" id="{00000000-0008-0000-2100-00000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8" name="252 CuadroTexto">
          <a:extLst>
            <a:ext uri="{FF2B5EF4-FFF2-40B4-BE49-F238E27FC236}">
              <a16:creationId xmlns:a16="http://schemas.microsoft.com/office/drawing/2014/main" xmlns="" id="{00000000-0008-0000-2100-00000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9" name="253 CuadroTexto">
          <a:extLst>
            <a:ext uri="{FF2B5EF4-FFF2-40B4-BE49-F238E27FC236}">
              <a16:creationId xmlns:a16="http://schemas.microsoft.com/office/drawing/2014/main" xmlns="" id="{00000000-0008-0000-2100-00000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0" name="254 CuadroTexto">
          <a:extLst>
            <a:ext uri="{FF2B5EF4-FFF2-40B4-BE49-F238E27FC236}">
              <a16:creationId xmlns:a16="http://schemas.microsoft.com/office/drawing/2014/main" xmlns="" id="{00000000-0008-0000-2100-00000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1" name="255 CuadroTexto">
          <a:extLst>
            <a:ext uri="{FF2B5EF4-FFF2-40B4-BE49-F238E27FC236}">
              <a16:creationId xmlns:a16="http://schemas.microsoft.com/office/drawing/2014/main" xmlns="" id="{00000000-0008-0000-2100-00000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2" name="256 CuadroTexto">
          <a:extLst>
            <a:ext uri="{FF2B5EF4-FFF2-40B4-BE49-F238E27FC236}">
              <a16:creationId xmlns:a16="http://schemas.microsoft.com/office/drawing/2014/main" xmlns="" id="{00000000-0008-0000-2100-00000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3" name="257 CuadroTexto">
          <a:extLst>
            <a:ext uri="{FF2B5EF4-FFF2-40B4-BE49-F238E27FC236}">
              <a16:creationId xmlns:a16="http://schemas.microsoft.com/office/drawing/2014/main" xmlns="" id="{00000000-0008-0000-2100-00000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4" name="258 CuadroTexto">
          <a:extLst>
            <a:ext uri="{FF2B5EF4-FFF2-40B4-BE49-F238E27FC236}">
              <a16:creationId xmlns:a16="http://schemas.microsoft.com/office/drawing/2014/main" xmlns="" id="{00000000-0008-0000-2100-00000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5" name="259 CuadroTexto">
          <a:extLst>
            <a:ext uri="{FF2B5EF4-FFF2-40B4-BE49-F238E27FC236}">
              <a16:creationId xmlns:a16="http://schemas.microsoft.com/office/drawing/2014/main" xmlns="" id="{00000000-0008-0000-2100-00000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6" name="260 CuadroTexto">
          <a:extLst>
            <a:ext uri="{FF2B5EF4-FFF2-40B4-BE49-F238E27FC236}">
              <a16:creationId xmlns:a16="http://schemas.microsoft.com/office/drawing/2014/main" xmlns="" id="{00000000-0008-0000-2100-00001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7" name="261 CuadroTexto">
          <a:extLst>
            <a:ext uri="{FF2B5EF4-FFF2-40B4-BE49-F238E27FC236}">
              <a16:creationId xmlns:a16="http://schemas.microsoft.com/office/drawing/2014/main" xmlns="" id="{00000000-0008-0000-2100-00001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8" name="262 CuadroTexto">
          <a:extLst>
            <a:ext uri="{FF2B5EF4-FFF2-40B4-BE49-F238E27FC236}">
              <a16:creationId xmlns:a16="http://schemas.microsoft.com/office/drawing/2014/main" xmlns="" id="{00000000-0008-0000-2100-00001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9" name="263 CuadroTexto">
          <a:extLst>
            <a:ext uri="{FF2B5EF4-FFF2-40B4-BE49-F238E27FC236}">
              <a16:creationId xmlns:a16="http://schemas.microsoft.com/office/drawing/2014/main" xmlns="" id="{00000000-0008-0000-2100-00001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0" name="264 CuadroTexto">
          <a:extLst>
            <a:ext uri="{FF2B5EF4-FFF2-40B4-BE49-F238E27FC236}">
              <a16:creationId xmlns:a16="http://schemas.microsoft.com/office/drawing/2014/main" xmlns="" id="{00000000-0008-0000-2100-00001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1" name="265 CuadroTexto">
          <a:extLst>
            <a:ext uri="{FF2B5EF4-FFF2-40B4-BE49-F238E27FC236}">
              <a16:creationId xmlns:a16="http://schemas.microsoft.com/office/drawing/2014/main" xmlns="" id="{00000000-0008-0000-2100-00001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2" name="266 CuadroTexto">
          <a:extLst>
            <a:ext uri="{FF2B5EF4-FFF2-40B4-BE49-F238E27FC236}">
              <a16:creationId xmlns:a16="http://schemas.microsoft.com/office/drawing/2014/main" xmlns="" id="{00000000-0008-0000-2100-00001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3" name="267 CuadroTexto">
          <a:extLst>
            <a:ext uri="{FF2B5EF4-FFF2-40B4-BE49-F238E27FC236}">
              <a16:creationId xmlns:a16="http://schemas.microsoft.com/office/drawing/2014/main" xmlns="" id="{00000000-0008-0000-2100-00001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4" name="268 CuadroTexto">
          <a:extLst>
            <a:ext uri="{FF2B5EF4-FFF2-40B4-BE49-F238E27FC236}">
              <a16:creationId xmlns:a16="http://schemas.microsoft.com/office/drawing/2014/main" xmlns="" id="{00000000-0008-0000-2100-00001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5" name="269 CuadroTexto">
          <a:extLst>
            <a:ext uri="{FF2B5EF4-FFF2-40B4-BE49-F238E27FC236}">
              <a16:creationId xmlns:a16="http://schemas.microsoft.com/office/drawing/2014/main" xmlns="" id="{00000000-0008-0000-2100-00001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6" name="270 CuadroTexto">
          <a:extLst>
            <a:ext uri="{FF2B5EF4-FFF2-40B4-BE49-F238E27FC236}">
              <a16:creationId xmlns:a16="http://schemas.microsoft.com/office/drawing/2014/main" xmlns="" id="{00000000-0008-0000-2100-00001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7" name="271 CuadroTexto">
          <a:extLst>
            <a:ext uri="{FF2B5EF4-FFF2-40B4-BE49-F238E27FC236}">
              <a16:creationId xmlns:a16="http://schemas.microsoft.com/office/drawing/2014/main" xmlns="" id="{00000000-0008-0000-2100-00001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8" name="272 CuadroTexto">
          <a:extLst>
            <a:ext uri="{FF2B5EF4-FFF2-40B4-BE49-F238E27FC236}">
              <a16:creationId xmlns:a16="http://schemas.microsoft.com/office/drawing/2014/main" xmlns="" id="{00000000-0008-0000-2100-00001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9" name="273 CuadroTexto">
          <a:extLst>
            <a:ext uri="{FF2B5EF4-FFF2-40B4-BE49-F238E27FC236}">
              <a16:creationId xmlns:a16="http://schemas.microsoft.com/office/drawing/2014/main" xmlns="" id="{00000000-0008-0000-2100-00001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0" name="274 CuadroTexto">
          <a:extLst>
            <a:ext uri="{FF2B5EF4-FFF2-40B4-BE49-F238E27FC236}">
              <a16:creationId xmlns:a16="http://schemas.microsoft.com/office/drawing/2014/main" xmlns="" id="{00000000-0008-0000-2100-00001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1" name="275 CuadroTexto">
          <a:extLst>
            <a:ext uri="{FF2B5EF4-FFF2-40B4-BE49-F238E27FC236}">
              <a16:creationId xmlns:a16="http://schemas.microsoft.com/office/drawing/2014/main" xmlns="" id="{00000000-0008-0000-2100-00001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2" name="276 CuadroTexto">
          <a:extLst>
            <a:ext uri="{FF2B5EF4-FFF2-40B4-BE49-F238E27FC236}">
              <a16:creationId xmlns:a16="http://schemas.microsoft.com/office/drawing/2014/main" xmlns="" id="{00000000-0008-0000-2100-00002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3" name="277 CuadroTexto">
          <a:extLst>
            <a:ext uri="{FF2B5EF4-FFF2-40B4-BE49-F238E27FC236}">
              <a16:creationId xmlns:a16="http://schemas.microsoft.com/office/drawing/2014/main" xmlns="" id="{00000000-0008-0000-2100-00002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4" name="278 CuadroTexto">
          <a:extLst>
            <a:ext uri="{FF2B5EF4-FFF2-40B4-BE49-F238E27FC236}">
              <a16:creationId xmlns:a16="http://schemas.microsoft.com/office/drawing/2014/main" xmlns="" id="{00000000-0008-0000-2100-00002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5" name="279 CuadroTexto">
          <a:extLst>
            <a:ext uri="{FF2B5EF4-FFF2-40B4-BE49-F238E27FC236}">
              <a16:creationId xmlns:a16="http://schemas.microsoft.com/office/drawing/2014/main" xmlns="" id="{00000000-0008-0000-2100-00002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6" name="280 CuadroTexto">
          <a:extLst>
            <a:ext uri="{FF2B5EF4-FFF2-40B4-BE49-F238E27FC236}">
              <a16:creationId xmlns:a16="http://schemas.microsoft.com/office/drawing/2014/main" xmlns="" id="{00000000-0008-0000-2100-00002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1 CuadroTexto">
          <a:extLst>
            <a:ext uri="{FF2B5EF4-FFF2-40B4-BE49-F238E27FC236}">
              <a16:creationId xmlns:a16="http://schemas.microsoft.com/office/drawing/2014/main" xmlns="" id="{00000000-0008-0000-2100-00002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8" name="282 CuadroTexto">
          <a:extLst>
            <a:ext uri="{FF2B5EF4-FFF2-40B4-BE49-F238E27FC236}">
              <a16:creationId xmlns:a16="http://schemas.microsoft.com/office/drawing/2014/main" xmlns="" id="{00000000-0008-0000-2100-00002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9" name="283 CuadroTexto">
          <a:extLst>
            <a:ext uri="{FF2B5EF4-FFF2-40B4-BE49-F238E27FC236}">
              <a16:creationId xmlns:a16="http://schemas.microsoft.com/office/drawing/2014/main" xmlns="" id="{00000000-0008-0000-2100-00002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0" name="284 CuadroTexto">
          <a:extLst>
            <a:ext uri="{FF2B5EF4-FFF2-40B4-BE49-F238E27FC236}">
              <a16:creationId xmlns:a16="http://schemas.microsoft.com/office/drawing/2014/main" xmlns="" id="{00000000-0008-0000-2100-00002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1" name="285 CuadroTexto">
          <a:extLst>
            <a:ext uri="{FF2B5EF4-FFF2-40B4-BE49-F238E27FC236}">
              <a16:creationId xmlns:a16="http://schemas.microsoft.com/office/drawing/2014/main" xmlns="" id="{00000000-0008-0000-2100-00002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2" name="286 CuadroTexto">
          <a:extLst>
            <a:ext uri="{FF2B5EF4-FFF2-40B4-BE49-F238E27FC236}">
              <a16:creationId xmlns:a16="http://schemas.microsoft.com/office/drawing/2014/main" xmlns="" id="{00000000-0008-0000-2100-00002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3" name="287 CuadroTexto">
          <a:extLst>
            <a:ext uri="{FF2B5EF4-FFF2-40B4-BE49-F238E27FC236}">
              <a16:creationId xmlns:a16="http://schemas.microsoft.com/office/drawing/2014/main" xmlns="" id="{00000000-0008-0000-2100-00002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4" name="288 CuadroTexto">
          <a:extLst>
            <a:ext uri="{FF2B5EF4-FFF2-40B4-BE49-F238E27FC236}">
              <a16:creationId xmlns:a16="http://schemas.microsoft.com/office/drawing/2014/main" xmlns="" id="{00000000-0008-0000-2100-00002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5" name="289 CuadroTexto">
          <a:extLst>
            <a:ext uri="{FF2B5EF4-FFF2-40B4-BE49-F238E27FC236}">
              <a16:creationId xmlns:a16="http://schemas.microsoft.com/office/drawing/2014/main" xmlns="" id="{00000000-0008-0000-2100-00002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6" name="290 CuadroTexto">
          <a:extLst>
            <a:ext uri="{FF2B5EF4-FFF2-40B4-BE49-F238E27FC236}">
              <a16:creationId xmlns:a16="http://schemas.microsoft.com/office/drawing/2014/main" xmlns="" id="{00000000-0008-0000-2100-00002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7" name="291 CuadroTexto">
          <a:extLst>
            <a:ext uri="{FF2B5EF4-FFF2-40B4-BE49-F238E27FC236}">
              <a16:creationId xmlns:a16="http://schemas.microsoft.com/office/drawing/2014/main" xmlns="" id="{00000000-0008-0000-2100-00002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8" name="292 CuadroTexto">
          <a:extLst>
            <a:ext uri="{FF2B5EF4-FFF2-40B4-BE49-F238E27FC236}">
              <a16:creationId xmlns:a16="http://schemas.microsoft.com/office/drawing/2014/main" xmlns="" id="{00000000-0008-0000-2100-00003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9" name="293 CuadroTexto">
          <a:extLst>
            <a:ext uri="{FF2B5EF4-FFF2-40B4-BE49-F238E27FC236}">
              <a16:creationId xmlns:a16="http://schemas.microsoft.com/office/drawing/2014/main" xmlns="" id="{00000000-0008-0000-2100-00003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0" name="294 CuadroTexto">
          <a:extLst>
            <a:ext uri="{FF2B5EF4-FFF2-40B4-BE49-F238E27FC236}">
              <a16:creationId xmlns:a16="http://schemas.microsoft.com/office/drawing/2014/main" xmlns="" id="{00000000-0008-0000-2100-00003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1" name="295 CuadroTexto">
          <a:extLst>
            <a:ext uri="{FF2B5EF4-FFF2-40B4-BE49-F238E27FC236}">
              <a16:creationId xmlns:a16="http://schemas.microsoft.com/office/drawing/2014/main" xmlns="" id="{00000000-0008-0000-2100-00003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2" name="298 CuadroTexto">
          <a:extLst>
            <a:ext uri="{FF2B5EF4-FFF2-40B4-BE49-F238E27FC236}">
              <a16:creationId xmlns:a16="http://schemas.microsoft.com/office/drawing/2014/main" xmlns="" id="{00000000-0008-0000-2100-000034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3" name="299 CuadroTexto">
          <a:extLst>
            <a:ext uri="{FF2B5EF4-FFF2-40B4-BE49-F238E27FC236}">
              <a16:creationId xmlns:a16="http://schemas.microsoft.com/office/drawing/2014/main" xmlns="" id="{00000000-0008-0000-2100-000035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4" name="300 CuadroTexto">
          <a:extLst>
            <a:ext uri="{FF2B5EF4-FFF2-40B4-BE49-F238E27FC236}">
              <a16:creationId xmlns:a16="http://schemas.microsoft.com/office/drawing/2014/main" xmlns="" id="{00000000-0008-0000-2100-000036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5" name="301 CuadroTexto">
          <a:extLst>
            <a:ext uri="{FF2B5EF4-FFF2-40B4-BE49-F238E27FC236}">
              <a16:creationId xmlns:a16="http://schemas.microsoft.com/office/drawing/2014/main" xmlns="" id="{00000000-0008-0000-2100-000037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6" name="302 CuadroTexto">
          <a:extLst>
            <a:ext uri="{FF2B5EF4-FFF2-40B4-BE49-F238E27FC236}">
              <a16:creationId xmlns:a16="http://schemas.microsoft.com/office/drawing/2014/main" xmlns="" id="{00000000-0008-0000-2100-000038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7" name="303 CuadroTexto">
          <a:extLst>
            <a:ext uri="{FF2B5EF4-FFF2-40B4-BE49-F238E27FC236}">
              <a16:creationId xmlns:a16="http://schemas.microsoft.com/office/drawing/2014/main" xmlns="" id="{00000000-0008-0000-2100-000039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8" name="304 CuadroTexto">
          <a:extLst>
            <a:ext uri="{FF2B5EF4-FFF2-40B4-BE49-F238E27FC236}">
              <a16:creationId xmlns:a16="http://schemas.microsoft.com/office/drawing/2014/main" xmlns="" id="{00000000-0008-0000-2100-00003A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9" name="305 CuadroTexto">
          <a:extLst>
            <a:ext uri="{FF2B5EF4-FFF2-40B4-BE49-F238E27FC236}">
              <a16:creationId xmlns:a16="http://schemas.microsoft.com/office/drawing/2014/main" xmlns="" id="{00000000-0008-0000-2100-00003B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40" name="452 CuadroTexto">
          <a:extLst>
            <a:ext uri="{FF2B5EF4-FFF2-40B4-BE49-F238E27FC236}">
              <a16:creationId xmlns:a16="http://schemas.microsoft.com/office/drawing/2014/main" xmlns="" id="{00000000-0008-0000-2100-00003C0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1" name="17 CuadroTexto">
          <a:extLst>
            <a:ext uri="{FF2B5EF4-FFF2-40B4-BE49-F238E27FC236}">
              <a16:creationId xmlns:a16="http://schemas.microsoft.com/office/drawing/2014/main" xmlns="" id="{00000000-0008-0000-2100-00003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2" name="90 CuadroTexto">
          <a:extLst>
            <a:ext uri="{FF2B5EF4-FFF2-40B4-BE49-F238E27FC236}">
              <a16:creationId xmlns:a16="http://schemas.microsoft.com/office/drawing/2014/main" xmlns="" id="{00000000-0008-0000-2100-00003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3" name="91 CuadroTexto">
          <a:extLst>
            <a:ext uri="{FF2B5EF4-FFF2-40B4-BE49-F238E27FC236}">
              <a16:creationId xmlns:a16="http://schemas.microsoft.com/office/drawing/2014/main" xmlns="" id="{00000000-0008-0000-2100-00003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4" name="92 CuadroTexto">
          <a:extLst>
            <a:ext uri="{FF2B5EF4-FFF2-40B4-BE49-F238E27FC236}">
              <a16:creationId xmlns:a16="http://schemas.microsoft.com/office/drawing/2014/main" xmlns="" id="{00000000-0008-0000-2100-00004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5" name="93 CuadroTexto">
          <a:extLst>
            <a:ext uri="{FF2B5EF4-FFF2-40B4-BE49-F238E27FC236}">
              <a16:creationId xmlns:a16="http://schemas.microsoft.com/office/drawing/2014/main" xmlns="" id="{00000000-0008-0000-2100-00004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6" name="94 CuadroTexto">
          <a:extLst>
            <a:ext uri="{FF2B5EF4-FFF2-40B4-BE49-F238E27FC236}">
              <a16:creationId xmlns:a16="http://schemas.microsoft.com/office/drawing/2014/main" xmlns="" id="{00000000-0008-0000-2100-00004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7" name="95 CuadroTexto">
          <a:extLst>
            <a:ext uri="{FF2B5EF4-FFF2-40B4-BE49-F238E27FC236}">
              <a16:creationId xmlns:a16="http://schemas.microsoft.com/office/drawing/2014/main" xmlns="" id="{00000000-0008-0000-2100-00004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8" name="96 CuadroTexto">
          <a:extLst>
            <a:ext uri="{FF2B5EF4-FFF2-40B4-BE49-F238E27FC236}">
              <a16:creationId xmlns:a16="http://schemas.microsoft.com/office/drawing/2014/main" xmlns="" id="{00000000-0008-0000-2100-00004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9" name="97 CuadroTexto">
          <a:extLst>
            <a:ext uri="{FF2B5EF4-FFF2-40B4-BE49-F238E27FC236}">
              <a16:creationId xmlns:a16="http://schemas.microsoft.com/office/drawing/2014/main" xmlns="" id="{00000000-0008-0000-2100-00004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98 CuadroTexto">
          <a:extLst>
            <a:ext uri="{FF2B5EF4-FFF2-40B4-BE49-F238E27FC236}">
              <a16:creationId xmlns:a16="http://schemas.microsoft.com/office/drawing/2014/main" xmlns="" id="{00000000-0008-0000-2100-00004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1" name="99 CuadroTexto">
          <a:extLst>
            <a:ext uri="{FF2B5EF4-FFF2-40B4-BE49-F238E27FC236}">
              <a16:creationId xmlns:a16="http://schemas.microsoft.com/office/drawing/2014/main" xmlns="" id="{00000000-0008-0000-2100-00004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2" name="100 CuadroTexto">
          <a:extLst>
            <a:ext uri="{FF2B5EF4-FFF2-40B4-BE49-F238E27FC236}">
              <a16:creationId xmlns:a16="http://schemas.microsoft.com/office/drawing/2014/main" xmlns="" id="{00000000-0008-0000-2100-00004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3" name="101 CuadroTexto">
          <a:extLst>
            <a:ext uri="{FF2B5EF4-FFF2-40B4-BE49-F238E27FC236}">
              <a16:creationId xmlns:a16="http://schemas.microsoft.com/office/drawing/2014/main" xmlns="" id="{00000000-0008-0000-2100-00004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4" name="118 CuadroTexto">
          <a:extLst>
            <a:ext uri="{FF2B5EF4-FFF2-40B4-BE49-F238E27FC236}">
              <a16:creationId xmlns:a16="http://schemas.microsoft.com/office/drawing/2014/main" xmlns="" id="{00000000-0008-0000-2100-00004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5" name="119 CuadroTexto">
          <a:extLst>
            <a:ext uri="{FF2B5EF4-FFF2-40B4-BE49-F238E27FC236}">
              <a16:creationId xmlns:a16="http://schemas.microsoft.com/office/drawing/2014/main" xmlns="" id="{00000000-0008-0000-2100-00004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6" name="120 CuadroTexto">
          <a:extLst>
            <a:ext uri="{FF2B5EF4-FFF2-40B4-BE49-F238E27FC236}">
              <a16:creationId xmlns:a16="http://schemas.microsoft.com/office/drawing/2014/main" xmlns="" id="{00000000-0008-0000-2100-00004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7" name="121 CuadroTexto">
          <a:extLst>
            <a:ext uri="{FF2B5EF4-FFF2-40B4-BE49-F238E27FC236}">
              <a16:creationId xmlns:a16="http://schemas.microsoft.com/office/drawing/2014/main" xmlns="" id="{00000000-0008-0000-2100-00004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8" name="122 CuadroTexto">
          <a:extLst>
            <a:ext uri="{FF2B5EF4-FFF2-40B4-BE49-F238E27FC236}">
              <a16:creationId xmlns:a16="http://schemas.microsoft.com/office/drawing/2014/main" xmlns="" id="{00000000-0008-0000-2100-00004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9" name="123 CuadroTexto">
          <a:extLst>
            <a:ext uri="{FF2B5EF4-FFF2-40B4-BE49-F238E27FC236}">
              <a16:creationId xmlns:a16="http://schemas.microsoft.com/office/drawing/2014/main" xmlns="" id="{00000000-0008-0000-2100-00004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0" name="124 CuadroTexto">
          <a:extLst>
            <a:ext uri="{FF2B5EF4-FFF2-40B4-BE49-F238E27FC236}">
              <a16:creationId xmlns:a16="http://schemas.microsoft.com/office/drawing/2014/main" xmlns="" id="{00000000-0008-0000-2100-00005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1" name="125 CuadroTexto">
          <a:extLst>
            <a:ext uri="{FF2B5EF4-FFF2-40B4-BE49-F238E27FC236}">
              <a16:creationId xmlns:a16="http://schemas.microsoft.com/office/drawing/2014/main" xmlns="" id="{00000000-0008-0000-2100-00005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2" name="143 CuadroTexto">
          <a:extLst>
            <a:ext uri="{FF2B5EF4-FFF2-40B4-BE49-F238E27FC236}">
              <a16:creationId xmlns:a16="http://schemas.microsoft.com/office/drawing/2014/main" xmlns="" id="{00000000-0008-0000-2100-00005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3" name="144 CuadroTexto">
          <a:extLst>
            <a:ext uri="{FF2B5EF4-FFF2-40B4-BE49-F238E27FC236}">
              <a16:creationId xmlns:a16="http://schemas.microsoft.com/office/drawing/2014/main" xmlns="" id="{00000000-0008-0000-2100-00005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4" name="145 CuadroTexto">
          <a:extLst>
            <a:ext uri="{FF2B5EF4-FFF2-40B4-BE49-F238E27FC236}">
              <a16:creationId xmlns:a16="http://schemas.microsoft.com/office/drawing/2014/main" xmlns="" id="{00000000-0008-0000-2100-00005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5" name="146 CuadroTexto">
          <a:extLst>
            <a:ext uri="{FF2B5EF4-FFF2-40B4-BE49-F238E27FC236}">
              <a16:creationId xmlns:a16="http://schemas.microsoft.com/office/drawing/2014/main" xmlns="" id="{00000000-0008-0000-2100-00005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6" name="147 CuadroTexto">
          <a:extLst>
            <a:ext uri="{FF2B5EF4-FFF2-40B4-BE49-F238E27FC236}">
              <a16:creationId xmlns:a16="http://schemas.microsoft.com/office/drawing/2014/main" xmlns="" id="{00000000-0008-0000-2100-00005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7" name="148 CuadroTexto">
          <a:extLst>
            <a:ext uri="{FF2B5EF4-FFF2-40B4-BE49-F238E27FC236}">
              <a16:creationId xmlns:a16="http://schemas.microsoft.com/office/drawing/2014/main" xmlns="" id="{00000000-0008-0000-2100-00005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8" name="149 CuadroTexto">
          <a:extLst>
            <a:ext uri="{FF2B5EF4-FFF2-40B4-BE49-F238E27FC236}">
              <a16:creationId xmlns:a16="http://schemas.microsoft.com/office/drawing/2014/main" xmlns="" id="{00000000-0008-0000-2100-00005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9" name="150 CuadroTexto">
          <a:extLst>
            <a:ext uri="{FF2B5EF4-FFF2-40B4-BE49-F238E27FC236}">
              <a16:creationId xmlns:a16="http://schemas.microsoft.com/office/drawing/2014/main" xmlns="" id="{00000000-0008-0000-2100-00005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0" name="151 CuadroTexto">
          <a:extLst>
            <a:ext uri="{FF2B5EF4-FFF2-40B4-BE49-F238E27FC236}">
              <a16:creationId xmlns:a16="http://schemas.microsoft.com/office/drawing/2014/main" xmlns="" id="{00000000-0008-0000-2100-00005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1" name="152 CuadroTexto">
          <a:extLst>
            <a:ext uri="{FF2B5EF4-FFF2-40B4-BE49-F238E27FC236}">
              <a16:creationId xmlns:a16="http://schemas.microsoft.com/office/drawing/2014/main" xmlns="" id="{00000000-0008-0000-2100-00005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2" name="153 CuadroTexto">
          <a:extLst>
            <a:ext uri="{FF2B5EF4-FFF2-40B4-BE49-F238E27FC236}">
              <a16:creationId xmlns:a16="http://schemas.microsoft.com/office/drawing/2014/main" xmlns="" id="{00000000-0008-0000-2100-00005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3" name="154 CuadroTexto">
          <a:extLst>
            <a:ext uri="{FF2B5EF4-FFF2-40B4-BE49-F238E27FC236}">
              <a16:creationId xmlns:a16="http://schemas.microsoft.com/office/drawing/2014/main" xmlns="" id="{00000000-0008-0000-2100-00005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4" name="155 CuadroTexto">
          <a:extLst>
            <a:ext uri="{FF2B5EF4-FFF2-40B4-BE49-F238E27FC236}">
              <a16:creationId xmlns:a16="http://schemas.microsoft.com/office/drawing/2014/main" xmlns="" id="{00000000-0008-0000-2100-00005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5" name="156 CuadroTexto">
          <a:extLst>
            <a:ext uri="{FF2B5EF4-FFF2-40B4-BE49-F238E27FC236}">
              <a16:creationId xmlns:a16="http://schemas.microsoft.com/office/drawing/2014/main" xmlns="" id="{00000000-0008-0000-2100-00005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6" name="157 CuadroTexto">
          <a:extLst>
            <a:ext uri="{FF2B5EF4-FFF2-40B4-BE49-F238E27FC236}">
              <a16:creationId xmlns:a16="http://schemas.microsoft.com/office/drawing/2014/main" xmlns="" id="{00000000-0008-0000-2100-00006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7" name="158 CuadroTexto">
          <a:extLst>
            <a:ext uri="{FF2B5EF4-FFF2-40B4-BE49-F238E27FC236}">
              <a16:creationId xmlns:a16="http://schemas.microsoft.com/office/drawing/2014/main" xmlns="" id="{00000000-0008-0000-2100-00006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8" name="159 CuadroTexto">
          <a:extLst>
            <a:ext uri="{FF2B5EF4-FFF2-40B4-BE49-F238E27FC236}">
              <a16:creationId xmlns:a16="http://schemas.microsoft.com/office/drawing/2014/main" xmlns="" id="{00000000-0008-0000-2100-00006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9" name="160 CuadroTexto">
          <a:extLst>
            <a:ext uri="{FF2B5EF4-FFF2-40B4-BE49-F238E27FC236}">
              <a16:creationId xmlns:a16="http://schemas.microsoft.com/office/drawing/2014/main" xmlns="" id="{00000000-0008-0000-2100-00006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0" name="161 CuadroTexto">
          <a:extLst>
            <a:ext uri="{FF2B5EF4-FFF2-40B4-BE49-F238E27FC236}">
              <a16:creationId xmlns:a16="http://schemas.microsoft.com/office/drawing/2014/main" xmlns="" id="{00000000-0008-0000-2100-00006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1" name="162 CuadroTexto">
          <a:extLst>
            <a:ext uri="{FF2B5EF4-FFF2-40B4-BE49-F238E27FC236}">
              <a16:creationId xmlns:a16="http://schemas.microsoft.com/office/drawing/2014/main" xmlns="" id="{00000000-0008-0000-2100-00006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2" name="163 CuadroTexto">
          <a:extLst>
            <a:ext uri="{FF2B5EF4-FFF2-40B4-BE49-F238E27FC236}">
              <a16:creationId xmlns:a16="http://schemas.microsoft.com/office/drawing/2014/main" xmlns="" id="{00000000-0008-0000-2100-00006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3" name="164 CuadroTexto">
          <a:extLst>
            <a:ext uri="{FF2B5EF4-FFF2-40B4-BE49-F238E27FC236}">
              <a16:creationId xmlns:a16="http://schemas.microsoft.com/office/drawing/2014/main" xmlns="" id="{00000000-0008-0000-2100-00006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4" name="165 CuadroTexto">
          <a:extLst>
            <a:ext uri="{FF2B5EF4-FFF2-40B4-BE49-F238E27FC236}">
              <a16:creationId xmlns:a16="http://schemas.microsoft.com/office/drawing/2014/main" xmlns="" id="{00000000-0008-0000-2100-00006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5" name="166 CuadroTexto">
          <a:extLst>
            <a:ext uri="{FF2B5EF4-FFF2-40B4-BE49-F238E27FC236}">
              <a16:creationId xmlns:a16="http://schemas.microsoft.com/office/drawing/2014/main" xmlns="" id="{00000000-0008-0000-2100-00006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6" name="167 CuadroTexto">
          <a:extLst>
            <a:ext uri="{FF2B5EF4-FFF2-40B4-BE49-F238E27FC236}">
              <a16:creationId xmlns:a16="http://schemas.microsoft.com/office/drawing/2014/main" xmlns="" id="{00000000-0008-0000-2100-00006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7" name="168 CuadroTexto">
          <a:extLst>
            <a:ext uri="{FF2B5EF4-FFF2-40B4-BE49-F238E27FC236}">
              <a16:creationId xmlns:a16="http://schemas.microsoft.com/office/drawing/2014/main" xmlns="" id="{00000000-0008-0000-2100-00006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8" name="169 CuadroTexto">
          <a:extLst>
            <a:ext uri="{FF2B5EF4-FFF2-40B4-BE49-F238E27FC236}">
              <a16:creationId xmlns:a16="http://schemas.microsoft.com/office/drawing/2014/main" xmlns="" id="{00000000-0008-0000-2100-00006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9" name="170 CuadroTexto">
          <a:extLst>
            <a:ext uri="{FF2B5EF4-FFF2-40B4-BE49-F238E27FC236}">
              <a16:creationId xmlns:a16="http://schemas.microsoft.com/office/drawing/2014/main" xmlns="" id="{00000000-0008-0000-2100-00006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0" name="171 CuadroTexto">
          <a:extLst>
            <a:ext uri="{FF2B5EF4-FFF2-40B4-BE49-F238E27FC236}">
              <a16:creationId xmlns:a16="http://schemas.microsoft.com/office/drawing/2014/main" xmlns="" id="{00000000-0008-0000-2100-00006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1" name="172 CuadroTexto">
          <a:extLst>
            <a:ext uri="{FF2B5EF4-FFF2-40B4-BE49-F238E27FC236}">
              <a16:creationId xmlns:a16="http://schemas.microsoft.com/office/drawing/2014/main" xmlns="" id="{00000000-0008-0000-2100-00006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2" name="173 CuadroTexto">
          <a:extLst>
            <a:ext uri="{FF2B5EF4-FFF2-40B4-BE49-F238E27FC236}">
              <a16:creationId xmlns:a16="http://schemas.microsoft.com/office/drawing/2014/main" xmlns="" id="{00000000-0008-0000-2100-00007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3" name="174 CuadroTexto">
          <a:extLst>
            <a:ext uri="{FF2B5EF4-FFF2-40B4-BE49-F238E27FC236}">
              <a16:creationId xmlns:a16="http://schemas.microsoft.com/office/drawing/2014/main" xmlns="" id="{00000000-0008-0000-2100-00007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4" name="175 CuadroTexto">
          <a:extLst>
            <a:ext uri="{FF2B5EF4-FFF2-40B4-BE49-F238E27FC236}">
              <a16:creationId xmlns:a16="http://schemas.microsoft.com/office/drawing/2014/main" xmlns="" id="{00000000-0008-0000-2100-00007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5" name="176 CuadroTexto">
          <a:extLst>
            <a:ext uri="{FF2B5EF4-FFF2-40B4-BE49-F238E27FC236}">
              <a16:creationId xmlns:a16="http://schemas.microsoft.com/office/drawing/2014/main" xmlns="" id="{00000000-0008-0000-2100-00007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6" name="177 CuadroTexto">
          <a:extLst>
            <a:ext uri="{FF2B5EF4-FFF2-40B4-BE49-F238E27FC236}">
              <a16:creationId xmlns:a16="http://schemas.microsoft.com/office/drawing/2014/main" xmlns="" id="{00000000-0008-0000-2100-00007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7" name="178 CuadroTexto">
          <a:extLst>
            <a:ext uri="{FF2B5EF4-FFF2-40B4-BE49-F238E27FC236}">
              <a16:creationId xmlns:a16="http://schemas.microsoft.com/office/drawing/2014/main" xmlns="" id="{00000000-0008-0000-2100-00007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8" name="179 CuadroTexto">
          <a:extLst>
            <a:ext uri="{FF2B5EF4-FFF2-40B4-BE49-F238E27FC236}">
              <a16:creationId xmlns:a16="http://schemas.microsoft.com/office/drawing/2014/main" xmlns="" id="{00000000-0008-0000-2100-00007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9" name="180 CuadroTexto">
          <a:extLst>
            <a:ext uri="{FF2B5EF4-FFF2-40B4-BE49-F238E27FC236}">
              <a16:creationId xmlns:a16="http://schemas.microsoft.com/office/drawing/2014/main" xmlns="" id="{00000000-0008-0000-2100-00007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0" name="181 CuadroTexto">
          <a:extLst>
            <a:ext uri="{FF2B5EF4-FFF2-40B4-BE49-F238E27FC236}">
              <a16:creationId xmlns:a16="http://schemas.microsoft.com/office/drawing/2014/main" xmlns="" id="{00000000-0008-0000-2100-00007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1" name="182 CuadroTexto">
          <a:extLst>
            <a:ext uri="{FF2B5EF4-FFF2-40B4-BE49-F238E27FC236}">
              <a16:creationId xmlns:a16="http://schemas.microsoft.com/office/drawing/2014/main" xmlns="" id="{00000000-0008-0000-2100-00007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2" name="183 CuadroTexto">
          <a:extLst>
            <a:ext uri="{FF2B5EF4-FFF2-40B4-BE49-F238E27FC236}">
              <a16:creationId xmlns:a16="http://schemas.microsoft.com/office/drawing/2014/main" xmlns="" id="{00000000-0008-0000-2100-00007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3" name="184 CuadroTexto">
          <a:extLst>
            <a:ext uri="{FF2B5EF4-FFF2-40B4-BE49-F238E27FC236}">
              <a16:creationId xmlns:a16="http://schemas.microsoft.com/office/drawing/2014/main" xmlns="" id="{00000000-0008-0000-2100-00007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4" name="185 CuadroTexto">
          <a:extLst>
            <a:ext uri="{FF2B5EF4-FFF2-40B4-BE49-F238E27FC236}">
              <a16:creationId xmlns:a16="http://schemas.microsoft.com/office/drawing/2014/main" xmlns="" id="{00000000-0008-0000-2100-00007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5" name="186 CuadroTexto">
          <a:extLst>
            <a:ext uri="{FF2B5EF4-FFF2-40B4-BE49-F238E27FC236}">
              <a16:creationId xmlns:a16="http://schemas.microsoft.com/office/drawing/2014/main" xmlns="" id="{00000000-0008-0000-2100-00007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6" name="187 CuadroTexto">
          <a:extLst>
            <a:ext uri="{FF2B5EF4-FFF2-40B4-BE49-F238E27FC236}">
              <a16:creationId xmlns:a16="http://schemas.microsoft.com/office/drawing/2014/main" xmlns="" id="{00000000-0008-0000-2100-00007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7" name="188 CuadroTexto">
          <a:extLst>
            <a:ext uri="{FF2B5EF4-FFF2-40B4-BE49-F238E27FC236}">
              <a16:creationId xmlns:a16="http://schemas.microsoft.com/office/drawing/2014/main" xmlns="" id="{00000000-0008-0000-2100-00007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8" name="189 CuadroTexto">
          <a:extLst>
            <a:ext uri="{FF2B5EF4-FFF2-40B4-BE49-F238E27FC236}">
              <a16:creationId xmlns:a16="http://schemas.microsoft.com/office/drawing/2014/main" xmlns="" id="{00000000-0008-0000-2100-00008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9" name="190 CuadroTexto">
          <a:extLst>
            <a:ext uri="{FF2B5EF4-FFF2-40B4-BE49-F238E27FC236}">
              <a16:creationId xmlns:a16="http://schemas.microsoft.com/office/drawing/2014/main" xmlns="" id="{00000000-0008-0000-2100-00008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0" name="191 CuadroTexto">
          <a:extLst>
            <a:ext uri="{FF2B5EF4-FFF2-40B4-BE49-F238E27FC236}">
              <a16:creationId xmlns:a16="http://schemas.microsoft.com/office/drawing/2014/main" xmlns="" id="{00000000-0008-0000-2100-00008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1" name="192 CuadroTexto">
          <a:extLst>
            <a:ext uri="{FF2B5EF4-FFF2-40B4-BE49-F238E27FC236}">
              <a16:creationId xmlns:a16="http://schemas.microsoft.com/office/drawing/2014/main" xmlns="" id="{00000000-0008-0000-2100-00008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2" name="193 CuadroTexto">
          <a:extLst>
            <a:ext uri="{FF2B5EF4-FFF2-40B4-BE49-F238E27FC236}">
              <a16:creationId xmlns:a16="http://schemas.microsoft.com/office/drawing/2014/main" xmlns="" id="{00000000-0008-0000-2100-00008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3" name="194 CuadroTexto">
          <a:extLst>
            <a:ext uri="{FF2B5EF4-FFF2-40B4-BE49-F238E27FC236}">
              <a16:creationId xmlns:a16="http://schemas.microsoft.com/office/drawing/2014/main" xmlns="" id="{00000000-0008-0000-2100-00008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4" name="195 CuadroTexto">
          <a:extLst>
            <a:ext uri="{FF2B5EF4-FFF2-40B4-BE49-F238E27FC236}">
              <a16:creationId xmlns:a16="http://schemas.microsoft.com/office/drawing/2014/main" xmlns="" id="{00000000-0008-0000-2100-00008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5" name="196 CuadroTexto">
          <a:extLst>
            <a:ext uri="{FF2B5EF4-FFF2-40B4-BE49-F238E27FC236}">
              <a16:creationId xmlns:a16="http://schemas.microsoft.com/office/drawing/2014/main" xmlns="" id="{00000000-0008-0000-2100-00008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6" name="197 CuadroTexto">
          <a:extLst>
            <a:ext uri="{FF2B5EF4-FFF2-40B4-BE49-F238E27FC236}">
              <a16:creationId xmlns:a16="http://schemas.microsoft.com/office/drawing/2014/main" xmlns="" id="{00000000-0008-0000-2100-00008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7" name="198 CuadroTexto">
          <a:extLst>
            <a:ext uri="{FF2B5EF4-FFF2-40B4-BE49-F238E27FC236}">
              <a16:creationId xmlns:a16="http://schemas.microsoft.com/office/drawing/2014/main" xmlns="" id="{00000000-0008-0000-2100-00008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8" name="199 CuadroTexto">
          <a:extLst>
            <a:ext uri="{FF2B5EF4-FFF2-40B4-BE49-F238E27FC236}">
              <a16:creationId xmlns:a16="http://schemas.microsoft.com/office/drawing/2014/main" xmlns="" id="{00000000-0008-0000-2100-00008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9" name="200 CuadroTexto">
          <a:extLst>
            <a:ext uri="{FF2B5EF4-FFF2-40B4-BE49-F238E27FC236}">
              <a16:creationId xmlns:a16="http://schemas.microsoft.com/office/drawing/2014/main" xmlns="" id="{00000000-0008-0000-2100-00008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0" name="201 CuadroTexto">
          <a:extLst>
            <a:ext uri="{FF2B5EF4-FFF2-40B4-BE49-F238E27FC236}">
              <a16:creationId xmlns:a16="http://schemas.microsoft.com/office/drawing/2014/main" xmlns="" id="{00000000-0008-0000-2100-00008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1" name="202 CuadroTexto">
          <a:extLst>
            <a:ext uri="{FF2B5EF4-FFF2-40B4-BE49-F238E27FC236}">
              <a16:creationId xmlns:a16="http://schemas.microsoft.com/office/drawing/2014/main" xmlns="" id="{00000000-0008-0000-2100-00008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2" name="203 CuadroTexto">
          <a:extLst>
            <a:ext uri="{FF2B5EF4-FFF2-40B4-BE49-F238E27FC236}">
              <a16:creationId xmlns:a16="http://schemas.microsoft.com/office/drawing/2014/main" xmlns="" id="{00000000-0008-0000-2100-00008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3" name="204 CuadroTexto">
          <a:extLst>
            <a:ext uri="{FF2B5EF4-FFF2-40B4-BE49-F238E27FC236}">
              <a16:creationId xmlns:a16="http://schemas.microsoft.com/office/drawing/2014/main" xmlns="" id="{00000000-0008-0000-2100-00008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4" name="205 CuadroTexto">
          <a:extLst>
            <a:ext uri="{FF2B5EF4-FFF2-40B4-BE49-F238E27FC236}">
              <a16:creationId xmlns:a16="http://schemas.microsoft.com/office/drawing/2014/main" xmlns="" id="{00000000-0008-0000-2100-00009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5" name="206 CuadroTexto">
          <a:extLst>
            <a:ext uri="{FF2B5EF4-FFF2-40B4-BE49-F238E27FC236}">
              <a16:creationId xmlns:a16="http://schemas.microsoft.com/office/drawing/2014/main" xmlns="" id="{00000000-0008-0000-2100-00009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6" name="207 CuadroTexto">
          <a:extLst>
            <a:ext uri="{FF2B5EF4-FFF2-40B4-BE49-F238E27FC236}">
              <a16:creationId xmlns:a16="http://schemas.microsoft.com/office/drawing/2014/main" xmlns="" id="{00000000-0008-0000-2100-00009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7" name="208 CuadroTexto">
          <a:extLst>
            <a:ext uri="{FF2B5EF4-FFF2-40B4-BE49-F238E27FC236}">
              <a16:creationId xmlns:a16="http://schemas.microsoft.com/office/drawing/2014/main" xmlns="" id="{00000000-0008-0000-2100-00009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8" name="209 CuadroTexto">
          <a:extLst>
            <a:ext uri="{FF2B5EF4-FFF2-40B4-BE49-F238E27FC236}">
              <a16:creationId xmlns:a16="http://schemas.microsoft.com/office/drawing/2014/main" xmlns="" id="{00000000-0008-0000-2100-00009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9" name="210 CuadroTexto">
          <a:extLst>
            <a:ext uri="{FF2B5EF4-FFF2-40B4-BE49-F238E27FC236}">
              <a16:creationId xmlns:a16="http://schemas.microsoft.com/office/drawing/2014/main" xmlns="" id="{00000000-0008-0000-2100-00009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0" name="211 CuadroTexto">
          <a:extLst>
            <a:ext uri="{FF2B5EF4-FFF2-40B4-BE49-F238E27FC236}">
              <a16:creationId xmlns:a16="http://schemas.microsoft.com/office/drawing/2014/main" xmlns="" id="{00000000-0008-0000-2100-00009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1" name="212 CuadroTexto">
          <a:extLst>
            <a:ext uri="{FF2B5EF4-FFF2-40B4-BE49-F238E27FC236}">
              <a16:creationId xmlns:a16="http://schemas.microsoft.com/office/drawing/2014/main" xmlns="" id="{00000000-0008-0000-2100-00009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2" name="213 CuadroTexto">
          <a:extLst>
            <a:ext uri="{FF2B5EF4-FFF2-40B4-BE49-F238E27FC236}">
              <a16:creationId xmlns:a16="http://schemas.microsoft.com/office/drawing/2014/main" xmlns="" id="{00000000-0008-0000-2100-00009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3" name="214 CuadroTexto">
          <a:extLst>
            <a:ext uri="{FF2B5EF4-FFF2-40B4-BE49-F238E27FC236}">
              <a16:creationId xmlns:a16="http://schemas.microsoft.com/office/drawing/2014/main" xmlns="" id="{00000000-0008-0000-2100-00009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4" name="215 CuadroTexto">
          <a:extLst>
            <a:ext uri="{FF2B5EF4-FFF2-40B4-BE49-F238E27FC236}">
              <a16:creationId xmlns:a16="http://schemas.microsoft.com/office/drawing/2014/main" xmlns="" id="{00000000-0008-0000-2100-00009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5" name="216 CuadroTexto">
          <a:extLst>
            <a:ext uri="{FF2B5EF4-FFF2-40B4-BE49-F238E27FC236}">
              <a16:creationId xmlns:a16="http://schemas.microsoft.com/office/drawing/2014/main" xmlns="" id="{00000000-0008-0000-2100-00009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6" name="217 CuadroTexto">
          <a:extLst>
            <a:ext uri="{FF2B5EF4-FFF2-40B4-BE49-F238E27FC236}">
              <a16:creationId xmlns:a16="http://schemas.microsoft.com/office/drawing/2014/main" xmlns="" id="{00000000-0008-0000-2100-00009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7" name="218 CuadroTexto">
          <a:extLst>
            <a:ext uri="{FF2B5EF4-FFF2-40B4-BE49-F238E27FC236}">
              <a16:creationId xmlns:a16="http://schemas.microsoft.com/office/drawing/2014/main" xmlns="" id="{00000000-0008-0000-2100-00009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8" name="219 CuadroTexto">
          <a:extLst>
            <a:ext uri="{FF2B5EF4-FFF2-40B4-BE49-F238E27FC236}">
              <a16:creationId xmlns:a16="http://schemas.microsoft.com/office/drawing/2014/main" xmlns="" id="{00000000-0008-0000-2100-00009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9" name="220 CuadroTexto">
          <a:extLst>
            <a:ext uri="{FF2B5EF4-FFF2-40B4-BE49-F238E27FC236}">
              <a16:creationId xmlns:a16="http://schemas.microsoft.com/office/drawing/2014/main" xmlns="" id="{00000000-0008-0000-2100-00009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0" name="221 CuadroTexto">
          <a:extLst>
            <a:ext uri="{FF2B5EF4-FFF2-40B4-BE49-F238E27FC236}">
              <a16:creationId xmlns:a16="http://schemas.microsoft.com/office/drawing/2014/main" xmlns="" id="{00000000-0008-0000-2100-0000A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1" name="222 CuadroTexto">
          <a:extLst>
            <a:ext uri="{FF2B5EF4-FFF2-40B4-BE49-F238E27FC236}">
              <a16:creationId xmlns:a16="http://schemas.microsoft.com/office/drawing/2014/main" xmlns="" id="{00000000-0008-0000-2100-0000A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2" name="223 CuadroTexto">
          <a:extLst>
            <a:ext uri="{FF2B5EF4-FFF2-40B4-BE49-F238E27FC236}">
              <a16:creationId xmlns:a16="http://schemas.microsoft.com/office/drawing/2014/main" xmlns="" id="{00000000-0008-0000-2100-0000A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3" name="224 CuadroTexto">
          <a:extLst>
            <a:ext uri="{FF2B5EF4-FFF2-40B4-BE49-F238E27FC236}">
              <a16:creationId xmlns:a16="http://schemas.microsoft.com/office/drawing/2014/main" xmlns="" id="{00000000-0008-0000-2100-0000A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4" name="225 CuadroTexto">
          <a:extLst>
            <a:ext uri="{FF2B5EF4-FFF2-40B4-BE49-F238E27FC236}">
              <a16:creationId xmlns:a16="http://schemas.microsoft.com/office/drawing/2014/main" xmlns="" id="{00000000-0008-0000-2100-0000A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5" name="226 CuadroTexto">
          <a:extLst>
            <a:ext uri="{FF2B5EF4-FFF2-40B4-BE49-F238E27FC236}">
              <a16:creationId xmlns:a16="http://schemas.microsoft.com/office/drawing/2014/main" xmlns="" id="{00000000-0008-0000-2100-0000A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6" name="227 CuadroTexto">
          <a:extLst>
            <a:ext uri="{FF2B5EF4-FFF2-40B4-BE49-F238E27FC236}">
              <a16:creationId xmlns:a16="http://schemas.microsoft.com/office/drawing/2014/main" xmlns="" id="{00000000-0008-0000-2100-0000A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7" name="228 CuadroTexto">
          <a:extLst>
            <a:ext uri="{FF2B5EF4-FFF2-40B4-BE49-F238E27FC236}">
              <a16:creationId xmlns:a16="http://schemas.microsoft.com/office/drawing/2014/main" xmlns="" id="{00000000-0008-0000-2100-0000A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8" name="229 CuadroTexto">
          <a:extLst>
            <a:ext uri="{FF2B5EF4-FFF2-40B4-BE49-F238E27FC236}">
              <a16:creationId xmlns:a16="http://schemas.microsoft.com/office/drawing/2014/main" xmlns="" id="{00000000-0008-0000-2100-0000A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9" name="230 CuadroTexto">
          <a:extLst>
            <a:ext uri="{FF2B5EF4-FFF2-40B4-BE49-F238E27FC236}">
              <a16:creationId xmlns:a16="http://schemas.microsoft.com/office/drawing/2014/main" xmlns="" id="{00000000-0008-0000-2100-0000A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0" name="231 CuadroTexto">
          <a:extLst>
            <a:ext uri="{FF2B5EF4-FFF2-40B4-BE49-F238E27FC236}">
              <a16:creationId xmlns:a16="http://schemas.microsoft.com/office/drawing/2014/main" xmlns="" id="{00000000-0008-0000-2100-0000A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1" name="232 CuadroTexto">
          <a:extLst>
            <a:ext uri="{FF2B5EF4-FFF2-40B4-BE49-F238E27FC236}">
              <a16:creationId xmlns:a16="http://schemas.microsoft.com/office/drawing/2014/main" xmlns="" id="{00000000-0008-0000-2100-0000A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2" name="233 CuadroTexto">
          <a:extLst>
            <a:ext uri="{FF2B5EF4-FFF2-40B4-BE49-F238E27FC236}">
              <a16:creationId xmlns:a16="http://schemas.microsoft.com/office/drawing/2014/main" xmlns="" id="{00000000-0008-0000-2100-0000A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3" name="234 CuadroTexto">
          <a:extLst>
            <a:ext uri="{FF2B5EF4-FFF2-40B4-BE49-F238E27FC236}">
              <a16:creationId xmlns:a16="http://schemas.microsoft.com/office/drawing/2014/main" xmlns="" id="{00000000-0008-0000-2100-0000A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4" name="235 CuadroTexto">
          <a:extLst>
            <a:ext uri="{FF2B5EF4-FFF2-40B4-BE49-F238E27FC236}">
              <a16:creationId xmlns:a16="http://schemas.microsoft.com/office/drawing/2014/main" xmlns="" id="{00000000-0008-0000-2100-0000A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5" name="236 CuadroTexto">
          <a:extLst>
            <a:ext uri="{FF2B5EF4-FFF2-40B4-BE49-F238E27FC236}">
              <a16:creationId xmlns:a16="http://schemas.microsoft.com/office/drawing/2014/main" xmlns="" id="{00000000-0008-0000-2100-0000A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6" name="237 CuadroTexto">
          <a:extLst>
            <a:ext uri="{FF2B5EF4-FFF2-40B4-BE49-F238E27FC236}">
              <a16:creationId xmlns:a16="http://schemas.microsoft.com/office/drawing/2014/main" xmlns="" id="{00000000-0008-0000-2100-0000B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7" name="238 CuadroTexto">
          <a:extLst>
            <a:ext uri="{FF2B5EF4-FFF2-40B4-BE49-F238E27FC236}">
              <a16:creationId xmlns:a16="http://schemas.microsoft.com/office/drawing/2014/main" xmlns="" id="{00000000-0008-0000-2100-0000B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8" name="239 CuadroTexto">
          <a:extLst>
            <a:ext uri="{FF2B5EF4-FFF2-40B4-BE49-F238E27FC236}">
              <a16:creationId xmlns:a16="http://schemas.microsoft.com/office/drawing/2014/main" xmlns="" id="{00000000-0008-0000-2100-0000B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9" name="240 CuadroTexto">
          <a:extLst>
            <a:ext uri="{FF2B5EF4-FFF2-40B4-BE49-F238E27FC236}">
              <a16:creationId xmlns:a16="http://schemas.microsoft.com/office/drawing/2014/main" xmlns="" id="{00000000-0008-0000-2100-0000B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0" name="241 CuadroTexto">
          <a:extLst>
            <a:ext uri="{FF2B5EF4-FFF2-40B4-BE49-F238E27FC236}">
              <a16:creationId xmlns:a16="http://schemas.microsoft.com/office/drawing/2014/main" xmlns="" id="{00000000-0008-0000-2100-0000B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1" name="242 CuadroTexto">
          <a:extLst>
            <a:ext uri="{FF2B5EF4-FFF2-40B4-BE49-F238E27FC236}">
              <a16:creationId xmlns:a16="http://schemas.microsoft.com/office/drawing/2014/main" xmlns="" id="{00000000-0008-0000-2100-0000B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2" name="243 CuadroTexto">
          <a:extLst>
            <a:ext uri="{FF2B5EF4-FFF2-40B4-BE49-F238E27FC236}">
              <a16:creationId xmlns:a16="http://schemas.microsoft.com/office/drawing/2014/main" xmlns="" id="{00000000-0008-0000-2100-0000B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3" name="244 CuadroTexto">
          <a:extLst>
            <a:ext uri="{FF2B5EF4-FFF2-40B4-BE49-F238E27FC236}">
              <a16:creationId xmlns:a16="http://schemas.microsoft.com/office/drawing/2014/main" xmlns="" id="{00000000-0008-0000-2100-0000B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4" name="245 CuadroTexto">
          <a:extLst>
            <a:ext uri="{FF2B5EF4-FFF2-40B4-BE49-F238E27FC236}">
              <a16:creationId xmlns:a16="http://schemas.microsoft.com/office/drawing/2014/main" xmlns="" id="{00000000-0008-0000-2100-0000B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5" name="246 CuadroTexto">
          <a:extLst>
            <a:ext uri="{FF2B5EF4-FFF2-40B4-BE49-F238E27FC236}">
              <a16:creationId xmlns:a16="http://schemas.microsoft.com/office/drawing/2014/main" xmlns="" id="{00000000-0008-0000-2100-0000B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6" name="247 CuadroTexto">
          <a:extLst>
            <a:ext uri="{FF2B5EF4-FFF2-40B4-BE49-F238E27FC236}">
              <a16:creationId xmlns:a16="http://schemas.microsoft.com/office/drawing/2014/main" xmlns="" id="{00000000-0008-0000-2100-0000B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7" name="248 CuadroTexto">
          <a:extLst>
            <a:ext uri="{FF2B5EF4-FFF2-40B4-BE49-F238E27FC236}">
              <a16:creationId xmlns:a16="http://schemas.microsoft.com/office/drawing/2014/main" xmlns="" id="{00000000-0008-0000-2100-0000B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8" name="249 CuadroTexto">
          <a:extLst>
            <a:ext uri="{FF2B5EF4-FFF2-40B4-BE49-F238E27FC236}">
              <a16:creationId xmlns:a16="http://schemas.microsoft.com/office/drawing/2014/main" xmlns="" id="{00000000-0008-0000-2100-0000B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9" name="250 CuadroTexto">
          <a:extLst>
            <a:ext uri="{FF2B5EF4-FFF2-40B4-BE49-F238E27FC236}">
              <a16:creationId xmlns:a16="http://schemas.microsoft.com/office/drawing/2014/main" xmlns="" id="{00000000-0008-0000-2100-0000B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0" name="251 CuadroTexto">
          <a:extLst>
            <a:ext uri="{FF2B5EF4-FFF2-40B4-BE49-F238E27FC236}">
              <a16:creationId xmlns:a16="http://schemas.microsoft.com/office/drawing/2014/main" xmlns="" id="{00000000-0008-0000-2100-0000B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1" name="252 CuadroTexto">
          <a:extLst>
            <a:ext uri="{FF2B5EF4-FFF2-40B4-BE49-F238E27FC236}">
              <a16:creationId xmlns:a16="http://schemas.microsoft.com/office/drawing/2014/main" xmlns="" id="{00000000-0008-0000-2100-0000B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2" name="253 CuadroTexto">
          <a:extLst>
            <a:ext uri="{FF2B5EF4-FFF2-40B4-BE49-F238E27FC236}">
              <a16:creationId xmlns:a16="http://schemas.microsoft.com/office/drawing/2014/main" xmlns="" id="{00000000-0008-0000-2100-0000C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3" name="254 CuadroTexto">
          <a:extLst>
            <a:ext uri="{FF2B5EF4-FFF2-40B4-BE49-F238E27FC236}">
              <a16:creationId xmlns:a16="http://schemas.microsoft.com/office/drawing/2014/main" xmlns="" id="{00000000-0008-0000-2100-0000C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4" name="255 CuadroTexto">
          <a:extLst>
            <a:ext uri="{FF2B5EF4-FFF2-40B4-BE49-F238E27FC236}">
              <a16:creationId xmlns:a16="http://schemas.microsoft.com/office/drawing/2014/main" xmlns="" id="{00000000-0008-0000-2100-0000C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5" name="256 CuadroTexto">
          <a:extLst>
            <a:ext uri="{FF2B5EF4-FFF2-40B4-BE49-F238E27FC236}">
              <a16:creationId xmlns:a16="http://schemas.microsoft.com/office/drawing/2014/main" xmlns="" id="{00000000-0008-0000-2100-0000C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6" name="257 CuadroTexto">
          <a:extLst>
            <a:ext uri="{FF2B5EF4-FFF2-40B4-BE49-F238E27FC236}">
              <a16:creationId xmlns:a16="http://schemas.microsoft.com/office/drawing/2014/main" xmlns="" id="{00000000-0008-0000-2100-0000C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7" name="258 CuadroTexto">
          <a:extLst>
            <a:ext uri="{FF2B5EF4-FFF2-40B4-BE49-F238E27FC236}">
              <a16:creationId xmlns:a16="http://schemas.microsoft.com/office/drawing/2014/main" xmlns="" id="{00000000-0008-0000-2100-0000C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8" name="259 CuadroTexto">
          <a:extLst>
            <a:ext uri="{FF2B5EF4-FFF2-40B4-BE49-F238E27FC236}">
              <a16:creationId xmlns:a16="http://schemas.microsoft.com/office/drawing/2014/main" xmlns="" id="{00000000-0008-0000-2100-0000C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9" name="260 CuadroTexto">
          <a:extLst>
            <a:ext uri="{FF2B5EF4-FFF2-40B4-BE49-F238E27FC236}">
              <a16:creationId xmlns:a16="http://schemas.microsoft.com/office/drawing/2014/main" xmlns="" id="{00000000-0008-0000-2100-0000C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0" name="261 CuadroTexto">
          <a:extLst>
            <a:ext uri="{FF2B5EF4-FFF2-40B4-BE49-F238E27FC236}">
              <a16:creationId xmlns:a16="http://schemas.microsoft.com/office/drawing/2014/main" xmlns="" id="{00000000-0008-0000-2100-0000C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1" name="262 CuadroTexto">
          <a:extLst>
            <a:ext uri="{FF2B5EF4-FFF2-40B4-BE49-F238E27FC236}">
              <a16:creationId xmlns:a16="http://schemas.microsoft.com/office/drawing/2014/main" xmlns="" id="{00000000-0008-0000-2100-0000C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2" name="263 CuadroTexto">
          <a:extLst>
            <a:ext uri="{FF2B5EF4-FFF2-40B4-BE49-F238E27FC236}">
              <a16:creationId xmlns:a16="http://schemas.microsoft.com/office/drawing/2014/main" xmlns="" id="{00000000-0008-0000-2100-0000C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3" name="264 CuadroTexto">
          <a:extLst>
            <a:ext uri="{FF2B5EF4-FFF2-40B4-BE49-F238E27FC236}">
              <a16:creationId xmlns:a16="http://schemas.microsoft.com/office/drawing/2014/main" xmlns="" id="{00000000-0008-0000-2100-0000C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4" name="265 CuadroTexto">
          <a:extLst>
            <a:ext uri="{FF2B5EF4-FFF2-40B4-BE49-F238E27FC236}">
              <a16:creationId xmlns:a16="http://schemas.microsoft.com/office/drawing/2014/main" xmlns="" id="{00000000-0008-0000-2100-0000C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5" name="266 CuadroTexto">
          <a:extLst>
            <a:ext uri="{FF2B5EF4-FFF2-40B4-BE49-F238E27FC236}">
              <a16:creationId xmlns:a16="http://schemas.microsoft.com/office/drawing/2014/main" xmlns="" id="{00000000-0008-0000-2100-0000C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6" name="267 CuadroTexto">
          <a:extLst>
            <a:ext uri="{FF2B5EF4-FFF2-40B4-BE49-F238E27FC236}">
              <a16:creationId xmlns:a16="http://schemas.microsoft.com/office/drawing/2014/main" xmlns="" id="{00000000-0008-0000-2100-0000C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7" name="268 CuadroTexto">
          <a:extLst>
            <a:ext uri="{FF2B5EF4-FFF2-40B4-BE49-F238E27FC236}">
              <a16:creationId xmlns:a16="http://schemas.microsoft.com/office/drawing/2014/main" xmlns="" id="{00000000-0008-0000-2100-0000C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8" name="269 CuadroTexto">
          <a:extLst>
            <a:ext uri="{FF2B5EF4-FFF2-40B4-BE49-F238E27FC236}">
              <a16:creationId xmlns:a16="http://schemas.microsoft.com/office/drawing/2014/main" xmlns="" id="{00000000-0008-0000-2100-0000D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9" name="270 CuadroTexto">
          <a:extLst>
            <a:ext uri="{FF2B5EF4-FFF2-40B4-BE49-F238E27FC236}">
              <a16:creationId xmlns:a16="http://schemas.microsoft.com/office/drawing/2014/main" xmlns="" id="{00000000-0008-0000-2100-0000D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0" name="271 CuadroTexto">
          <a:extLst>
            <a:ext uri="{FF2B5EF4-FFF2-40B4-BE49-F238E27FC236}">
              <a16:creationId xmlns:a16="http://schemas.microsoft.com/office/drawing/2014/main" xmlns="" id="{00000000-0008-0000-2100-0000D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1" name="272 CuadroTexto">
          <a:extLst>
            <a:ext uri="{FF2B5EF4-FFF2-40B4-BE49-F238E27FC236}">
              <a16:creationId xmlns:a16="http://schemas.microsoft.com/office/drawing/2014/main" xmlns="" id="{00000000-0008-0000-2100-0000D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2" name="273 CuadroTexto">
          <a:extLst>
            <a:ext uri="{FF2B5EF4-FFF2-40B4-BE49-F238E27FC236}">
              <a16:creationId xmlns:a16="http://schemas.microsoft.com/office/drawing/2014/main" xmlns="" id="{00000000-0008-0000-2100-0000D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3" name="274 CuadroTexto">
          <a:extLst>
            <a:ext uri="{FF2B5EF4-FFF2-40B4-BE49-F238E27FC236}">
              <a16:creationId xmlns:a16="http://schemas.microsoft.com/office/drawing/2014/main" xmlns="" id="{00000000-0008-0000-2100-0000D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4" name="275 CuadroTexto">
          <a:extLst>
            <a:ext uri="{FF2B5EF4-FFF2-40B4-BE49-F238E27FC236}">
              <a16:creationId xmlns:a16="http://schemas.microsoft.com/office/drawing/2014/main" xmlns="" id="{00000000-0008-0000-2100-0000D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5" name="276 CuadroTexto">
          <a:extLst>
            <a:ext uri="{FF2B5EF4-FFF2-40B4-BE49-F238E27FC236}">
              <a16:creationId xmlns:a16="http://schemas.microsoft.com/office/drawing/2014/main" xmlns="" id="{00000000-0008-0000-2100-0000D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6" name="277 CuadroTexto">
          <a:extLst>
            <a:ext uri="{FF2B5EF4-FFF2-40B4-BE49-F238E27FC236}">
              <a16:creationId xmlns:a16="http://schemas.microsoft.com/office/drawing/2014/main" xmlns="" id="{00000000-0008-0000-2100-0000D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7" name="278 CuadroTexto">
          <a:extLst>
            <a:ext uri="{FF2B5EF4-FFF2-40B4-BE49-F238E27FC236}">
              <a16:creationId xmlns:a16="http://schemas.microsoft.com/office/drawing/2014/main" xmlns="" id="{00000000-0008-0000-2100-0000D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8" name="279 CuadroTexto">
          <a:extLst>
            <a:ext uri="{FF2B5EF4-FFF2-40B4-BE49-F238E27FC236}">
              <a16:creationId xmlns:a16="http://schemas.microsoft.com/office/drawing/2014/main" xmlns="" id="{00000000-0008-0000-2100-0000D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9" name="280 CuadroTexto">
          <a:extLst>
            <a:ext uri="{FF2B5EF4-FFF2-40B4-BE49-F238E27FC236}">
              <a16:creationId xmlns:a16="http://schemas.microsoft.com/office/drawing/2014/main" xmlns="" id="{00000000-0008-0000-2100-0000D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1 CuadroTexto">
          <a:extLst>
            <a:ext uri="{FF2B5EF4-FFF2-40B4-BE49-F238E27FC236}">
              <a16:creationId xmlns:a16="http://schemas.microsoft.com/office/drawing/2014/main" xmlns="" id="{00000000-0008-0000-2100-0000D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1" name="282 CuadroTexto">
          <a:extLst>
            <a:ext uri="{FF2B5EF4-FFF2-40B4-BE49-F238E27FC236}">
              <a16:creationId xmlns:a16="http://schemas.microsoft.com/office/drawing/2014/main" xmlns="" id="{00000000-0008-0000-2100-0000D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2" name="283 CuadroTexto">
          <a:extLst>
            <a:ext uri="{FF2B5EF4-FFF2-40B4-BE49-F238E27FC236}">
              <a16:creationId xmlns:a16="http://schemas.microsoft.com/office/drawing/2014/main" xmlns="" id="{00000000-0008-0000-2100-0000D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3" name="284 CuadroTexto">
          <a:extLst>
            <a:ext uri="{FF2B5EF4-FFF2-40B4-BE49-F238E27FC236}">
              <a16:creationId xmlns:a16="http://schemas.microsoft.com/office/drawing/2014/main" xmlns="" id="{00000000-0008-0000-2100-0000D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4" name="285 CuadroTexto">
          <a:extLst>
            <a:ext uri="{FF2B5EF4-FFF2-40B4-BE49-F238E27FC236}">
              <a16:creationId xmlns:a16="http://schemas.microsoft.com/office/drawing/2014/main" xmlns="" id="{00000000-0008-0000-2100-0000E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5" name="286 CuadroTexto">
          <a:extLst>
            <a:ext uri="{FF2B5EF4-FFF2-40B4-BE49-F238E27FC236}">
              <a16:creationId xmlns:a16="http://schemas.microsoft.com/office/drawing/2014/main" xmlns="" id="{00000000-0008-0000-2100-0000E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6" name="287 CuadroTexto">
          <a:extLst>
            <a:ext uri="{FF2B5EF4-FFF2-40B4-BE49-F238E27FC236}">
              <a16:creationId xmlns:a16="http://schemas.microsoft.com/office/drawing/2014/main" xmlns="" id="{00000000-0008-0000-2100-0000E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7" name="288 CuadroTexto">
          <a:extLst>
            <a:ext uri="{FF2B5EF4-FFF2-40B4-BE49-F238E27FC236}">
              <a16:creationId xmlns:a16="http://schemas.microsoft.com/office/drawing/2014/main" xmlns="" id="{00000000-0008-0000-2100-0000E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8" name="289 CuadroTexto">
          <a:extLst>
            <a:ext uri="{FF2B5EF4-FFF2-40B4-BE49-F238E27FC236}">
              <a16:creationId xmlns:a16="http://schemas.microsoft.com/office/drawing/2014/main" xmlns="" id="{00000000-0008-0000-2100-0000E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9" name="290 CuadroTexto">
          <a:extLst>
            <a:ext uri="{FF2B5EF4-FFF2-40B4-BE49-F238E27FC236}">
              <a16:creationId xmlns:a16="http://schemas.microsoft.com/office/drawing/2014/main" xmlns="" id="{00000000-0008-0000-2100-0000E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0" name="291 CuadroTexto">
          <a:extLst>
            <a:ext uri="{FF2B5EF4-FFF2-40B4-BE49-F238E27FC236}">
              <a16:creationId xmlns:a16="http://schemas.microsoft.com/office/drawing/2014/main" xmlns="" id="{00000000-0008-0000-2100-0000E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1" name="292 CuadroTexto">
          <a:extLst>
            <a:ext uri="{FF2B5EF4-FFF2-40B4-BE49-F238E27FC236}">
              <a16:creationId xmlns:a16="http://schemas.microsoft.com/office/drawing/2014/main" xmlns="" id="{00000000-0008-0000-2100-0000E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2" name="293 CuadroTexto">
          <a:extLst>
            <a:ext uri="{FF2B5EF4-FFF2-40B4-BE49-F238E27FC236}">
              <a16:creationId xmlns:a16="http://schemas.microsoft.com/office/drawing/2014/main" xmlns="" id="{00000000-0008-0000-2100-0000E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3" name="294 CuadroTexto">
          <a:extLst>
            <a:ext uri="{FF2B5EF4-FFF2-40B4-BE49-F238E27FC236}">
              <a16:creationId xmlns:a16="http://schemas.microsoft.com/office/drawing/2014/main" xmlns="" id="{00000000-0008-0000-2100-0000E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4" name="295 CuadroTexto">
          <a:extLst>
            <a:ext uri="{FF2B5EF4-FFF2-40B4-BE49-F238E27FC236}">
              <a16:creationId xmlns:a16="http://schemas.microsoft.com/office/drawing/2014/main" xmlns="" id="{00000000-0008-0000-2100-0000E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5" name="296 CuadroTexto">
          <a:extLst>
            <a:ext uri="{FF2B5EF4-FFF2-40B4-BE49-F238E27FC236}">
              <a16:creationId xmlns:a16="http://schemas.microsoft.com/office/drawing/2014/main" xmlns="" id="{00000000-0008-0000-2100-0000E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6" name="17 CuadroTexto">
          <a:extLst>
            <a:ext uri="{FF2B5EF4-FFF2-40B4-BE49-F238E27FC236}">
              <a16:creationId xmlns:a16="http://schemas.microsoft.com/office/drawing/2014/main" xmlns="" id="{00000000-0008-0000-2100-0000E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7" name="90 CuadroTexto">
          <a:extLst>
            <a:ext uri="{FF2B5EF4-FFF2-40B4-BE49-F238E27FC236}">
              <a16:creationId xmlns:a16="http://schemas.microsoft.com/office/drawing/2014/main" xmlns="" id="{00000000-0008-0000-2100-0000E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8" name="91 CuadroTexto">
          <a:extLst>
            <a:ext uri="{FF2B5EF4-FFF2-40B4-BE49-F238E27FC236}">
              <a16:creationId xmlns:a16="http://schemas.microsoft.com/office/drawing/2014/main" xmlns="" id="{00000000-0008-0000-2100-0000E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9" name="92 CuadroTexto">
          <a:extLst>
            <a:ext uri="{FF2B5EF4-FFF2-40B4-BE49-F238E27FC236}">
              <a16:creationId xmlns:a16="http://schemas.microsoft.com/office/drawing/2014/main" xmlns="" id="{00000000-0008-0000-2100-0000E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0" name="93 CuadroTexto">
          <a:extLst>
            <a:ext uri="{FF2B5EF4-FFF2-40B4-BE49-F238E27FC236}">
              <a16:creationId xmlns:a16="http://schemas.microsoft.com/office/drawing/2014/main" xmlns="" id="{00000000-0008-0000-2100-0000F0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1" name="94 CuadroTexto">
          <a:extLst>
            <a:ext uri="{FF2B5EF4-FFF2-40B4-BE49-F238E27FC236}">
              <a16:creationId xmlns:a16="http://schemas.microsoft.com/office/drawing/2014/main" xmlns="" id="{00000000-0008-0000-2100-0000F1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2" name="95 CuadroTexto">
          <a:extLst>
            <a:ext uri="{FF2B5EF4-FFF2-40B4-BE49-F238E27FC236}">
              <a16:creationId xmlns:a16="http://schemas.microsoft.com/office/drawing/2014/main" xmlns="" id="{00000000-0008-0000-2100-0000F2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3" name="96 CuadroTexto">
          <a:extLst>
            <a:ext uri="{FF2B5EF4-FFF2-40B4-BE49-F238E27FC236}">
              <a16:creationId xmlns:a16="http://schemas.microsoft.com/office/drawing/2014/main" xmlns="" id="{00000000-0008-0000-2100-0000F3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4" name="97 CuadroTexto">
          <a:extLst>
            <a:ext uri="{FF2B5EF4-FFF2-40B4-BE49-F238E27FC236}">
              <a16:creationId xmlns:a16="http://schemas.microsoft.com/office/drawing/2014/main" xmlns="" id="{00000000-0008-0000-2100-0000F4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98 CuadroTexto">
          <a:extLst>
            <a:ext uri="{FF2B5EF4-FFF2-40B4-BE49-F238E27FC236}">
              <a16:creationId xmlns:a16="http://schemas.microsoft.com/office/drawing/2014/main" xmlns="" id="{00000000-0008-0000-2100-0000F5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6" name="99 CuadroTexto">
          <a:extLst>
            <a:ext uri="{FF2B5EF4-FFF2-40B4-BE49-F238E27FC236}">
              <a16:creationId xmlns:a16="http://schemas.microsoft.com/office/drawing/2014/main" xmlns="" id="{00000000-0008-0000-2100-0000F6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7" name="100 CuadroTexto">
          <a:extLst>
            <a:ext uri="{FF2B5EF4-FFF2-40B4-BE49-F238E27FC236}">
              <a16:creationId xmlns:a16="http://schemas.microsoft.com/office/drawing/2014/main" xmlns="" id="{00000000-0008-0000-2100-0000F7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8" name="101 CuadroTexto">
          <a:extLst>
            <a:ext uri="{FF2B5EF4-FFF2-40B4-BE49-F238E27FC236}">
              <a16:creationId xmlns:a16="http://schemas.microsoft.com/office/drawing/2014/main" xmlns="" id="{00000000-0008-0000-2100-0000F8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9" name="118 CuadroTexto">
          <a:extLst>
            <a:ext uri="{FF2B5EF4-FFF2-40B4-BE49-F238E27FC236}">
              <a16:creationId xmlns:a16="http://schemas.microsoft.com/office/drawing/2014/main" xmlns="" id="{00000000-0008-0000-2100-0000F9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0" name="119 CuadroTexto">
          <a:extLst>
            <a:ext uri="{FF2B5EF4-FFF2-40B4-BE49-F238E27FC236}">
              <a16:creationId xmlns:a16="http://schemas.microsoft.com/office/drawing/2014/main" xmlns="" id="{00000000-0008-0000-2100-0000FA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1" name="120 CuadroTexto">
          <a:extLst>
            <a:ext uri="{FF2B5EF4-FFF2-40B4-BE49-F238E27FC236}">
              <a16:creationId xmlns:a16="http://schemas.microsoft.com/office/drawing/2014/main" xmlns="" id="{00000000-0008-0000-2100-0000FB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2" name="121 CuadroTexto">
          <a:extLst>
            <a:ext uri="{FF2B5EF4-FFF2-40B4-BE49-F238E27FC236}">
              <a16:creationId xmlns:a16="http://schemas.microsoft.com/office/drawing/2014/main" xmlns="" id="{00000000-0008-0000-2100-0000FC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3" name="122 CuadroTexto">
          <a:extLst>
            <a:ext uri="{FF2B5EF4-FFF2-40B4-BE49-F238E27FC236}">
              <a16:creationId xmlns:a16="http://schemas.microsoft.com/office/drawing/2014/main" xmlns="" id="{00000000-0008-0000-2100-0000FD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4" name="123 CuadroTexto">
          <a:extLst>
            <a:ext uri="{FF2B5EF4-FFF2-40B4-BE49-F238E27FC236}">
              <a16:creationId xmlns:a16="http://schemas.microsoft.com/office/drawing/2014/main" xmlns="" id="{00000000-0008-0000-2100-0000FE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5" name="124 CuadroTexto">
          <a:extLst>
            <a:ext uri="{FF2B5EF4-FFF2-40B4-BE49-F238E27FC236}">
              <a16:creationId xmlns:a16="http://schemas.microsoft.com/office/drawing/2014/main" xmlns="" id="{00000000-0008-0000-2100-0000FF0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6" name="125 CuadroTexto">
          <a:extLst>
            <a:ext uri="{FF2B5EF4-FFF2-40B4-BE49-F238E27FC236}">
              <a16:creationId xmlns:a16="http://schemas.microsoft.com/office/drawing/2014/main" xmlns="" id="{00000000-0008-0000-2100-00000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7" name="143 CuadroTexto">
          <a:extLst>
            <a:ext uri="{FF2B5EF4-FFF2-40B4-BE49-F238E27FC236}">
              <a16:creationId xmlns:a16="http://schemas.microsoft.com/office/drawing/2014/main" xmlns="" id="{00000000-0008-0000-2100-00000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8" name="144 CuadroTexto">
          <a:extLst>
            <a:ext uri="{FF2B5EF4-FFF2-40B4-BE49-F238E27FC236}">
              <a16:creationId xmlns:a16="http://schemas.microsoft.com/office/drawing/2014/main" xmlns="" id="{00000000-0008-0000-2100-00000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9" name="145 CuadroTexto">
          <a:extLst>
            <a:ext uri="{FF2B5EF4-FFF2-40B4-BE49-F238E27FC236}">
              <a16:creationId xmlns:a16="http://schemas.microsoft.com/office/drawing/2014/main" xmlns="" id="{00000000-0008-0000-2100-00000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0" name="146 CuadroTexto">
          <a:extLst>
            <a:ext uri="{FF2B5EF4-FFF2-40B4-BE49-F238E27FC236}">
              <a16:creationId xmlns:a16="http://schemas.microsoft.com/office/drawing/2014/main" xmlns="" id="{00000000-0008-0000-2100-00000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1" name="147 CuadroTexto">
          <a:extLst>
            <a:ext uri="{FF2B5EF4-FFF2-40B4-BE49-F238E27FC236}">
              <a16:creationId xmlns:a16="http://schemas.microsoft.com/office/drawing/2014/main" xmlns="" id="{00000000-0008-0000-2100-00000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2" name="148 CuadroTexto">
          <a:extLst>
            <a:ext uri="{FF2B5EF4-FFF2-40B4-BE49-F238E27FC236}">
              <a16:creationId xmlns:a16="http://schemas.microsoft.com/office/drawing/2014/main" xmlns="" id="{00000000-0008-0000-2100-00000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3" name="149 CuadroTexto">
          <a:extLst>
            <a:ext uri="{FF2B5EF4-FFF2-40B4-BE49-F238E27FC236}">
              <a16:creationId xmlns:a16="http://schemas.microsoft.com/office/drawing/2014/main" xmlns="" id="{00000000-0008-0000-2100-00000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4" name="150 CuadroTexto">
          <a:extLst>
            <a:ext uri="{FF2B5EF4-FFF2-40B4-BE49-F238E27FC236}">
              <a16:creationId xmlns:a16="http://schemas.microsoft.com/office/drawing/2014/main" xmlns="" id="{00000000-0008-0000-2100-00000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5" name="151 CuadroTexto">
          <a:extLst>
            <a:ext uri="{FF2B5EF4-FFF2-40B4-BE49-F238E27FC236}">
              <a16:creationId xmlns:a16="http://schemas.microsoft.com/office/drawing/2014/main" xmlns="" id="{00000000-0008-0000-2100-00000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6" name="152 CuadroTexto">
          <a:extLst>
            <a:ext uri="{FF2B5EF4-FFF2-40B4-BE49-F238E27FC236}">
              <a16:creationId xmlns:a16="http://schemas.microsoft.com/office/drawing/2014/main" xmlns="" id="{00000000-0008-0000-2100-00000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7" name="153 CuadroTexto">
          <a:extLst>
            <a:ext uri="{FF2B5EF4-FFF2-40B4-BE49-F238E27FC236}">
              <a16:creationId xmlns:a16="http://schemas.microsoft.com/office/drawing/2014/main" xmlns="" id="{00000000-0008-0000-2100-00000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8" name="154 CuadroTexto">
          <a:extLst>
            <a:ext uri="{FF2B5EF4-FFF2-40B4-BE49-F238E27FC236}">
              <a16:creationId xmlns:a16="http://schemas.microsoft.com/office/drawing/2014/main" xmlns="" id="{00000000-0008-0000-2100-00000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9" name="155 CuadroTexto">
          <a:extLst>
            <a:ext uri="{FF2B5EF4-FFF2-40B4-BE49-F238E27FC236}">
              <a16:creationId xmlns:a16="http://schemas.microsoft.com/office/drawing/2014/main" xmlns="" id="{00000000-0008-0000-2100-00000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0" name="156 CuadroTexto">
          <a:extLst>
            <a:ext uri="{FF2B5EF4-FFF2-40B4-BE49-F238E27FC236}">
              <a16:creationId xmlns:a16="http://schemas.microsoft.com/office/drawing/2014/main" xmlns="" id="{00000000-0008-0000-2100-00000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1" name="157 CuadroTexto">
          <a:extLst>
            <a:ext uri="{FF2B5EF4-FFF2-40B4-BE49-F238E27FC236}">
              <a16:creationId xmlns:a16="http://schemas.microsoft.com/office/drawing/2014/main" xmlns="" id="{00000000-0008-0000-2100-00000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2" name="158 CuadroTexto">
          <a:extLst>
            <a:ext uri="{FF2B5EF4-FFF2-40B4-BE49-F238E27FC236}">
              <a16:creationId xmlns:a16="http://schemas.microsoft.com/office/drawing/2014/main" xmlns="" id="{00000000-0008-0000-2100-00001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3" name="159 CuadroTexto">
          <a:extLst>
            <a:ext uri="{FF2B5EF4-FFF2-40B4-BE49-F238E27FC236}">
              <a16:creationId xmlns:a16="http://schemas.microsoft.com/office/drawing/2014/main" xmlns="" id="{00000000-0008-0000-2100-00001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4" name="160 CuadroTexto">
          <a:extLst>
            <a:ext uri="{FF2B5EF4-FFF2-40B4-BE49-F238E27FC236}">
              <a16:creationId xmlns:a16="http://schemas.microsoft.com/office/drawing/2014/main" xmlns="" id="{00000000-0008-0000-2100-00001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5" name="161 CuadroTexto">
          <a:extLst>
            <a:ext uri="{FF2B5EF4-FFF2-40B4-BE49-F238E27FC236}">
              <a16:creationId xmlns:a16="http://schemas.microsoft.com/office/drawing/2014/main" xmlns="" id="{00000000-0008-0000-2100-00001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6" name="162 CuadroTexto">
          <a:extLst>
            <a:ext uri="{FF2B5EF4-FFF2-40B4-BE49-F238E27FC236}">
              <a16:creationId xmlns:a16="http://schemas.microsoft.com/office/drawing/2014/main" xmlns="" id="{00000000-0008-0000-2100-00001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7" name="163 CuadroTexto">
          <a:extLst>
            <a:ext uri="{FF2B5EF4-FFF2-40B4-BE49-F238E27FC236}">
              <a16:creationId xmlns:a16="http://schemas.microsoft.com/office/drawing/2014/main" xmlns="" id="{00000000-0008-0000-2100-00001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8" name="164 CuadroTexto">
          <a:extLst>
            <a:ext uri="{FF2B5EF4-FFF2-40B4-BE49-F238E27FC236}">
              <a16:creationId xmlns:a16="http://schemas.microsoft.com/office/drawing/2014/main" xmlns="" id="{00000000-0008-0000-2100-00001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9" name="165 CuadroTexto">
          <a:extLst>
            <a:ext uri="{FF2B5EF4-FFF2-40B4-BE49-F238E27FC236}">
              <a16:creationId xmlns:a16="http://schemas.microsoft.com/office/drawing/2014/main" xmlns="" id="{00000000-0008-0000-2100-00001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0" name="166 CuadroTexto">
          <a:extLst>
            <a:ext uri="{FF2B5EF4-FFF2-40B4-BE49-F238E27FC236}">
              <a16:creationId xmlns:a16="http://schemas.microsoft.com/office/drawing/2014/main" xmlns="" id="{00000000-0008-0000-2100-00001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1" name="167 CuadroTexto">
          <a:extLst>
            <a:ext uri="{FF2B5EF4-FFF2-40B4-BE49-F238E27FC236}">
              <a16:creationId xmlns:a16="http://schemas.microsoft.com/office/drawing/2014/main" xmlns="" id="{00000000-0008-0000-2100-00001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2" name="168 CuadroTexto">
          <a:extLst>
            <a:ext uri="{FF2B5EF4-FFF2-40B4-BE49-F238E27FC236}">
              <a16:creationId xmlns:a16="http://schemas.microsoft.com/office/drawing/2014/main" xmlns="" id="{00000000-0008-0000-2100-00001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3" name="169 CuadroTexto">
          <a:extLst>
            <a:ext uri="{FF2B5EF4-FFF2-40B4-BE49-F238E27FC236}">
              <a16:creationId xmlns:a16="http://schemas.microsoft.com/office/drawing/2014/main" xmlns="" id="{00000000-0008-0000-2100-00001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4" name="170 CuadroTexto">
          <a:extLst>
            <a:ext uri="{FF2B5EF4-FFF2-40B4-BE49-F238E27FC236}">
              <a16:creationId xmlns:a16="http://schemas.microsoft.com/office/drawing/2014/main" xmlns="" id="{00000000-0008-0000-2100-00001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5" name="171 CuadroTexto">
          <a:extLst>
            <a:ext uri="{FF2B5EF4-FFF2-40B4-BE49-F238E27FC236}">
              <a16:creationId xmlns:a16="http://schemas.microsoft.com/office/drawing/2014/main" xmlns="" id="{00000000-0008-0000-2100-00001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6" name="172 CuadroTexto">
          <a:extLst>
            <a:ext uri="{FF2B5EF4-FFF2-40B4-BE49-F238E27FC236}">
              <a16:creationId xmlns:a16="http://schemas.microsoft.com/office/drawing/2014/main" xmlns="" id="{00000000-0008-0000-2100-00001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7" name="173 CuadroTexto">
          <a:extLst>
            <a:ext uri="{FF2B5EF4-FFF2-40B4-BE49-F238E27FC236}">
              <a16:creationId xmlns:a16="http://schemas.microsoft.com/office/drawing/2014/main" xmlns="" id="{00000000-0008-0000-2100-00001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8" name="174 CuadroTexto">
          <a:extLst>
            <a:ext uri="{FF2B5EF4-FFF2-40B4-BE49-F238E27FC236}">
              <a16:creationId xmlns:a16="http://schemas.microsoft.com/office/drawing/2014/main" xmlns="" id="{00000000-0008-0000-2100-00002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9" name="175 CuadroTexto">
          <a:extLst>
            <a:ext uri="{FF2B5EF4-FFF2-40B4-BE49-F238E27FC236}">
              <a16:creationId xmlns:a16="http://schemas.microsoft.com/office/drawing/2014/main" xmlns="" id="{00000000-0008-0000-2100-00002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0" name="176 CuadroTexto">
          <a:extLst>
            <a:ext uri="{FF2B5EF4-FFF2-40B4-BE49-F238E27FC236}">
              <a16:creationId xmlns:a16="http://schemas.microsoft.com/office/drawing/2014/main" xmlns="" id="{00000000-0008-0000-2100-00002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1" name="177 CuadroTexto">
          <a:extLst>
            <a:ext uri="{FF2B5EF4-FFF2-40B4-BE49-F238E27FC236}">
              <a16:creationId xmlns:a16="http://schemas.microsoft.com/office/drawing/2014/main" xmlns="" id="{00000000-0008-0000-2100-00002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2" name="178 CuadroTexto">
          <a:extLst>
            <a:ext uri="{FF2B5EF4-FFF2-40B4-BE49-F238E27FC236}">
              <a16:creationId xmlns:a16="http://schemas.microsoft.com/office/drawing/2014/main" xmlns="" id="{00000000-0008-0000-2100-00002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3" name="179 CuadroTexto">
          <a:extLst>
            <a:ext uri="{FF2B5EF4-FFF2-40B4-BE49-F238E27FC236}">
              <a16:creationId xmlns:a16="http://schemas.microsoft.com/office/drawing/2014/main" xmlns="" id="{00000000-0008-0000-2100-00002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4" name="180 CuadroTexto">
          <a:extLst>
            <a:ext uri="{FF2B5EF4-FFF2-40B4-BE49-F238E27FC236}">
              <a16:creationId xmlns:a16="http://schemas.microsoft.com/office/drawing/2014/main" xmlns="" id="{00000000-0008-0000-2100-00002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5" name="181 CuadroTexto">
          <a:extLst>
            <a:ext uri="{FF2B5EF4-FFF2-40B4-BE49-F238E27FC236}">
              <a16:creationId xmlns:a16="http://schemas.microsoft.com/office/drawing/2014/main" xmlns="" id="{00000000-0008-0000-2100-00002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6" name="182 CuadroTexto">
          <a:extLst>
            <a:ext uri="{FF2B5EF4-FFF2-40B4-BE49-F238E27FC236}">
              <a16:creationId xmlns:a16="http://schemas.microsoft.com/office/drawing/2014/main" xmlns="" id="{00000000-0008-0000-2100-00002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7" name="183 CuadroTexto">
          <a:extLst>
            <a:ext uri="{FF2B5EF4-FFF2-40B4-BE49-F238E27FC236}">
              <a16:creationId xmlns:a16="http://schemas.microsoft.com/office/drawing/2014/main" xmlns="" id="{00000000-0008-0000-2100-00002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8" name="184 CuadroTexto">
          <a:extLst>
            <a:ext uri="{FF2B5EF4-FFF2-40B4-BE49-F238E27FC236}">
              <a16:creationId xmlns:a16="http://schemas.microsoft.com/office/drawing/2014/main" xmlns="" id="{00000000-0008-0000-2100-00002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9" name="185 CuadroTexto">
          <a:extLst>
            <a:ext uri="{FF2B5EF4-FFF2-40B4-BE49-F238E27FC236}">
              <a16:creationId xmlns:a16="http://schemas.microsoft.com/office/drawing/2014/main" xmlns="" id="{00000000-0008-0000-2100-00002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0" name="186 CuadroTexto">
          <a:extLst>
            <a:ext uri="{FF2B5EF4-FFF2-40B4-BE49-F238E27FC236}">
              <a16:creationId xmlns:a16="http://schemas.microsoft.com/office/drawing/2014/main" xmlns="" id="{00000000-0008-0000-2100-00002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1" name="187 CuadroTexto">
          <a:extLst>
            <a:ext uri="{FF2B5EF4-FFF2-40B4-BE49-F238E27FC236}">
              <a16:creationId xmlns:a16="http://schemas.microsoft.com/office/drawing/2014/main" xmlns="" id="{00000000-0008-0000-2100-00002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2" name="188 CuadroTexto">
          <a:extLst>
            <a:ext uri="{FF2B5EF4-FFF2-40B4-BE49-F238E27FC236}">
              <a16:creationId xmlns:a16="http://schemas.microsoft.com/office/drawing/2014/main" xmlns="" id="{00000000-0008-0000-2100-00002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3" name="189 CuadroTexto">
          <a:extLst>
            <a:ext uri="{FF2B5EF4-FFF2-40B4-BE49-F238E27FC236}">
              <a16:creationId xmlns:a16="http://schemas.microsoft.com/office/drawing/2014/main" xmlns="" id="{00000000-0008-0000-2100-00002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4" name="190 CuadroTexto">
          <a:extLst>
            <a:ext uri="{FF2B5EF4-FFF2-40B4-BE49-F238E27FC236}">
              <a16:creationId xmlns:a16="http://schemas.microsoft.com/office/drawing/2014/main" xmlns="" id="{00000000-0008-0000-2100-00003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5" name="191 CuadroTexto">
          <a:extLst>
            <a:ext uri="{FF2B5EF4-FFF2-40B4-BE49-F238E27FC236}">
              <a16:creationId xmlns:a16="http://schemas.microsoft.com/office/drawing/2014/main" xmlns="" id="{00000000-0008-0000-2100-00003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6" name="192 CuadroTexto">
          <a:extLst>
            <a:ext uri="{FF2B5EF4-FFF2-40B4-BE49-F238E27FC236}">
              <a16:creationId xmlns:a16="http://schemas.microsoft.com/office/drawing/2014/main" xmlns="" id="{00000000-0008-0000-2100-00003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7" name="193 CuadroTexto">
          <a:extLst>
            <a:ext uri="{FF2B5EF4-FFF2-40B4-BE49-F238E27FC236}">
              <a16:creationId xmlns:a16="http://schemas.microsoft.com/office/drawing/2014/main" xmlns="" id="{00000000-0008-0000-2100-00003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8" name="194 CuadroTexto">
          <a:extLst>
            <a:ext uri="{FF2B5EF4-FFF2-40B4-BE49-F238E27FC236}">
              <a16:creationId xmlns:a16="http://schemas.microsoft.com/office/drawing/2014/main" xmlns="" id="{00000000-0008-0000-2100-00003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9" name="195 CuadroTexto">
          <a:extLst>
            <a:ext uri="{FF2B5EF4-FFF2-40B4-BE49-F238E27FC236}">
              <a16:creationId xmlns:a16="http://schemas.microsoft.com/office/drawing/2014/main" xmlns="" id="{00000000-0008-0000-2100-00003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0" name="196 CuadroTexto">
          <a:extLst>
            <a:ext uri="{FF2B5EF4-FFF2-40B4-BE49-F238E27FC236}">
              <a16:creationId xmlns:a16="http://schemas.microsoft.com/office/drawing/2014/main" xmlns="" id="{00000000-0008-0000-2100-00003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1" name="197 CuadroTexto">
          <a:extLst>
            <a:ext uri="{FF2B5EF4-FFF2-40B4-BE49-F238E27FC236}">
              <a16:creationId xmlns:a16="http://schemas.microsoft.com/office/drawing/2014/main" xmlns="" id="{00000000-0008-0000-2100-00003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2" name="198 CuadroTexto">
          <a:extLst>
            <a:ext uri="{FF2B5EF4-FFF2-40B4-BE49-F238E27FC236}">
              <a16:creationId xmlns:a16="http://schemas.microsoft.com/office/drawing/2014/main" xmlns="" id="{00000000-0008-0000-2100-00003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3" name="199 CuadroTexto">
          <a:extLst>
            <a:ext uri="{FF2B5EF4-FFF2-40B4-BE49-F238E27FC236}">
              <a16:creationId xmlns:a16="http://schemas.microsoft.com/office/drawing/2014/main" xmlns="" id="{00000000-0008-0000-2100-00003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4" name="200 CuadroTexto">
          <a:extLst>
            <a:ext uri="{FF2B5EF4-FFF2-40B4-BE49-F238E27FC236}">
              <a16:creationId xmlns:a16="http://schemas.microsoft.com/office/drawing/2014/main" xmlns="" id="{00000000-0008-0000-2100-00003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5" name="201 CuadroTexto">
          <a:extLst>
            <a:ext uri="{FF2B5EF4-FFF2-40B4-BE49-F238E27FC236}">
              <a16:creationId xmlns:a16="http://schemas.microsoft.com/office/drawing/2014/main" xmlns="" id="{00000000-0008-0000-2100-00003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6" name="202 CuadroTexto">
          <a:extLst>
            <a:ext uri="{FF2B5EF4-FFF2-40B4-BE49-F238E27FC236}">
              <a16:creationId xmlns:a16="http://schemas.microsoft.com/office/drawing/2014/main" xmlns="" id="{00000000-0008-0000-2100-00003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7" name="203 CuadroTexto">
          <a:extLst>
            <a:ext uri="{FF2B5EF4-FFF2-40B4-BE49-F238E27FC236}">
              <a16:creationId xmlns:a16="http://schemas.microsoft.com/office/drawing/2014/main" xmlns="" id="{00000000-0008-0000-2100-00003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8" name="204 CuadroTexto">
          <a:extLst>
            <a:ext uri="{FF2B5EF4-FFF2-40B4-BE49-F238E27FC236}">
              <a16:creationId xmlns:a16="http://schemas.microsoft.com/office/drawing/2014/main" xmlns="" id="{00000000-0008-0000-2100-00003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9" name="205 CuadroTexto">
          <a:extLst>
            <a:ext uri="{FF2B5EF4-FFF2-40B4-BE49-F238E27FC236}">
              <a16:creationId xmlns:a16="http://schemas.microsoft.com/office/drawing/2014/main" xmlns="" id="{00000000-0008-0000-2100-00003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0" name="206 CuadroTexto">
          <a:extLst>
            <a:ext uri="{FF2B5EF4-FFF2-40B4-BE49-F238E27FC236}">
              <a16:creationId xmlns:a16="http://schemas.microsoft.com/office/drawing/2014/main" xmlns="" id="{00000000-0008-0000-2100-00004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1" name="207 CuadroTexto">
          <a:extLst>
            <a:ext uri="{FF2B5EF4-FFF2-40B4-BE49-F238E27FC236}">
              <a16:creationId xmlns:a16="http://schemas.microsoft.com/office/drawing/2014/main" xmlns="" id="{00000000-0008-0000-2100-00004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2" name="208 CuadroTexto">
          <a:extLst>
            <a:ext uri="{FF2B5EF4-FFF2-40B4-BE49-F238E27FC236}">
              <a16:creationId xmlns:a16="http://schemas.microsoft.com/office/drawing/2014/main" xmlns="" id="{00000000-0008-0000-2100-00004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3" name="209 CuadroTexto">
          <a:extLst>
            <a:ext uri="{FF2B5EF4-FFF2-40B4-BE49-F238E27FC236}">
              <a16:creationId xmlns:a16="http://schemas.microsoft.com/office/drawing/2014/main" xmlns="" id="{00000000-0008-0000-2100-00004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4" name="210 CuadroTexto">
          <a:extLst>
            <a:ext uri="{FF2B5EF4-FFF2-40B4-BE49-F238E27FC236}">
              <a16:creationId xmlns:a16="http://schemas.microsoft.com/office/drawing/2014/main" xmlns="" id="{00000000-0008-0000-2100-00004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5" name="211 CuadroTexto">
          <a:extLst>
            <a:ext uri="{FF2B5EF4-FFF2-40B4-BE49-F238E27FC236}">
              <a16:creationId xmlns:a16="http://schemas.microsoft.com/office/drawing/2014/main" xmlns="" id="{00000000-0008-0000-2100-00004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6" name="212 CuadroTexto">
          <a:extLst>
            <a:ext uri="{FF2B5EF4-FFF2-40B4-BE49-F238E27FC236}">
              <a16:creationId xmlns:a16="http://schemas.microsoft.com/office/drawing/2014/main" xmlns="" id="{00000000-0008-0000-2100-00004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7" name="213 CuadroTexto">
          <a:extLst>
            <a:ext uri="{FF2B5EF4-FFF2-40B4-BE49-F238E27FC236}">
              <a16:creationId xmlns:a16="http://schemas.microsoft.com/office/drawing/2014/main" xmlns="" id="{00000000-0008-0000-2100-00004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8" name="214 CuadroTexto">
          <a:extLst>
            <a:ext uri="{FF2B5EF4-FFF2-40B4-BE49-F238E27FC236}">
              <a16:creationId xmlns:a16="http://schemas.microsoft.com/office/drawing/2014/main" xmlns="" id="{00000000-0008-0000-2100-00004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9" name="215 CuadroTexto">
          <a:extLst>
            <a:ext uri="{FF2B5EF4-FFF2-40B4-BE49-F238E27FC236}">
              <a16:creationId xmlns:a16="http://schemas.microsoft.com/office/drawing/2014/main" xmlns="" id="{00000000-0008-0000-2100-00004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0" name="216 CuadroTexto">
          <a:extLst>
            <a:ext uri="{FF2B5EF4-FFF2-40B4-BE49-F238E27FC236}">
              <a16:creationId xmlns:a16="http://schemas.microsoft.com/office/drawing/2014/main" xmlns="" id="{00000000-0008-0000-2100-00004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1" name="217 CuadroTexto">
          <a:extLst>
            <a:ext uri="{FF2B5EF4-FFF2-40B4-BE49-F238E27FC236}">
              <a16:creationId xmlns:a16="http://schemas.microsoft.com/office/drawing/2014/main" xmlns="" id="{00000000-0008-0000-2100-00004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2" name="218 CuadroTexto">
          <a:extLst>
            <a:ext uri="{FF2B5EF4-FFF2-40B4-BE49-F238E27FC236}">
              <a16:creationId xmlns:a16="http://schemas.microsoft.com/office/drawing/2014/main" xmlns="" id="{00000000-0008-0000-2100-00004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3" name="219 CuadroTexto">
          <a:extLst>
            <a:ext uri="{FF2B5EF4-FFF2-40B4-BE49-F238E27FC236}">
              <a16:creationId xmlns:a16="http://schemas.microsoft.com/office/drawing/2014/main" xmlns="" id="{00000000-0008-0000-2100-00004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4" name="220 CuadroTexto">
          <a:extLst>
            <a:ext uri="{FF2B5EF4-FFF2-40B4-BE49-F238E27FC236}">
              <a16:creationId xmlns:a16="http://schemas.microsoft.com/office/drawing/2014/main" xmlns="" id="{00000000-0008-0000-2100-00004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5" name="221 CuadroTexto">
          <a:extLst>
            <a:ext uri="{FF2B5EF4-FFF2-40B4-BE49-F238E27FC236}">
              <a16:creationId xmlns:a16="http://schemas.microsoft.com/office/drawing/2014/main" xmlns="" id="{00000000-0008-0000-2100-00004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6" name="222 CuadroTexto">
          <a:extLst>
            <a:ext uri="{FF2B5EF4-FFF2-40B4-BE49-F238E27FC236}">
              <a16:creationId xmlns:a16="http://schemas.microsoft.com/office/drawing/2014/main" xmlns="" id="{00000000-0008-0000-2100-00005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7" name="223 CuadroTexto">
          <a:extLst>
            <a:ext uri="{FF2B5EF4-FFF2-40B4-BE49-F238E27FC236}">
              <a16:creationId xmlns:a16="http://schemas.microsoft.com/office/drawing/2014/main" xmlns="" id="{00000000-0008-0000-2100-00005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8" name="224 CuadroTexto">
          <a:extLst>
            <a:ext uri="{FF2B5EF4-FFF2-40B4-BE49-F238E27FC236}">
              <a16:creationId xmlns:a16="http://schemas.microsoft.com/office/drawing/2014/main" xmlns="" id="{00000000-0008-0000-2100-00005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9" name="225 CuadroTexto">
          <a:extLst>
            <a:ext uri="{FF2B5EF4-FFF2-40B4-BE49-F238E27FC236}">
              <a16:creationId xmlns:a16="http://schemas.microsoft.com/office/drawing/2014/main" xmlns="" id="{00000000-0008-0000-2100-00005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0" name="226 CuadroTexto">
          <a:extLst>
            <a:ext uri="{FF2B5EF4-FFF2-40B4-BE49-F238E27FC236}">
              <a16:creationId xmlns:a16="http://schemas.microsoft.com/office/drawing/2014/main" xmlns="" id="{00000000-0008-0000-2100-00005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1" name="227 CuadroTexto">
          <a:extLst>
            <a:ext uri="{FF2B5EF4-FFF2-40B4-BE49-F238E27FC236}">
              <a16:creationId xmlns:a16="http://schemas.microsoft.com/office/drawing/2014/main" xmlns="" id="{00000000-0008-0000-2100-00005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2" name="228 CuadroTexto">
          <a:extLst>
            <a:ext uri="{FF2B5EF4-FFF2-40B4-BE49-F238E27FC236}">
              <a16:creationId xmlns:a16="http://schemas.microsoft.com/office/drawing/2014/main" xmlns="" id="{00000000-0008-0000-2100-00005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3" name="229 CuadroTexto">
          <a:extLst>
            <a:ext uri="{FF2B5EF4-FFF2-40B4-BE49-F238E27FC236}">
              <a16:creationId xmlns:a16="http://schemas.microsoft.com/office/drawing/2014/main" xmlns="" id="{00000000-0008-0000-2100-00005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4" name="230 CuadroTexto">
          <a:extLst>
            <a:ext uri="{FF2B5EF4-FFF2-40B4-BE49-F238E27FC236}">
              <a16:creationId xmlns:a16="http://schemas.microsoft.com/office/drawing/2014/main" xmlns="" id="{00000000-0008-0000-2100-00005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5" name="231 CuadroTexto">
          <a:extLst>
            <a:ext uri="{FF2B5EF4-FFF2-40B4-BE49-F238E27FC236}">
              <a16:creationId xmlns:a16="http://schemas.microsoft.com/office/drawing/2014/main" xmlns="" id="{00000000-0008-0000-2100-00005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6" name="232 CuadroTexto">
          <a:extLst>
            <a:ext uri="{FF2B5EF4-FFF2-40B4-BE49-F238E27FC236}">
              <a16:creationId xmlns:a16="http://schemas.microsoft.com/office/drawing/2014/main" xmlns="" id="{00000000-0008-0000-2100-00005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7" name="233 CuadroTexto">
          <a:extLst>
            <a:ext uri="{FF2B5EF4-FFF2-40B4-BE49-F238E27FC236}">
              <a16:creationId xmlns:a16="http://schemas.microsoft.com/office/drawing/2014/main" xmlns="" id="{00000000-0008-0000-2100-00005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8" name="234 CuadroTexto">
          <a:extLst>
            <a:ext uri="{FF2B5EF4-FFF2-40B4-BE49-F238E27FC236}">
              <a16:creationId xmlns:a16="http://schemas.microsoft.com/office/drawing/2014/main" xmlns="" id="{00000000-0008-0000-2100-00005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9" name="235 CuadroTexto">
          <a:extLst>
            <a:ext uri="{FF2B5EF4-FFF2-40B4-BE49-F238E27FC236}">
              <a16:creationId xmlns:a16="http://schemas.microsoft.com/office/drawing/2014/main" xmlns="" id="{00000000-0008-0000-2100-00005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0" name="236 CuadroTexto">
          <a:extLst>
            <a:ext uri="{FF2B5EF4-FFF2-40B4-BE49-F238E27FC236}">
              <a16:creationId xmlns:a16="http://schemas.microsoft.com/office/drawing/2014/main" xmlns="" id="{00000000-0008-0000-2100-00005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1" name="237 CuadroTexto">
          <a:extLst>
            <a:ext uri="{FF2B5EF4-FFF2-40B4-BE49-F238E27FC236}">
              <a16:creationId xmlns:a16="http://schemas.microsoft.com/office/drawing/2014/main" xmlns="" id="{00000000-0008-0000-2100-00005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2" name="238 CuadroTexto">
          <a:extLst>
            <a:ext uri="{FF2B5EF4-FFF2-40B4-BE49-F238E27FC236}">
              <a16:creationId xmlns:a16="http://schemas.microsoft.com/office/drawing/2014/main" xmlns="" id="{00000000-0008-0000-2100-00006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3" name="239 CuadroTexto">
          <a:extLst>
            <a:ext uri="{FF2B5EF4-FFF2-40B4-BE49-F238E27FC236}">
              <a16:creationId xmlns:a16="http://schemas.microsoft.com/office/drawing/2014/main" xmlns="" id="{00000000-0008-0000-2100-00006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4" name="240 CuadroTexto">
          <a:extLst>
            <a:ext uri="{FF2B5EF4-FFF2-40B4-BE49-F238E27FC236}">
              <a16:creationId xmlns:a16="http://schemas.microsoft.com/office/drawing/2014/main" xmlns="" id="{00000000-0008-0000-2100-00006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5" name="241 CuadroTexto">
          <a:extLst>
            <a:ext uri="{FF2B5EF4-FFF2-40B4-BE49-F238E27FC236}">
              <a16:creationId xmlns:a16="http://schemas.microsoft.com/office/drawing/2014/main" xmlns="" id="{00000000-0008-0000-2100-00006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6" name="242 CuadroTexto">
          <a:extLst>
            <a:ext uri="{FF2B5EF4-FFF2-40B4-BE49-F238E27FC236}">
              <a16:creationId xmlns:a16="http://schemas.microsoft.com/office/drawing/2014/main" xmlns="" id="{00000000-0008-0000-2100-00006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7" name="243 CuadroTexto">
          <a:extLst>
            <a:ext uri="{FF2B5EF4-FFF2-40B4-BE49-F238E27FC236}">
              <a16:creationId xmlns:a16="http://schemas.microsoft.com/office/drawing/2014/main" xmlns="" id="{00000000-0008-0000-2100-00006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8" name="244 CuadroTexto">
          <a:extLst>
            <a:ext uri="{FF2B5EF4-FFF2-40B4-BE49-F238E27FC236}">
              <a16:creationId xmlns:a16="http://schemas.microsoft.com/office/drawing/2014/main" xmlns="" id="{00000000-0008-0000-2100-00006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9" name="245 CuadroTexto">
          <a:extLst>
            <a:ext uri="{FF2B5EF4-FFF2-40B4-BE49-F238E27FC236}">
              <a16:creationId xmlns:a16="http://schemas.microsoft.com/office/drawing/2014/main" xmlns="" id="{00000000-0008-0000-2100-00006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0" name="246 CuadroTexto">
          <a:extLst>
            <a:ext uri="{FF2B5EF4-FFF2-40B4-BE49-F238E27FC236}">
              <a16:creationId xmlns:a16="http://schemas.microsoft.com/office/drawing/2014/main" xmlns="" id="{00000000-0008-0000-2100-00006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1" name="247 CuadroTexto">
          <a:extLst>
            <a:ext uri="{FF2B5EF4-FFF2-40B4-BE49-F238E27FC236}">
              <a16:creationId xmlns:a16="http://schemas.microsoft.com/office/drawing/2014/main" xmlns="" id="{00000000-0008-0000-2100-00006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2" name="248 CuadroTexto">
          <a:extLst>
            <a:ext uri="{FF2B5EF4-FFF2-40B4-BE49-F238E27FC236}">
              <a16:creationId xmlns:a16="http://schemas.microsoft.com/office/drawing/2014/main" xmlns="" id="{00000000-0008-0000-2100-00006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3" name="249 CuadroTexto">
          <a:extLst>
            <a:ext uri="{FF2B5EF4-FFF2-40B4-BE49-F238E27FC236}">
              <a16:creationId xmlns:a16="http://schemas.microsoft.com/office/drawing/2014/main" xmlns="" id="{00000000-0008-0000-2100-00006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4" name="250 CuadroTexto">
          <a:extLst>
            <a:ext uri="{FF2B5EF4-FFF2-40B4-BE49-F238E27FC236}">
              <a16:creationId xmlns:a16="http://schemas.microsoft.com/office/drawing/2014/main" xmlns="" id="{00000000-0008-0000-2100-00006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5" name="251 CuadroTexto">
          <a:extLst>
            <a:ext uri="{FF2B5EF4-FFF2-40B4-BE49-F238E27FC236}">
              <a16:creationId xmlns:a16="http://schemas.microsoft.com/office/drawing/2014/main" xmlns="" id="{00000000-0008-0000-2100-00006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6" name="252 CuadroTexto">
          <a:extLst>
            <a:ext uri="{FF2B5EF4-FFF2-40B4-BE49-F238E27FC236}">
              <a16:creationId xmlns:a16="http://schemas.microsoft.com/office/drawing/2014/main" xmlns="" id="{00000000-0008-0000-2100-00006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7" name="253 CuadroTexto">
          <a:extLst>
            <a:ext uri="{FF2B5EF4-FFF2-40B4-BE49-F238E27FC236}">
              <a16:creationId xmlns:a16="http://schemas.microsoft.com/office/drawing/2014/main" xmlns="" id="{00000000-0008-0000-2100-00006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8" name="254 CuadroTexto">
          <a:extLst>
            <a:ext uri="{FF2B5EF4-FFF2-40B4-BE49-F238E27FC236}">
              <a16:creationId xmlns:a16="http://schemas.microsoft.com/office/drawing/2014/main" xmlns="" id="{00000000-0008-0000-2100-00007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9" name="255 CuadroTexto">
          <a:extLst>
            <a:ext uri="{FF2B5EF4-FFF2-40B4-BE49-F238E27FC236}">
              <a16:creationId xmlns:a16="http://schemas.microsoft.com/office/drawing/2014/main" xmlns="" id="{00000000-0008-0000-2100-00007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0" name="256 CuadroTexto">
          <a:extLst>
            <a:ext uri="{FF2B5EF4-FFF2-40B4-BE49-F238E27FC236}">
              <a16:creationId xmlns:a16="http://schemas.microsoft.com/office/drawing/2014/main" xmlns="" id="{00000000-0008-0000-2100-00007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1" name="257 CuadroTexto">
          <a:extLst>
            <a:ext uri="{FF2B5EF4-FFF2-40B4-BE49-F238E27FC236}">
              <a16:creationId xmlns:a16="http://schemas.microsoft.com/office/drawing/2014/main" xmlns="" id="{00000000-0008-0000-2100-00007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2" name="258 CuadroTexto">
          <a:extLst>
            <a:ext uri="{FF2B5EF4-FFF2-40B4-BE49-F238E27FC236}">
              <a16:creationId xmlns:a16="http://schemas.microsoft.com/office/drawing/2014/main" xmlns="" id="{00000000-0008-0000-2100-00007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3" name="259 CuadroTexto">
          <a:extLst>
            <a:ext uri="{FF2B5EF4-FFF2-40B4-BE49-F238E27FC236}">
              <a16:creationId xmlns:a16="http://schemas.microsoft.com/office/drawing/2014/main" xmlns="" id="{00000000-0008-0000-2100-00007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4" name="260 CuadroTexto">
          <a:extLst>
            <a:ext uri="{FF2B5EF4-FFF2-40B4-BE49-F238E27FC236}">
              <a16:creationId xmlns:a16="http://schemas.microsoft.com/office/drawing/2014/main" xmlns="" id="{00000000-0008-0000-2100-00007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5" name="261 CuadroTexto">
          <a:extLst>
            <a:ext uri="{FF2B5EF4-FFF2-40B4-BE49-F238E27FC236}">
              <a16:creationId xmlns:a16="http://schemas.microsoft.com/office/drawing/2014/main" xmlns="" id="{00000000-0008-0000-2100-00007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6" name="262 CuadroTexto">
          <a:extLst>
            <a:ext uri="{FF2B5EF4-FFF2-40B4-BE49-F238E27FC236}">
              <a16:creationId xmlns:a16="http://schemas.microsoft.com/office/drawing/2014/main" xmlns="" id="{00000000-0008-0000-2100-00007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7" name="263 CuadroTexto">
          <a:extLst>
            <a:ext uri="{FF2B5EF4-FFF2-40B4-BE49-F238E27FC236}">
              <a16:creationId xmlns:a16="http://schemas.microsoft.com/office/drawing/2014/main" xmlns="" id="{00000000-0008-0000-2100-00007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8" name="264 CuadroTexto">
          <a:extLst>
            <a:ext uri="{FF2B5EF4-FFF2-40B4-BE49-F238E27FC236}">
              <a16:creationId xmlns:a16="http://schemas.microsoft.com/office/drawing/2014/main" xmlns="" id="{00000000-0008-0000-2100-00007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9" name="265 CuadroTexto">
          <a:extLst>
            <a:ext uri="{FF2B5EF4-FFF2-40B4-BE49-F238E27FC236}">
              <a16:creationId xmlns:a16="http://schemas.microsoft.com/office/drawing/2014/main" xmlns="" id="{00000000-0008-0000-2100-00007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0" name="266 CuadroTexto">
          <a:extLst>
            <a:ext uri="{FF2B5EF4-FFF2-40B4-BE49-F238E27FC236}">
              <a16:creationId xmlns:a16="http://schemas.microsoft.com/office/drawing/2014/main" xmlns="" id="{00000000-0008-0000-2100-00007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1" name="267 CuadroTexto">
          <a:extLst>
            <a:ext uri="{FF2B5EF4-FFF2-40B4-BE49-F238E27FC236}">
              <a16:creationId xmlns:a16="http://schemas.microsoft.com/office/drawing/2014/main" xmlns="" id="{00000000-0008-0000-2100-00007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2" name="268 CuadroTexto">
          <a:extLst>
            <a:ext uri="{FF2B5EF4-FFF2-40B4-BE49-F238E27FC236}">
              <a16:creationId xmlns:a16="http://schemas.microsoft.com/office/drawing/2014/main" xmlns="" id="{00000000-0008-0000-2100-00007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3" name="269 CuadroTexto">
          <a:extLst>
            <a:ext uri="{FF2B5EF4-FFF2-40B4-BE49-F238E27FC236}">
              <a16:creationId xmlns:a16="http://schemas.microsoft.com/office/drawing/2014/main" xmlns="" id="{00000000-0008-0000-2100-00007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4" name="270 CuadroTexto">
          <a:extLst>
            <a:ext uri="{FF2B5EF4-FFF2-40B4-BE49-F238E27FC236}">
              <a16:creationId xmlns:a16="http://schemas.microsoft.com/office/drawing/2014/main" xmlns="" id="{00000000-0008-0000-2100-00008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5" name="271 CuadroTexto">
          <a:extLst>
            <a:ext uri="{FF2B5EF4-FFF2-40B4-BE49-F238E27FC236}">
              <a16:creationId xmlns:a16="http://schemas.microsoft.com/office/drawing/2014/main" xmlns="" id="{00000000-0008-0000-2100-00008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6" name="272 CuadroTexto">
          <a:extLst>
            <a:ext uri="{FF2B5EF4-FFF2-40B4-BE49-F238E27FC236}">
              <a16:creationId xmlns:a16="http://schemas.microsoft.com/office/drawing/2014/main" xmlns="" id="{00000000-0008-0000-2100-00008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7" name="273 CuadroTexto">
          <a:extLst>
            <a:ext uri="{FF2B5EF4-FFF2-40B4-BE49-F238E27FC236}">
              <a16:creationId xmlns:a16="http://schemas.microsoft.com/office/drawing/2014/main" xmlns="" id="{00000000-0008-0000-2100-00008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8" name="274 CuadroTexto">
          <a:extLst>
            <a:ext uri="{FF2B5EF4-FFF2-40B4-BE49-F238E27FC236}">
              <a16:creationId xmlns:a16="http://schemas.microsoft.com/office/drawing/2014/main" xmlns="" id="{00000000-0008-0000-2100-00008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9" name="275 CuadroTexto">
          <a:extLst>
            <a:ext uri="{FF2B5EF4-FFF2-40B4-BE49-F238E27FC236}">
              <a16:creationId xmlns:a16="http://schemas.microsoft.com/office/drawing/2014/main" xmlns="" id="{00000000-0008-0000-2100-00008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0" name="276 CuadroTexto">
          <a:extLst>
            <a:ext uri="{FF2B5EF4-FFF2-40B4-BE49-F238E27FC236}">
              <a16:creationId xmlns:a16="http://schemas.microsoft.com/office/drawing/2014/main" xmlns="" id="{00000000-0008-0000-2100-00008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1" name="277 CuadroTexto">
          <a:extLst>
            <a:ext uri="{FF2B5EF4-FFF2-40B4-BE49-F238E27FC236}">
              <a16:creationId xmlns:a16="http://schemas.microsoft.com/office/drawing/2014/main" xmlns="" id="{00000000-0008-0000-2100-00008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2" name="278 CuadroTexto">
          <a:extLst>
            <a:ext uri="{FF2B5EF4-FFF2-40B4-BE49-F238E27FC236}">
              <a16:creationId xmlns:a16="http://schemas.microsoft.com/office/drawing/2014/main" xmlns="" id="{00000000-0008-0000-2100-00008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3" name="279 CuadroTexto">
          <a:extLst>
            <a:ext uri="{FF2B5EF4-FFF2-40B4-BE49-F238E27FC236}">
              <a16:creationId xmlns:a16="http://schemas.microsoft.com/office/drawing/2014/main" xmlns="" id="{00000000-0008-0000-2100-00008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4" name="280 CuadroTexto">
          <a:extLst>
            <a:ext uri="{FF2B5EF4-FFF2-40B4-BE49-F238E27FC236}">
              <a16:creationId xmlns:a16="http://schemas.microsoft.com/office/drawing/2014/main" xmlns="" id="{00000000-0008-0000-2100-00008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1 CuadroTexto">
          <a:extLst>
            <a:ext uri="{FF2B5EF4-FFF2-40B4-BE49-F238E27FC236}">
              <a16:creationId xmlns:a16="http://schemas.microsoft.com/office/drawing/2014/main" xmlns="" id="{00000000-0008-0000-2100-00008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6" name="282 CuadroTexto">
          <a:extLst>
            <a:ext uri="{FF2B5EF4-FFF2-40B4-BE49-F238E27FC236}">
              <a16:creationId xmlns:a16="http://schemas.microsoft.com/office/drawing/2014/main" xmlns="" id="{00000000-0008-0000-2100-00008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7" name="283 CuadroTexto">
          <a:extLst>
            <a:ext uri="{FF2B5EF4-FFF2-40B4-BE49-F238E27FC236}">
              <a16:creationId xmlns:a16="http://schemas.microsoft.com/office/drawing/2014/main" xmlns="" id="{00000000-0008-0000-2100-00008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8" name="284 CuadroTexto">
          <a:extLst>
            <a:ext uri="{FF2B5EF4-FFF2-40B4-BE49-F238E27FC236}">
              <a16:creationId xmlns:a16="http://schemas.microsoft.com/office/drawing/2014/main" xmlns="" id="{00000000-0008-0000-2100-00008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9" name="285 CuadroTexto">
          <a:extLst>
            <a:ext uri="{FF2B5EF4-FFF2-40B4-BE49-F238E27FC236}">
              <a16:creationId xmlns:a16="http://schemas.microsoft.com/office/drawing/2014/main" xmlns="" id="{00000000-0008-0000-2100-00008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0" name="286 CuadroTexto">
          <a:extLst>
            <a:ext uri="{FF2B5EF4-FFF2-40B4-BE49-F238E27FC236}">
              <a16:creationId xmlns:a16="http://schemas.microsoft.com/office/drawing/2014/main" xmlns="" id="{00000000-0008-0000-2100-00009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1" name="287 CuadroTexto">
          <a:extLst>
            <a:ext uri="{FF2B5EF4-FFF2-40B4-BE49-F238E27FC236}">
              <a16:creationId xmlns:a16="http://schemas.microsoft.com/office/drawing/2014/main" xmlns="" id="{00000000-0008-0000-2100-00009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2" name="288 CuadroTexto">
          <a:extLst>
            <a:ext uri="{FF2B5EF4-FFF2-40B4-BE49-F238E27FC236}">
              <a16:creationId xmlns:a16="http://schemas.microsoft.com/office/drawing/2014/main" xmlns="" id="{00000000-0008-0000-2100-00009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3" name="289 CuadroTexto">
          <a:extLst>
            <a:ext uri="{FF2B5EF4-FFF2-40B4-BE49-F238E27FC236}">
              <a16:creationId xmlns:a16="http://schemas.microsoft.com/office/drawing/2014/main" xmlns="" id="{00000000-0008-0000-2100-00009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4" name="290 CuadroTexto">
          <a:extLst>
            <a:ext uri="{FF2B5EF4-FFF2-40B4-BE49-F238E27FC236}">
              <a16:creationId xmlns:a16="http://schemas.microsoft.com/office/drawing/2014/main" xmlns="" id="{00000000-0008-0000-2100-00009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5" name="291 CuadroTexto">
          <a:extLst>
            <a:ext uri="{FF2B5EF4-FFF2-40B4-BE49-F238E27FC236}">
              <a16:creationId xmlns:a16="http://schemas.microsoft.com/office/drawing/2014/main" xmlns="" id="{00000000-0008-0000-2100-00009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6" name="292 CuadroTexto">
          <a:extLst>
            <a:ext uri="{FF2B5EF4-FFF2-40B4-BE49-F238E27FC236}">
              <a16:creationId xmlns:a16="http://schemas.microsoft.com/office/drawing/2014/main" xmlns="" id="{00000000-0008-0000-2100-00009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7" name="293 CuadroTexto">
          <a:extLst>
            <a:ext uri="{FF2B5EF4-FFF2-40B4-BE49-F238E27FC236}">
              <a16:creationId xmlns:a16="http://schemas.microsoft.com/office/drawing/2014/main" xmlns="" id="{00000000-0008-0000-2100-00009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8" name="294 CuadroTexto">
          <a:extLst>
            <a:ext uri="{FF2B5EF4-FFF2-40B4-BE49-F238E27FC236}">
              <a16:creationId xmlns:a16="http://schemas.microsoft.com/office/drawing/2014/main" xmlns="" id="{00000000-0008-0000-2100-00009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9" name="295 CuadroTexto">
          <a:extLst>
            <a:ext uri="{FF2B5EF4-FFF2-40B4-BE49-F238E27FC236}">
              <a16:creationId xmlns:a16="http://schemas.microsoft.com/office/drawing/2014/main" xmlns="" id="{00000000-0008-0000-2100-00009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0" name="296 CuadroTexto">
          <a:extLst>
            <a:ext uri="{FF2B5EF4-FFF2-40B4-BE49-F238E27FC236}">
              <a16:creationId xmlns:a16="http://schemas.microsoft.com/office/drawing/2014/main" xmlns="" id="{00000000-0008-0000-2100-00009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1" name="17 CuadroTexto">
          <a:extLst>
            <a:ext uri="{FF2B5EF4-FFF2-40B4-BE49-F238E27FC236}">
              <a16:creationId xmlns:a16="http://schemas.microsoft.com/office/drawing/2014/main" xmlns="" id="{00000000-0008-0000-2100-00009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2" name="90 CuadroTexto">
          <a:extLst>
            <a:ext uri="{FF2B5EF4-FFF2-40B4-BE49-F238E27FC236}">
              <a16:creationId xmlns:a16="http://schemas.microsoft.com/office/drawing/2014/main" xmlns="" id="{00000000-0008-0000-2100-00009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3" name="91 CuadroTexto">
          <a:extLst>
            <a:ext uri="{FF2B5EF4-FFF2-40B4-BE49-F238E27FC236}">
              <a16:creationId xmlns:a16="http://schemas.microsoft.com/office/drawing/2014/main" xmlns="" id="{00000000-0008-0000-2100-00009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4" name="92 CuadroTexto">
          <a:extLst>
            <a:ext uri="{FF2B5EF4-FFF2-40B4-BE49-F238E27FC236}">
              <a16:creationId xmlns:a16="http://schemas.microsoft.com/office/drawing/2014/main" xmlns="" id="{00000000-0008-0000-2100-00009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5" name="93 CuadroTexto">
          <a:extLst>
            <a:ext uri="{FF2B5EF4-FFF2-40B4-BE49-F238E27FC236}">
              <a16:creationId xmlns:a16="http://schemas.microsoft.com/office/drawing/2014/main" xmlns="" id="{00000000-0008-0000-2100-00009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6" name="94 CuadroTexto">
          <a:extLst>
            <a:ext uri="{FF2B5EF4-FFF2-40B4-BE49-F238E27FC236}">
              <a16:creationId xmlns:a16="http://schemas.microsoft.com/office/drawing/2014/main" xmlns="" id="{00000000-0008-0000-2100-0000A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7" name="95 CuadroTexto">
          <a:extLst>
            <a:ext uri="{FF2B5EF4-FFF2-40B4-BE49-F238E27FC236}">
              <a16:creationId xmlns:a16="http://schemas.microsoft.com/office/drawing/2014/main" xmlns="" id="{00000000-0008-0000-2100-0000A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8" name="96 CuadroTexto">
          <a:extLst>
            <a:ext uri="{FF2B5EF4-FFF2-40B4-BE49-F238E27FC236}">
              <a16:creationId xmlns:a16="http://schemas.microsoft.com/office/drawing/2014/main" xmlns="" id="{00000000-0008-0000-2100-0000A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9" name="97 CuadroTexto">
          <a:extLst>
            <a:ext uri="{FF2B5EF4-FFF2-40B4-BE49-F238E27FC236}">
              <a16:creationId xmlns:a16="http://schemas.microsoft.com/office/drawing/2014/main" xmlns="" id="{00000000-0008-0000-2100-0000A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98 CuadroTexto">
          <a:extLst>
            <a:ext uri="{FF2B5EF4-FFF2-40B4-BE49-F238E27FC236}">
              <a16:creationId xmlns:a16="http://schemas.microsoft.com/office/drawing/2014/main" xmlns="" id="{00000000-0008-0000-2100-0000A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1" name="99 CuadroTexto">
          <a:extLst>
            <a:ext uri="{FF2B5EF4-FFF2-40B4-BE49-F238E27FC236}">
              <a16:creationId xmlns:a16="http://schemas.microsoft.com/office/drawing/2014/main" xmlns="" id="{00000000-0008-0000-2100-0000A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2" name="100 CuadroTexto">
          <a:extLst>
            <a:ext uri="{FF2B5EF4-FFF2-40B4-BE49-F238E27FC236}">
              <a16:creationId xmlns:a16="http://schemas.microsoft.com/office/drawing/2014/main" xmlns="" id="{00000000-0008-0000-2100-0000A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3" name="101 CuadroTexto">
          <a:extLst>
            <a:ext uri="{FF2B5EF4-FFF2-40B4-BE49-F238E27FC236}">
              <a16:creationId xmlns:a16="http://schemas.microsoft.com/office/drawing/2014/main" xmlns="" id="{00000000-0008-0000-2100-0000A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4" name="118 CuadroTexto">
          <a:extLst>
            <a:ext uri="{FF2B5EF4-FFF2-40B4-BE49-F238E27FC236}">
              <a16:creationId xmlns:a16="http://schemas.microsoft.com/office/drawing/2014/main" xmlns="" id="{00000000-0008-0000-2100-0000A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5" name="119 CuadroTexto">
          <a:extLst>
            <a:ext uri="{FF2B5EF4-FFF2-40B4-BE49-F238E27FC236}">
              <a16:creationId xmlns:a16="http://schemas.microsoft.com/office/drawing/2014/main" xmlns="" id="{00000000-0008-0000-2100-0000A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6" name="120 CuadroTexto">
          <a:extLst>
            <a:ext uri="{FF2B5EF4-FFF2-40B4-BE49-F238E27FC236}">
              <a16:creationId xmlns:a16="http://schemas.microsoft.com/office/drawing/2014/main" xmlns="" id="{00000000-0008-0000-2100-0000A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7" name="121 CuadroTexto">
          <a:extLst>
            <a:ext uri="{FF2B5EF4-FFF2-40B4-BE49-F238E27FC236}">
              <a16:creationId xmlns:a16="http://schemas.microsoft.com/office/drawing/2014/main" xmlns="" id="{00000000-0008-0000-2100-0000A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8" name="122 CuadroTexto">
          <a:extLst>
            <a:ext uri="{FF2B5EF4-FFF2-40B4-BE49-F238E27FC236}">
              <a16:creationId xmlns:a16="http://schemas.microsoft.com/office/drawing/2014/main" xmlns="" id="{00000000-0008-0000-2100-0000A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9" name="123 CuadroTexto">
          <a:extLst>
            <a:ext uri="{FF2B5EF4-FFF2-40B4-BE49-F238E27FC236}">
              <a16:creationId xmlns:a16="http://schemas.microsoft.com/office/drawing/2014/main" xmlns="" id="{00000000-0008-0000-2100-0000A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0" name="124 CuadroTexto">
          <a:extLst>
            <a:ext uri="{FF2B5EF4-FFF2-40B4-BE49-F238E27FC236}">
              <a16:creationId xmlns:a16="http://schemas.microsoft.com/office/drawing/2014/main" xmlns="" id="{00000000-0008-0000-2100-0000A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1" name="125 CuadroTexto">
          <a:extLst>
            <a:ext uri="{FF2B5EF4-FFF2-40B4-BE49-F238E27FC236}">
              <a16:creationId xmlns:a16="http://schemas.microsoft.com/office/drawing/2014/main" xmlns="" id="{00000000-0008-0000-2100-0000A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2" name="143 CuadroTexto">
          <a:extLst>
            <a:ext uri="{FF2B5EF4-FFF2-40B4-BE49-F238E27FC236}">
              <a16:creationId xmlns:a16="http://schemas.microsoft.com/office/drawing/2014/main" xmlns="" id="{00000000-0008-0000-2100-0000B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3" name="144 CuadroTexto">
          <a:extLst>
            <a:ext uri="{FF2B5EF4-FFF2-40B4-BE49-F238E27FC236}">
              <a16:creationId xmlns:a16="http://schemas.microsoft.com/office/drawing/2014/main" xmlns="" id="{00000000-0008-0000-2100-0000B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4" name="145 CuadroTexto">
          <a:extLst>
            <a:ext uri="{FF2B5EF4-FFF2-40B4-BE49-F238E27FC236}">
              <a16:creationId xmlns:a16="http://schemas.microsoft.com/office/drawing/2014/main" xmlns="" id="{00000000-0008-0000-2100-0000B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5" name="146 CuadroTexto">
          <a:extLst>
            <a:ext uri="{FF2B5EF4-FFF2-40B4-BE49-F238E27FC236}">
              <a16:creationId xmlns:a16="http://schemas.microsoft.com/office/drawing/2014/main" xmlns="" id="{00000000-0008-0000-2100-0000B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6" name="147 CuadroTexto">
          <a:extLst>
            <a:ext uri="{FF2B5EF4-FFF2-40B4-BE49-F238E27FC236}">
              <a16:creationId xmlns:a16="http://schemas.microsoft.com/office/drawing/2014/main" xmlns="" id="{00000000-0008-0000-2100-0000B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7" name="148 CuadroTexto">
          <a:extLst>
            <a:ext uri="{FF2B5EF4-FFF2-40B4-BE49-F238E27FC236}">
              <a16:creationId xmlns:a16="http://schemas.microsoft.com/office/drawing/2014/main" xmlns="" id="{00000000-0008-0000-2100-0000B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8" name="149 CuadroTexto">
          <a:extLst>
            <a:ext uri="{FF2B5EF4-FFF2-40B4-BE49-F238E27FC236}">
              <a16:creationId xmlns:a16="http://schemas.microsoft.com/office/drawing/2014/main" xmlns="" id="{00000000-0008-0000-2100-0000B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9" name="150 CuadroTexto">
          <a:extLst>
            <a:ext uri="{FF2B5EF4-FFF2-40B4-BE49-F238E27FC236}">
              <a16:creationId xmlns:a16="http://schemas.microsoft.com/office/drawing/2014/main" xmlns="" id="{00000000-0008-0000-2100-0000B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0" name="151 CuadroTexto">
          <a:extLst>
            <a:ext uri="{FF2B5EF4-FFF2-40B4-BE49-F238E27FC236}">
              <a16:creationId xmlns:a16="http://schemas.microsoft.com/office/drawing/2014/main" xmlns="" id="{00000000-0008-0000-2100-0000B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1" name="152 CuadroTexto">
          <a:extLst>
            <a:ext uri="{FF2B5EF4-FFF2-40B4-BE49-F238E27FC236}">
              <a16:creationId xmlns:a16="http://schemas.microsoft.com/office/drawing/2014/main" xmlns="" id="{00000000-0008-0000-2100-0000B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2" name="153 CuadroTexto">
          <a:extLst>
            <a:ext uri="{FF2B5EF4-FFF2-40B4-BE49-F238E27FC236}">
              <a16:creationId xmlns:a16="http://schemas.microsoft.com/office/drawing/2014/main" xmlns="" id="{00000000-0008-0000-2100-0000B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3" name="154 CuadroTexto">
          <a:extLst>
            <a:ext uri="{FF2B5EF4-FFF2-40B4-BE49-F238E27FC236}">
              <a16:creationId xmlns:a16="http://schemas.microsoft.com/office/drawing/2014/main" xmlns="" id="{00000000-0008-0000-2100-0000B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4" name="155 CuadroTexto">
          <a:extLst>
            <a:ext uri="{FF2B5EF4-FFF2-40B4-BE49-F238E27FC236}">
              <a16:creationId xmlns:a16="http://schemas.microsoft.com/office/drawing/2014/main" xmlns="" id="{00000000-0008-0000-2100-0000B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5" name="156 CuadroTexto">
          <a:extLst>
            <a:ext uri="{FF2B5EF4-FFF2-40B4-BE49-F238E27FC236}">
              <a16:creationId xmlns:a16="http://schemas.microsoft.com/office/drawing/2014/main" xmlns="" id="{00000000-0008-0000-2100-0000B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6" name="157 CuadroTexto">
          <a:extLst>
            <a:ext uri="{FF2B5EF4-FFF2-40B4-BE49-F238E27FC236}">
              <a16:creationId xmlns:a16="http://schemas.microsoft.com/office/drawing/2014/main" xmlns="" id="{00000000-0008-0000-2100-0000B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7" name="158 CuadroTexto">
          <a:extLst>
            <a:ext uri="{FF2B5EF4-FFF2-40B4-BE49-F238E27FC236}">
              <a16:creationId xmlns:a16="http://schemas.microsoft.com/office/drawing/2014/main" xmlns="" id="{00000000-0008-0000-2100-0000B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8" name="159 CuadroTexto">
          <a:extLst>
            <a:ext uri="{FF2B5EF4-FFF2-40B4-BE49-F238E27FC236}">
              <a16:creationId xmlns:a16="http://schemas.microsoft.com/office/drawing/2014/main" xmlns="" id="{00000000-0008-0000-2100-0000C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9" name="160 CuadroTexto">
          <a:extLst>
            <a:ext uri="{FF2B5EF4-FFF2-40B4-BE49-F238E27FC236}">
              <a16:creationId xmlns:a16="http://schemas.microsoft.com/office/drawing/2014/main" xmlns="" id="{00000000-0008-0000-2100-0000C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0" name="161 CuadroTexto">
          <a:extLst>
            <a:ext uri="{FF2B5EF4-FFF2-40B4-BE49-F238E27FC236}">
              <a16:creationId xmlns:a16="http://schemas.microsoft.com/office/drawing/2014/main" xmlns="" id="{00000000-0008-0000-2100-0000C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1" name="162 CuadroTexto">
          <a:extLst>
            <a:ext uri="{FF2B5EF4-FFF2-40B4-BE49-F238E27FC236}">
              <a16:creationId xmlns:a16="http://schemas.microsoft.com/office/drawing/2014/main" xmlns="" id="{00000000-0008-0000-2100-0000C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2" name="163 CuadroTexto">
          <a:extLst>
            <a:ext uri="{FF2B5EF4-FFF2-40B4-BE49-F238E27FC236}">
              <a16:creationId xmlns:a16="http://schemas.microsoft.com/office/drawing/2014/main" xmlns="" id="{00000000-0008-0000-2100-0000C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3" name="164 CuadroTexto">
          <a:extLst>
            <a:ext uri="{FF2B5EF4-FFF2-40B4-BE49-F238E27FC236}">
              <a16:creationId xmlns:a16="http://schemas.microsoft.com/office/drawing/2014/main" xmlns="" id="{00000000-0008-0000-2100-0000C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4" name="165 CuadroTexto">
          <a:extLst>
            <a:ext uri="{FF2B5EF4-FFF2-40B4-BE49-F238E27FC236}">
              <a16:creationId xmlns:a16="http://schemas.microsoft.com/office/drawing/2014/main" xmlns="" id="{00000000-0008-0000-2100-0000C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5" name="166 CuadroTexto">
          <a:extLst>
            <a:ext uri="{FF2B5EF4-FFF2-40B4-BE49-F238E27FC236}">
              <a16:creationId xmlns:a16="http://schemas.microsoft.com/office/drawing/2014/main" xmlns="" id="{00000000-0008-0000-2100-0000C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6" name="167 CuadroTexto">
          <a:extLst>
            <a:ext uri="{FF2B5EF4-FFF2-40B4-BE49-F238E27FC236}">
              <a16:creationId xmlns:a16="http://schemas.microsoft.com/office/drawing/2014/main" xmlns="" id="{00000000-0008-0000-2100-0000C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7" name="168 CuadroTexto">
          <a:extLst>
            <a:ext uri="{FF2B5EF4-FFF2-40B4-BE49-F238E27FC236}">
              <a16:creationId xmlns:a16="http://schemas.microsoft.com/office/drawing/2014/main" xmlns="" id="{00000000-0008-0000-2100-0000C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8" name="169 CuadroTexto">
          <a:extLst>
            <a:ext uri="{FF2B5EF4-FFF2-40B4-BE49-F238E27FC236}">
              <a16:creationId xmlns:a16="http://schemas.microsoft.com/office/drawing/2014/main" xmlns="" id="{00000000-0008-0000-2100-0000C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9" name="170 CuadroTexto">
          <a:extLst>
            <a:ext uri="{FF2B5EF4-FFF2-40B4-BE49-F238E27FC236}">
              <a16:creationId xmlns:a16="http://schemas.microsoft.com/office/drawing/2014/main" xmlns="" id="{00000000-0008-0000-2100-0000C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0" name="171 CuadroTexto">
          <a:extLst>
            <a:ext uri="{FF2B5EF4-FFF2-40B4-BE49-F238E27FC236}">
              <a16:creationId xmlns:a16="http://schemas.microsoft.com/office/drawing/2014/main" xmlns="" id="{00000000-0008-0000-2100-0000C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1" name="172 CuadroTexto">
          <a:extLst>
            <a:ext uri="{FF2B5EF4-FFF2-40B4-BE49-F238E27FC236}">
              <a16:creationId xmlns:a16="http://schemas.microsoft.com/office/drawing/2014/main" xmlns="" id="{00000000-0008-0000-2100-0000C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2" name="173 CuadroTexto">
          <a:extLst>
            <a:ext uri="{FF2B5EF4-FFF2-40B4-BE49-F238E27FC236}">
              <a16:creationId xmlns:a16="http://schemas.microsoft.com/office/drawing/2014/main" xmlns="" id="{00000000-0008-0000-2100-0000C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3" name="174 CuadroTexto">
          <a:extLst>
            <a:ext uri="{FF2B5EF4-FFF2-40B4-BE49-F238E27FC236}">
              <a16:creationId xmlns:a16="http://schemas.microsoft.com/office/drawing/2014/main" xmlns="" id="{00000000-0008-0000-2100-0000C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4" name="175 CuadroTexto">
          <a:extLst>
            <a:ext uri="{FF2B5EF4-FFF2-40B4-BE49-F238E27FC236}">
              <a16:creationId xmlns:a16="http://schemas.microsoft.com/office/drawing/2014/main" xmlns="" id="{00000000-0008-0000-2100-0000D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5" name="176 CuadroTexto">
          <a:extLst>
            <a:ext uri="{FF2B5EF4-FFF2-40B4-BE49-F238E27FC236}">
              <a16:creationId xmlns:a16="http://schemas.microsoft.com/office/drawing/2014/main" xmlns="" id="{00000000-0008-0000-2100-0000D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6" name="177 CuadroTexto">
          <a:extLst>
            <a:ext uri="{FF2B5EF4-FFF2-40B4-BE49-F238E27FC236}">
              <a16:creationId xmlns:a16="http://schemas.microsoft.com/office/drawing/2014/main" xmlns="" id="{00000000-0008-0000-2100-0000D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7" name="178 CuadroTexto">
          <a:extLst>
            <a:ext uri="{FF2B5EF4-FFF2-40B4-BE49-F238E27FC236}">
              <a16:creationId xmlns:a16="http://schemas.microsoft.com/office/drawing/2014/main" xmlns="" id="{00000000-0008-0000-2100-0000D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8" name="179 CuadroTexto">
          <a:extLst>
            <a:ext uri="{FF2B5EF4-FFF2-40B4-BE49-F238E27FC236}">
              <a16:creationId xmlns:a16="http://schemas.microsoft.com/office/drawing/2014/main" xmlns="" id="{00000000-0008-0000-2100-0000D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9" name="180 CuadroTexto">
          <a:extLst>
            <a:ext uri="{FF2B5EF4-FFF2-40B4-BE49-F238E27FC236}">
              <a16:creationId xmlns:a16="http://schemas.microsoft.com/office/drawing/2014/main" xmlns="" id="{00000000-0008-0000-2100-0000D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0" name="181 CuadroTexto">
          <a:extLst>
            <a:ext uri="{FF2B5EF4-FFF2-40B4-BE49-F238E27FC236}">
              <a16:creationId xmlns:a16="http://schemas.microsoft.com/office/drawing/2014/main" xmlns="" id="{00000000-0008-0000-2100-0000D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1" name="182 CuadroTexto">
          <a:extLst>
            <a:ext uri="{FF2B5EF4-FFF2-40B4-BE49-F238E27FC236}">
              <a16:creationId xmlns:a16="http://schemas.microsoft.com/office/drawing/2014/main" xmlns="" id="{00000000-0008-0000-2100-0000D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2" name="183 CuadroTexto">
          <a:extLst>
            <a:ext uri="{FF2B5EF4-FFF2-40B4-BE49-F238E27FC236}">
              <a16:creationId xmlns:a16="http://schemas.microsoft.com/office/drawing/2014/main" xmlns="" id="{00000000-0008-0000-2100-0000D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3" name="184 CuadroTexto">
          <a:extLst>
            <a:ext uri="{FF2B5EF4-FFF2-40B4-BE49-F238E27FC236}">
              <a16:creationId xmlns:a16="http://schemas.microsoft.com/office/drawing/2014/main" xmlns="" id="{00000000-0008-0000-2100-0000D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4" name="185 CuadroTexto">
          <a:extLst>
            <a:ext uri="{FF2B5EF4-FFF2-40B4-BE49-F238E27FC236}">
              <a16:creationId xmlns:a16="http://schemas.microsoft.com/office/drawing/2014/main" xmlns="" id="{00000000-0008-0000-2100-0000D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5" name="186 CuadroTexto">
          <a:extLst>
            <a:ext uri="{FF2B5EF4-FFF2-40B4-BE49-F238E27FC236}">
              <a16:creationId xmlns:a16="http://schemas.microsoft.com/office/drawing/2014/main" xmlns="" id="{00000000-0008-0000-2100-0000D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6" name="187 CuadroTexto">
          <a:extLst>
            <a:ext uri="{FF2B5EF4-FFF2-40B4-BE49-F238E27FC236}">
              <a16:creationId xmlns:a16="http://schemas.microsoft.com/office/drawing/2014/main" xmlns="" id="{00000000-0008-0000-2100-0000D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7" name="188 CuadroTexto">
          <a:extLst>
            <a:ext uri="{FF2B5EF4-FFF2-40B4-BE49-F238E27FC236}">
              <a16:creationId xmlns:a16="http://schemas.microsoft.com/office/drawing/2014/main" xmlns="" id="{00000000-0008-0000-2100-0000D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8" name="189 CuadroTexto">
          <a:extLst>
            <a:ext uri="{FF2B5EF4-FFF2-40B4-BE49-F238E27FC236}">
              <a16:creationId xmlns:a16="http://schemas.microsoft.com/office/drawing/2014/main" xmlns="" id="{00000000-0008-0000-2100-0000D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9" name="190 CuadroTexto">
          <a:extLst>
            <a:ext uri="{FF2B5EF4-FFF2-40B4-BE49-F238E27FC236}">
              <a16:creationId xmlns:a16="http://schemas.microsoft.com/office/drawing/2014/main" xmlns="" id="{00000000-0008-0000-2100-0000D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0" name="191 CuadroTexto">
          <a:extLst>
            <a:ext uri="{FF2B5EF4-FFF2-40B4-BE49-F238E27FC236}">
              <a16:creationId xmlns:a16="http://schemas.microsoft.com/office/drawing/2014/main" xmlns="" id="{00000000-0008-0000-2100-0000E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1" name="192 CuadroTexto">
          <a:extLst>
            <a:ext uri="{FF2B5EF4-FFF2-40B4-BE49-F238E27FC236}">
              <a16:creationId xmlns:a16="http://schemas.microsoft.com/office/drawing/2014/main" xmlns="" id="{00000000-0008-0000-2100-0000E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2" name="193 CuadroTexto">
          <a:extLst>
            <a:ext uri="{FF2B5EF4-FFF2-40B4-BE49-F238E27FC236}">
              <a16:creationId xmlns:a16="http://schemas.microsoft.com/office/drawing/2014/main" xmlns="" id="{00000000-0008-0000-2100-0000E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3" name="194 CuadroTexto">
          <a:extLst>
            <a:ext uri="{FF2B5EF4-FFF2-40B4-BE49-F238E27FC236}">
              <a16:creationId xmlns:a16="http://schemas.microsoft.com/office/drawing/2014/main" xmlns="" id="{00000000-0008-0000-2100-0000E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4" name="195 CuadroTexto">
          <a:extLst>
            <a:ext uri="{FF2B5EF4-FFF2-40B4-BE49-F238E27FC236}">
              <a16:creationId xmlns:a16="http://schemas.microsoft.com/office/drawing/2014/main" xmlns="" id="{00000000-0008-0000-2100-0000E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5" name="196 CuadroTexto">
          <a:extLst>
            <a:ext uri="{FF2B5EF4-FFF2-40B4-BE49-F238E27FC236}">
              <a16:creationId xmlns:a16="http://schemas.microsoft.com/office/drawing/2014/main" xmlns="" id="{00000000-0008-0000-2100-0000E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6" name="197 CuadroTexto">
          <a:extLst>
            <a:ext uri="{FF2B5EF4-FFF2-40B4-BE49-F238E27FC236}">
              <a16:creationId xmlns:a16="http://schemas.microsoft.com/office/drawing/2014/main" xmlns="" id="{00000000-0008-0000-2100-0000E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7" name="198 CuadroTexto">
          <a:extLst>
            <a:ext uri="{FF2B5EF4-FFF2-40B4-BE49-F238E27FC236}">
              <a16:creationId xmlns:a16="http://schemas.microsoft.com/office/drawing/2014/main" xmlns="" id="{00000000-0008-0000-2100-0000E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8" name="199 CuadroTexto">
          <a:extLst>
            <a:ext uri="{FF2B5EF4-FFF2-40B4-BE49-F238E27FC236}">
              <a16:creationId xmlns:a16="http://schemas.microsoft.com/office/drawing/2014/main" xmlns="" id="{00000000-0008-0000-2100-0000E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9" name="200 CuadroTexto">
          <a:extLst>
            <a:ext uri="{FF2B5EF4-FFF2-40B4-BE49-F238E27FC236}">
              <a16:creationId xmlns:a16="http://schemas.microsoft.com/office/drawing/2014/main" xmlns="" id="{00000000-0008-0000-2100-0000E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0" name="201 CuadroTexto">
          <a:extLst>
            <a:ext uri="{FF2B5EF4-FFF2-40B4-BE49-F238E27FC236}">
              <a16:creationId xmlns:a16="http://schemas.microsoft.com/office/drawing/2014/main" xmlns="" id="{00000000-0008-0000-2100-0000E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1" name="202 CuadroTexto">
          <a:extLst>
            <a:ext uri="{FF2B5EF4-FFF2-40B4-BE49-F238E27FC236}">
              <a16:creationId xmlns:a16="http://schemas.microsoft.com/office/drawing/2014/main" xmlns="" id="{00000000-0008-0000-2100-0000E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2" name="203 CuadroTexto">
          <a:extLst>
            <a:ext uri="{FF2B5EF4-FFF2-40B4-BE49-F238E27FC236}">
              <a16:creationId xmlns:a16="http://schemas.microsoft.com/office/drawing/2014/main" xmlns="" id="{00000000-0008-0000-2100-0000E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3" name="204 CuadroTexto">
          <a:extLst>
            <a:ext uri="{FF2B5EF4-FFF2-40B4-BE49-F238E27FC236}">
              <a16:creationId xmlns:a16="http://schemas.microsoft.com/office/drawing/2014/main" xmlns="" id="{00000000-0008-0000-2100-0000E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4" name="205 CuadroTexto">
          <a:extLst>
            <a:ext uri="{FF2B5EF4-FFF2-40B4-BE49-F238E27FC236}">
              <a16:creationId xmlns:a16="http://schemas.microsoft.com/office/drawing/2014/main" xmlns="" id="{00000000-0008-0000-2100-0000E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5" name="206 CuadroTexto">
          <a:extLst>
            <a:ext uri="{FF2B5EF4-FFF2-40B4-BE49-F238E27FC236}">
              <a16:creationId xmlns:a16="http://schemas.microsoft.com/office/drawing/2014/main" xmlns="" id="{00000000-0008-0000-2100-0000E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6" name="207 CuadroTexto">
          <a:extLst>
            <a:ext uri="{FF2B5EF4-FFF2-40B4-BE49-F238E27FC236}">
              <a16:creationId xmlns:a16="http://schemas.microsoft.com/office/drawing/2014/main" xmlns="" id="{00000000-0008-0000-2100-0000F0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7" name="208 CuadroTexto">
          <a:extLst>
            <a:ext uri="{FF2B5EF4-FFF2-40B4-BE49-F238E27FC236}">
              <a16:creationId xmlns:a16="http://schemas.microsoft.com/office/drawing/2014/main" xmlns="" id="{00000000-0008-0000-2100-0000F1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8" name="209 CuadroTexto">
          <a:extLst>
            <a:ext uri="{FF2B5EF4-FFF2-40B4-BE49-F238E27FC236}">
              <a16:creationId xmlns:a16="http://schemas.microsoft.com/office/drawing/2014/main" xmlns="" id="{00000000-0008-0000-2100-0000F2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9" name="210 CuadroTexto">
          <a:extLst>
            <a:ext uri="{FF2B5EF4-FFF2-40B4-BE49-F238E27FC236}">
              <a16:creationId xmlns:a16="http://schemas.microsoft.com/office/drawing/2014/main" xmlns="" id="{00000000-0008-0000-2100-0000F3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0" name="211 CuadroTexto">
          <a:extLst>
            <a:ext uri="{FF2B5EF4-FFF2-40B4-BE49-F238E27FC236}">
              <a16:creationId xmlns:a16="http://schemas.microsoft.com/office/drawing/2014/main" xmlns="" id="{00000000-0008-0000-2100-0000F4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1" name="212 CuadroTexto">
          <a:extLst>
            <a:ext uri="{FF2B5EF4-FFF2-40B4-BE49-F238E27FC236}">
              <a16:creationId xmlns:a16="http://schemas.microsoft.com/office/drawing/2014/main" xmlns="" id="{00000000-0008-0000-2100-0000F5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2" name="213 CuadroTexto">
          <a:extLst>
            <a:ext uri="{FF2B5EF4-FFF2-40B4-BE49-F238E27FC236}">
              <a16:creationId xmlns:a16="http://schemas.microsoft.com/office/drawing/2014/main" xmlns="" id="{00000000-0008-0000-2100-0000F6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3" name="214 CuadroTexto">
          <a:extLst>
            <a:ext uri="{FF2B5EF4-FFF2-40B4-BE49-F238E27FC236}">
              <a16:creationId xmlns:a16="http://schemas.microsoft.com/office/drawing/2014/main" xmlns="" id="{00000000-0008-0000-2100-0000F7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4" name="215 CuadroTexto">
          <a:extLst>
            <a:ext uri="{FF2B5EF4-FFF2-40B4-BE49-F238E27FC236}">
              <a16:creationId xmlns:a16="http://schemas.microsoft.com/office/drawing/2014/main" xmlns="" id="{00000000-0008-0000-2100-0000F8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5" name="216 CuadroTexto">
          <a:extLst>
            <a:ext uri="{FF2B5EF4-FFF2-40B4-BE49-F238E27FC236}">
              <a16:creationId xmlns:a16="http://schemas.microsoft.com/office/drawing/2014/main" xmlns="" id="{00000000-0008-0000-2100-0000F9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6" name="217 CuadroTexto">
          <a:extLst>
            <a:ext uri="{FF2B5EF4-FFF2-40B4-BE49-F238E27FC236}">
              <a16:creationId xmlns:a16="http://schemas.microsoft.com/office/drawing/2014/main" xmlns="" id="{00000000-0008-0000-2100-0000FA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7" name="218 CuadroTexto">
          <a:extLst>
            <a:ext uri="{FF2B5EF4-FFF2-40B4-BE49-F238E27FC236}">
              <a16:creationId xmlns:a16="http://schemas.microsoft.com/office/drawing/2014/main" xmlns="" id="{00000000-0008-0000-2100-0000FB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8" name="219 CuadroTexto">
          <a:extLst>
            <a:ext uri="{FF2B5EF4-FFF2-40B4-BE49-F238E27FC236}">
              <a16:creationId xmlns:a16="http://schemas.microsoft.com/office/drawing/2014/main" xmlns="" id="{00000000-0008-0000-2100-0000FC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9" name="220 CuadroTexto">
          <a:extLst>
            <a:ext uri="{FF2B5EF4-FFF2-40B4-BE49-F238E27FC236}">
              <a16:creationId xmlns:a16="http://schemas.microsoft.com/office/drawing/2014/main" xmlns="" id="{00000000-0008-0000-2100-0000FD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0" name="221 CuadroTexto">
          <a:extLst>
            <a:ext uri="{FF2B5EF4-FFF2-40B4-BE49-F238E27FC236}">
              <a16:creationId xmlns:a16="http://schemas.microsoft.com/office/drawing/2014/main" xmlns="" id="{00000000-0008-0000-2100-0000FE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1" name="222 CuadroTexto">
          <a:extLst>
            <a:ext uri="{FF2B5EF4-FFF2-40B4-BE49-F238E27FC236}">
              <a16:creationId xmlns:a16="http://schemas.microsoft.com/office/drawing/2014/main" xmlns="" id="{00000000-0008-0000-2100-0000FF06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2" name="223 CuadroTexto">
          <a:extLst>
            <a:ext uri="{FF2B5EF4-FFF2-40B4-BE49-F238E27FC236}">
              <a16:creationId xmlns:a16="http://schemas.microsoft.com/office/drawing/2014/main" xmlns="" id="{00000000-0008-0000-2100-00000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3" name="224 CuadroTexto">
          <a:extLst>
            <a:ext uri="{FF2B5EF4-FFF2-40B4-BE49-F238E27FC236}">
              <a16:creationId xmlns:a16="http://schemas.microsoft.com/office/drawing/2014/main" xmlns="" id="{00000000-0008-0000-2100-00000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4" name="225 CuadroTexto">
          <a:extLst>
            <a:ext uri="{FF2B5EF4-FFF2-40B4-BE49-F238E27FC236}">
              <a16:creationId xmlns:a16="http://schemas.microsoft.com/office/drawing/2014/main" xmlns="" id="{00000000-0008-0000-2100-00000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5" name="226 CuadroTexto">
          <a:extLst>
            <a:ext uri="{FF2B5EF4-FFF2-40B4-BE49-F238E27FC236}">
              <a16:creationId xmlns:a16="http://schemas.microsoft.com/office/drawing/2014/main" xmlns="" id="{00000000-0008-0000-2100-00000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6" name="227 CuadroTexto">
          <a:extLst>
            <a:ext uri="{FF2B5EF4-FFF2-40B4-BE49-F238E27FC236}">
              <a16:creationId xmlns:a16="http://schemas.microsoft.com/office/drawing/2014/main" xmlns="" id="{00000000-0008-0000-2100-00000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7" name="228 CuadroTexto">
          <a:extLst>
            <a:ext uri="{FF2B5EF4-FFF2-40B4-BE49-F238E27FC236}">
              <a16:creationId xmlns:a16="http://schemas.microsoft.com/office/drawing/2014/main" xmlns="" id="{00000000-0008-0000-2100-00000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8" name="229 CuadroTexto">
          <a:extLst>
            <a:ext uri="{FF2B5EF4-FFF2-40B4-BE49-F238E27FC236}">
              <a16:creationId xmlns:a16="http://schemas.microsoft.com/office/drawing/2014/main" xmlns="" id="{00000000-0008-0000-2100-00000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9" name="230 CuadroTexto">
          <a:extLst>
            <a:ext uri="{FF2B5EF4-FFF2-40B4-BE49-F238E27FC236}">
              <a16:creationId xmlns:a16="http://schemas.microsoft.com/office/drawing/2014/main" xmlns="" id="{00000000-0008-0000-2100-00000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0" name="231 CuadroTexto">
          <a:extLst>
            <a:ext uri="{FF2B5EF4-FFF2-40B4-BE49-F238E27FC236}">
              <a16:creationId xmlns:a16="http://schemas.microsoft.com/office/drawing/2014/main" xmlns="" id="{00000000-0008-0000-2100-00000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1" name="232 CuadroTexto">
          <a:extLst>
            <a:ext uri="{FF2B5EF4-FFF2-40B4-BE49-F238E27FC236}">
              <a16:creationId xmlns:a16="http://schemas.microsoft.com/office/drawing/2014/main" xmlns="" id="{00000000-0008-0000-2100-00000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2" name="233 CuadroTexto">
          <a:extLst>
            <a:ext uri="{FF2B5EF4-FFF2-40B4-BE49-F238E27FC236}">
              <a16:creationId xmlns:a16="http://schemas.microsoft.com/office/drawing/2014/main" xmlns="" id="{00000000-0008-0000-2100-00000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3" name="234 CuadroTexto">
          <a:extLst>
            <a:ext uri="{FF2B5EF4-FFF2-40B4-BE49-F238E27FC236}">
              <a16:creationId xmlns:a16="http://schemas.microsoft.com/office/drawing/2014/main" xmlns="" id="{00000000-0008-0000-2100-00000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4" name="235 CuadroTexto">
          <a:extLst>
            <a:ext uri="{FF2B5EF4-FFF2-40B4-BE49-F238E27FC236}">
              <a16:creationId xmlns:a16="http://schemas.microsoft.com/office/drawing/2014/main" xmlns="" id="{00000000-0008-0000-2100-00000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5" name="236 CuadroTexto">
          <a:extLst>
            <a:ext uri="{FF2B5EF4-FFF2-40B4-BE49-F238E27FC236}">
              <a16:creationId xmlns:a16="http://schemas.microsoft.com/office/drawing/2014/main" xmlns="" id="{00000000-0008-0000-2100-00000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6" name="237 CuadroTexto">
          <a:extLst>
            <a:ext uri="{FF2B5EF4-FFF2-40B4-BE49-F238E27FC236}">
              <a16:creationId xmlns:a16="http://schemas.microsoft.com/office/drawing/2014/main" xmlns="" id="{00000000-0008-0000-2100-00000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7" name="238 CuadroTexto">
          <a:extLst>
            <a:ext uri="{FF2B5EF4-FFF2-40B4-BE49-F238E27FC236}">
              <a16:creationId xmlns:a16="http://schemas.microsoft.com/office/drawing/2014/main" xmlns="" id="{00000000-0008-0000-2100-00000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8" name="239 CuadroTexto">
          <a:extLst>
            <a:ext uri="{FF2B5EF4-FFF2-40B4-BE49-F238E27FC236}">
              <a16:creationId xmlns:a16="http://schemas.microsoft.com/office/drawing/2014/main" xmlns="" id="{00000000-0008-0000-2100-00001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9" name="240 CuadroTexto">
          <a:extLst>
            <a:ext uri="{FF2B5EF4-FFF2-40B4-BE49-F238E27FC236}">
              <a16:creationId xmlns:a16="http://schemas.microsoft.com/office/drawing/2014/main" xmlns="" id="{00000000-0008-0000-2100-00001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0" name="241 CuadroTexto">
          <a:extLst>
            <a:ext uri="{FF2B5EF4-FFF2-40B4-BE49-F238E27FC236}">
              <a16:creationId xmlns:a16="http://schemas.microsoft.com/office/drawing/2014/main" xmlns="" id="{00000000-0008-0000-2100-00001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1" name="242 CuadroTexto">
          <a:extLst>
            <a:ext uri="{FF2B5EF4-FFF2-40B4-BE49-F238E27FC236}">
              <a16:creationId xmlns:a16="http://schemas.microsoft.com/office/drawing/2014/main" xmlns="" id="{00000000-0008-0000-2100-00001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2" name="243 CuadroTexto">
          <a:extLst>
            <a:ext uri="{FF2B5EF4-FFF2-40B4-BE49-F238E27FC236}">
              <a16:creationId xmlns:a16="http://schemas.microsoft.com/office/drawing/2014/main" xmlns="" id="{00000000-0008-0000-2100-00001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3" name="244 CuadroTexto">
          <a:extLst>
            <a:ext uri="{FF2B5EF4-FFF2-40B4-BE49-F238E27FC236}">
              <a16:creationId xmlns:a16="http://schemas.microsoft.com/office/drawing/2014/main" xmlns="" id="{00000000-0008-0000-2100-00001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4" name="245 CuadroTexto">
          <a:extLst>
            <a:ext uri="{FF2B5EF4-FFF2-40B4-BE49-F238E27FC236}">
              <a16:creationId xmlns:a16="http://schemas.microsoft.com/office/drawing/2014/main" xmlns="" id="{00000000-0008-0000-2100-00001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5" name="246 CuadroTexto">
          <a:extLst>
            <a:ext uri="{FF2B5EF4-FFF2-40B4-BE49-F238E27FC236}">
              <a16:creationId xmlns:a16="http://schemas.microsoft.com/office/drawing/2014/main" xmlns="" id="{00000000-0008-0000-2100-00001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6" name="247 CuadroTexto">
          <a:extLst>
            <a:ext uri="{FF2B5EF4-FFF2-40B4-BE49-F238E27FC236}">
              <a16:creationId xmlns:a16="http://schemas.microsoft.com/office/drawing/2014/main" xmlns="" id="{00000000-0008-0000-2100-00001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7" name="248 CuadroTexto">
          <a:extLst>
            <a:ext uri="{FF2B5EF4-FFF2-40B4-BE49-F238E27FC236}">
              <a16:creationId xmlns:a16="http://schemas.microsoft.com/office/drawing/2014/main" xmlns="" id="{00000000-0008-0000-2100-00001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8" name="249 CuadroTexto">
          <a:extLst>
            <a:ext uri="{FF2B5EF4-FFF2-40B4-BE49-F238E27FC236}">
              <a16:creationId xmlns:a16="http://schemas.microsoft.com/office/drawing/2014/main" xmlns="" id="{00000000-0008-0000-2100-00001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9" name="250 CuadroTexto">
          <a:extLst>
            <a:ext uri="{FF2B5EF4-FFF2-40B4-BE49-F238E27FC236}">
              <a16:creationId xmlns:a16="http://schemas.microsoft.com/office/drawing/2014/main" xmlns="" id="{00000000-0008-0000-2100-00001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0" name="251 CuadroTexto">
          <a:extLst>
            <a:ext uri="{FF2B5EF4-FFF2-40B4-BE49-F238E27FC236}">
              <a16:creationId xmlns:a16="http://schemas.microsoft.com/office/drawing/2014/main" xmlns="" id="{00000000-0008-0000-2100-00001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1" name="252 CuadroTexto">
          <a:extLst>
            <a:ext uri="{FF2B5EF4-FFF2-40B4-BE49-F238E27FC236}">
              <a16:creationId xmlns:a16="http://schemas.microsoft.com/office/drawing/2014/main" xmlns="" id="{00000000-0008-0000-2100-00001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2" name="253 CuadroTexto">
          <a:extLst>
            <a:ext uri="{FF2B5EF4-FFF2-40B4-BE49-F238E27FC236}">
              <a16:creationId xmlns:a16="http://schemas.microsoft.com/office/drawing/2014/main" xmlns="" id="{00000000-0008-0000-2100-00001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3" name="254 CuadroTexto">
          <a:extLst>
            <a:ext uri="{FF2B5EF4-FFF2-40B4-BE49-F238E27FC236}">
              <a16:creationId xmlns:a16="http://schemas.microsoft.com/office/drawing/2014/main" xmlns="" id="{00000000-0008-0000-2100-00001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4" name="255 CuadroTexto">
          <a:extLst>
            <a:ext uri="{FF2B5EF4-FFF2-40B4-BE49-F238E27FC236}">
              <a16:creationId xmlns:a16="http://schemas.microsoft.com/office/drawing/2014/main" xmlns="" id="{00000000-0008-0000-2100-00002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5" name="256 CuadroTexto">
          <a:extLst>
            <a:ext uri="{FF2B5EF4-FFF2-40B4-BE49-F238E27FC236}">
              <a16:creationId xmlns:a16="http://schemas.microsoft.com/office/drawing/2014/main" xmlns="" id="{00000000-0008-0000-2100-00002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6" name="257 CuadroTexto">
          <a:extLst>
            <a:ext uri="{FF2B5EF4-FFF2-40B4-BE49-F238E27FC236}">
              <a16:creationId xmlns:a16="http://schemas.microsoft.com/office/drawing/2014/main" xmlns="" id="{00000000-0008-0000-2100-00002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7" name="258 CuadroTexto">
          <a:extLst>
            <a:ext uri="{FF2B5EF4-FFF2-40B4-BE49-F238E27FC236}">
              <a16:creationId xmlns:a16="http://schemas.microsoft.com/office/drawing/2014/main" xmlns="" id="{00000000-0008-0000-2100-00002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8" name="259 CuadroTexto">
          <a:extLst>
            <a:ext uri="{FF2B5EF4-FFF2-40B4-BE49-F238E27FC236}">
              <a16:creationId xmlns:a16="http://schemas.microsoft.com/office/drawing/2014/main" xmlns="" id="{00000000-0008-0000-2100-00002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9" name="260 CuadroTexto">
          <a:extLst>
            <a:ext uri="{FF2B5EF4-FFF2-40B4-BE49-F238E27FC236}">
              <a16:creationId xmlns:a16="http://schemas.microsoft.com/office/drawing/2014/main" xmlns="" id="{00000000-0008-0000-2100-00002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0" name="261 CuadroTexto">
          <a:extLst>
            <a:ext uri="{FF2B5EF4-FFF2-40B4-BE49-F238E27FC236}">
              <a16:creationId xmlns:a16="http://schemas.microsoft.com/office/drawing/2014/main" xmlns="" id="{00000000-0008-0000-2100-00002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1" name="262 CuadroTexto">
          <a:extLst>
            <a:ext uri="{FF2B5EF4-FFF2-40B4-BE49-F238E27FC236}">
              <a16:creationId xmlns:a16="http://schemas.microsoft.com/office/drawing/2014/main" xmlns="" id="{00000000-0008-0000-2100-00002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2" name="263 CuadroTexto">
          <a:extLst>
            <a:ext uri="{FF2B5EF4-FFF2-40B4-BE49-F238E27FC236}">
              <a16:creationId xmlns:a16="http://schemas.microsoft.com/office/drawing/2014/main" xmlns="" id="{00000000-0008-0000-2100-00002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3" name="264 CuadroTexto">
          <a:extLst>
            <a:ext uri="{FF2B5EF4-FFF2-40B4-BE49-F238E27FC236}">
              <a16:creationId xmlns:a16="http://schemas.microsoft.com/office/drawing/2014/main" xmlns="" id="{00000000-0008-0000-2100-00002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4" name="265 CuadroTexto">
          <a:extLst>
            <a:ext uri="{FF2B5EF4-FFF2-40B4-BE49-F238E27FC236}">
              <a16:creationId xmlns:a16="http://schemas.microsoft.com/office/drawing/2014/main" xmlns="" id="{00000000-0008-0000-2100-00002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5" name="266 CuadroTexto">
          <a:extLst>
            <a:ext uri="{FF2B5EF4-FFF2-40B4-BE49-F238E27FC236}">
              <a16:creationId xmlns:a16="http://schemas.microsoft.com/office/drawing/2014/main" xmlns="" id="{00000000-0008-0000-2100-00002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6" name="267 CuadroTexto">
          <a:extLst>
            <a:ext uri="{FF2B5EF4-FFF2-40B4-BE49-F238E27FC236}">
              <a16:creationId xmlns:a16="http://schemas.microsoft.com/office/drawing/2014/main" xmlns="" id="{00000000-0008-0000-2100-00002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7" name="268 CuadroTexto">
          <a:extLst>
            <a:ext uri="{FF2B5EF4-FFF2-40B4-BE49-F238E27FC236}">
              <a16:creationId xmlns:a16="http://schemas.microsoft.com/office/drawing/2014/main" xmlns="" id="{00000000-0008-0000-2100-00002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8" name="269 CuadroTexto">
          <a:extLst>
            <a:ext uri="{FF2B5EF4-FFF2-40B4-BE49-F238E27FC236}">
              <a16:creationId xmlns:a16="http://schemas.microsoft.com/office/drawing/2014/main" xmlns="" id="{00000000-0008-0000-2100-00002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9" name="270 CuadroTexto">
          <a:extLst>
            <a:ext uri="{FF2B5EF4-FFF2-40B4-BE49-F238E27FC236}">
              <a16:creationId xmlns:a16="http://schemas.microsoft.com/office/drawing/2014/main" xmlns="" id="{00000000-0008-0000-2100-00002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0" name="271 CuadroTexto">
          <a:extLst>
            <a:ext uri="{FF2B5EF4-FFF2-40B4-BE49-F238E27FC236}">
              <a16:creationId xmlns:a16="http://schemas.microsoft.com/office/drawing/2014/main" xmlns="" id="{00000000-0008-0000-2100-00003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1" name="272 CuadroTexto">
          <a:extLst>
            <a:ext uri="{FF2B5EF4-FFF2-40B4-BE49-F238E27FC236}">
              <a16:creationId xmlns:a16="http://schemas.microsoft.com/office/drawing/2014/main" xmlns="" id="{00000000-0008-0000-2100-00003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2" name="273 CuadroTexto">
          <a:extLst>
            <a:ext uri="{FF2B5EF4-FFF2-40B4-BE49-F238E27FC236}">
              <a16:creationId xmlns:a16="http://schemas.microsoft.com/office/drawing/2014/main" xmlns="" id="{00000000-0008-0000-2100-00003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3" name="274 CuadroTexto">
          <a:extLst>
            <a:ext uri="{FF2B5EF4-FFF2-40B4-BE49-F238E27FC236}">
              <a16:creationId xmlns:a16="http://schemas.microsoft.com/office/drawing/2014/main" xmlns="" id="{00000000-0008-0000-2100-00003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4" name="275 CuadroTexto">
          <a:extLst>
            <a:ext uri="{FF2B5EF4-FFF2-40B4-BE49-F238E27FC236}">
              <a16:creationId xmlns:a16="http://schemas.microsoft.com/office/drawing/2014/main" xmlns="" id="{00000000-0008-0000-2100-00003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5" name="276 CuadroTexto">
          <a:extLst>
            <a:ext uri="{FF2B5EF4-FFF2-40B4-BE49-F238E27FC236}">
              <a16:creationId xmlns:a16="http://schemas.microsoft.com/office/drawing/2014/main" xmlns="" id="{00000000-0008-0000-2100-00003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6" name="277 CuadroTexto">
          <a:extLst>
            <a:ext uri="{FF2B5EF4-FFF2-40B4-BE49-F238E27FC236}">
              <a16:creationId xmlns:a16="http://schemas.microsoft.com/office/drawing/2014/main" xmlns="" id="{00000000-0008-0000-2100-00003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7" name="278 CuadroTexto">
          <a:extLst>
            <a:ext uri="{FF2B5EF4-FFF2-40B4-BE49-F238E27FC236}">
              <a16:creationId xmlns:a16="http://schemas.microsoft.com/office/drawing/2014/main" xmlns="" id="{00000000-0008-0000-2100-00003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8" name="279 CuadroTexto">
          <a:extLst>
            <a:ext uri="{FF2B5EF4-FFF2-40B4-BE49-F238E27FC236}">
              <a16:creationId xmlns:a16="http://schemas.microsoft.com/office/drawing/2014/main" xmlns="" id="{00000000-0008-0000-2100-00003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9" name="280 CuadroTexto">
          <a:extLst>
            <a:ext uri="{FF2B5EF4-FFF2-40B4-BE49-F238E27FC236}">
              <a16:creationId xmlns:a16="http://schemas.microsoft.com/office/drawing/2014/main" xmlns="" id="{00000000-0008-0000-2100-00003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1 CuadroTexto">
          <a:extLst>
            <a:ext uri="{FF2B5EF4-FFF2-40B4-BE49-F238E27FC236}">
              <a16:creationId xmlns:a16="http://schemas.microsoft.com/office/drawing/2014/main" xmlns="" id="{00000000-0008-0000-2100-00003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1" name="282 CuadroTexto">
          <a:extLst>
            <a:ext uri="{FF2B5EF4-FFF2-40B4-BE49-F238E27FC236}">
              <a16:creationId xmlns:a16="http://schemas.microsoft.com/office/drawing/2014/main" xmlns="" id="{00000000-0008-0000-2100-00003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2" name="283 CuadroTexto">
          <a:extLst>
            <a:ext uri="{FF2B5EF4-FFF2-40B4-BE49-F238E27FC236}">
              <a16:creationId xmlns:a16="http://schemas.microsoft.com/office/drawing/2014/main" xmlns="" id="{00000000-0008-0000-2100-00003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3" name="284 CuadroTexto">
          <a:extLst>
            <a:ext uri="{FF2B5EF4-FFF2-40B4-BE49-F238E27FC236}">
              <a16:creationId xmlns:a16="http://schemas.microsoft.com/office/drawing/2014/main" xmlns="" id="{00000000-0008-0000-2100-00003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4" name="285 CuadroTexto">
          <a:extLst>
            <a:ext uri="{FF2B5EF4-FFF2-40B4-BE49-F238E27FC236}">
              <a16:creationId xmlns:a16="http://schemas.microsoft.com/office/drawing/2014/main" xmlns="" id="{00000000-0008-0000-2100-00003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5" name="286 CuadroTexto">
          <a:extLst>
            <a:ext uri="{FF2B5EF4-FFF2-40B4-BE49-F238E27FC236}">
              <a16:creationId xmlns:a16="http://schemas.microsoft.com/office/drawing/2014/main" xmlns="" id="{00000000-0008-0000-2100-00003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6" name="287 CuadroTexto">
          <a:extLst>
            <a:ext uri="{FF2B5EF4-FFF2-40B4-BE49-F238E27FC236}">
              <a16:creationId xmlns:a16="http://schemas.microsoft.com/office/drawing/2014/main" xmlns="" id="{00000000-0008-0000-2100-00004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7" name="288 CuadroTexto">
          <a:extLst>
            <a:ext uri="{FF2B5EF4-FFF2-40B4-BE49-F238E27FC236}">
              <a16:creationId xmlns:a16="http://schemas.microsoft.com/office/drawing/2014/main" xmlns="" id="{00000000-0008-0000-2100-00004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8" name="289 CuadroTexto">
          <a:extLst>
            <a:ext uri="{FF2B5EF4-FFF2-40B4-BE49-F238E27FC236}">
              <a16:creationId xmlns:a16="http://schemas.microsoft.com/office/drawing/2014/main" xmlns="" id="{00000000-0008-0000-2100-00004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9" name="290 CuadroTexto">
          <a:extLst>
            <a:ext uri="{FF2B5EF4-FFF2-40B4-BE49-F238E27FC236}">
              <a16:creationId xmlns:a16="http://schemas.microsoft.com/office/drawing/2014/main" xmlns="" id="{00000000-0008-0000-2100-00004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0" name="291 CuadroTexto">
          <a:extLst>
            <a:ext uri="{FF2B5EF4-FFF2-40B4-BE49-F238E27FC236}">
              <a16:creationId xmlns:a16="http://schemas.microsoft.com/office/drawing/2014/main" xmlns="" id="{00000000-0008-0000-2100-00004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1" name="292 CuadroTexto">
          <a:extLst>
            <a:ext uri="{FF2B5EF4-FFF2-40B4-BE49-F238E27FC236}">
              <a16:creationId xmlns:a16="http://schemas.microsoft.com/office/drawing/2014/main" xmlns="" id="{00000000-0008-0000-2100-00004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2" name="293 CuadroTexto">
          <a:extLst>
            <a:ext uri="{FF2B5EF4-FFF2-40B4-BE49-F238E27FC236}">
              <a16:creationId xmlns:a16="http://schemas.microsoft.com/office/drawing/2014/main" xmlns="" id="{00000000-0008-0000-2100-00004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3" name="294 CuadroTexto">
          <a:extLst>
            <a:ext uri="{FF2B5EF4-FFF2-40B4-BE49-F238E27FC236}">
              <a16:creationId xmlns:a16="http://schemas.microsoft.com/office/drawing/2014/main" xmlns="" id="{00000000-0008-0000-2100-00004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4" name="295 CuadroTexto">
          <a:extLst>
            <a:ext uri="{FF2B5EF4-FFF2-40B4-BE49-F238E27FC236}">
              <a16:creationId xmlns:a16="http://schemas.microsoft.com/office/drawing/2014/main" xmlns="" id="{00000000-0008-0000-2100-00004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5" name="296 CuadroTexto">
          <a:extLst>
            <a:ext uri="{FF2B5EF4-FFF2-40B4-BE49-F238E27FC236}">
              <a16:creationId xmlns:a16="http://schemas.microsoft.com/office/drawing/2014/main" xmlns="" id="{00000000-0008-0000-2100-00004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866" name="301 CuadroTexto">
          <a:extLst>
            <a:ext uri="{FF2B5EF4-FFF2-40B4-BE49-F238E27FC236}">
              <a16:creationId xmlns:a16="http://schemas.microsoft.com/office/drawing/2014/main" xmlns="" id="{00000000-0008-0000-2100-00004A07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7" name="17 CuadroTexto">
          <a:extLst>
            <a:ext uri="{FF2B5EF4-FFF2-40B4-BE49-F238E27FC236}">
              <a16:creationId xmlns:a16="http://schemas.microsoft.com/office/drawing/2014/main" xmlns="" id="{00000000-0008-0000-2100-00004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8" name="90 CuadroTexto">
          <a:extLst>
            <a:ext uri="{FF2B5EF4-FFF2-40B4-BE49-F238E27FC236}">
              <a16:creationId xmlns:a16="http://schemas.microsoft.com/office/drawing/2014/main" xmlns="" id="{00000000-0008-0000-2100-00004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9" name="91 CuadroTexto">
          <a:extLst>
            <a:ext uri="{FF2B5EF4-FFF2-40B4-BE49-F238E27FC236}">
              <a16:creationId xmlns:a16="http://schemas.microsoft.com/office/drawing/2014/main" xmlns="" id="{00000000-0008-0000-2100-00004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0" name="92 CuadroTexto">
          <a:extLst>
            <a:ext uri="{FF2B5EF4-FFF2-40B4-BE49-F238E27FC236}">
              <a16:creationId xmlns:a16="http://schemas.microsoft.com/office/drawing/2014/main" xmlns="" id="{00000000-0008-0000-2100-00004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1" name="93 CuadroTexto">
          <a:extLst>
            <a:ext uri="{FF2B5EF4-FFF2-40B4-BE49-F238E27FC236}">
              <a16:creationId xmlns:a16="http://schemas.microsoft.com/office/drawing/2014/main" xmlns="" id="{00000000-0008-0000-2100-00004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2" name="94 CuadroTexto">
          <a:extLst>
            <a:ext uri="{FF2B5EF4-FFF2-40B4-BE49-F238E27FC236}">
              <a16:creationId xmlns:a16="http://schemas.microsoft.com/office/drawing/2014/main" xmlns="" id="{00000000-0008-0000-2100-00005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3" name="95 CuadroTexto">
          <a:extLst>
            <a:ext uri="{FF2B5EF4-FFF2-40B4-BE49-F238E27FC236}">
              <a16:creationId xmlns:a16="http://schemas.microsoft.com/office/drawing/2014/main" xmlns="" id="{00000000-0008-0000-2100-00005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4" name="96 CuadroTexto">
          <a:extLst>
            <a:ext uri="{FF2B5EF4-FFF2-40B4-BE49-F238E27FC236}">
              <a16:creationId xmlns:a16="http://schemas.microsoft.com/office/drawing/2014/main" xmlns="" id="{00000000-0008-0000-2100-00005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5" name="97 CuadroTexto">
          <a:extLst>
            <a:ext uri="{FF2B5EF4-FFF2-40B4-BE49-F238E27FC236}">
              <a16:creationId xmlns:a16="http://schemas.microsoft.com/office/drawing/2014/main" xmlns="" id="{00000000-0008-0000-2100-00005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98 CuadroTexto">
          <a:extLst>
            <a:ext uri="{FF2B5EF4-FFF2-40B4-BE49-F238E27FC236}">
              <a16:creationId xmlns:a16="http://schemas.microsoft.com/office/drawing/2014/main" xmlns="" id="{00000000-0008-0000-2100-00005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7" name="99 CuadroTexto">
          <a:extLst>
            <a:ext uri="{FF2B5EF4-FFF2-40B4-BE49-F238E27FC236}">
              <a16:creationId xmlns:a16="http://schemas.microsoft.com/office/drawing/2014/main" xmlns="" id="{00000000-0008-0000-2100-00005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8" name="100 CuadroTexto">
          <a:extLst>
            <a:ext uri="{FF2B5EF4-FFF2-40B4-BE49-F238E27FC236}">
              <a16:creationId xmlns:a16="http://schemas.microsoft.com/office/drawing/2014/main" xmlns="" id="{00000000-0008-0000-2100-00005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9" name="101 CuadroTexto">
          <a:extLst>
            <a:ext uri="{FF2B5EF4-FFF2-40B4-BE49-F238E27FC236}">
              <a16:creationId xmlns:a16="http://schemas.microsoft.com/office/drawing/2014/main" xmlns="" id="{00000000-0008-0000-2100-00005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0" name="118 CuadroTexto">
          <a:extLst>
            <a:ext uri="{FF2B5EF4-FFF2-40B4-BE49-F238E27FC236}">
              <a16:creationId xmlns:a16="http://schemas.microsoft.com/office/drawing/2014/main" xmlns="" id="{00000000-0008-0000-2100-00005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1" name="119 CuadroTexto">
          <a:extLst>
            <a:ext uri="{FF2B5EF4-FFF2-40B4-BE49-F238E27FC236}">
              <a16:creationId xmlns:a16="http://schemas.microsoft.com/office/drawing/2014/main" xmlns="" id="{00000000-0008-0000-2100-00005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2" name="120 CuadroTexto">
          <a:extLst>
            <a:ext uri="{FF2B5EF4-FFF2-40B4-BE49-F238E27FC236}">
              <a16:creationId xmlns:a16="http://schemas.microsoft.com/office/drawing/2014/main" xmlns="" id="{00000000-0008-0000-2100-00005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3" name="121 CuadroTexto">
          <a:extLst>
            <a:ext uri="{FF2B5EF4-FFF2-40B4-BE49-F238E27FC236}">
              <a16:creationId xmlns:a16="http://schemas.microsoft.com/office/drawing/2014/main" xmlns="" id="{00000000-0008-0000-2100-00005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4" name="122 CuadroTexto">
          <a:extLst>
            <a:ext uri="{FF2B5EF4-FFF2-40B4-BE49-F238E27FC236}">
              <a16:creationId xmlns:a16="http://schemas.microsoft.com/office/drawing/2014/main" xmlns="" id="{00000000-0008-0000-2100-00005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5" name="123 CuadroTexto">
          <a:extLst>
            <a:ext uri="{FF2B5EF4-FFF2-40B4-BE49-F238E27FC236}">
              <a16:creationId xmlns:a16="http://schemas.microsoft.com/office/drawing/2014/main" xmlns="" id="{00000000-0008-0000-2100-00005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6" name="124 CuadroTexto">
          <a:extLst>
            <a:ext uri="{FF2B5EF4-FFF2-40B4-BE49-F238E27FC236}">
              <a16:creationId xmlns:a16="http://schemas.microsoft.com/office/drawing/2014/main" xmlns="" id="{00000000-0008-0000-2100-00005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7" name="125 CuadroTexto">
          <a:extLst>
            <a:ext uri="{FF2B5EF4-FFF2-40B4-BE49-F238E27FC236}">
              <a16:creationId xmlns:a16="http://schemas.microsoft.com/office/drawing/2014/main" xmlns="" id="{00000000-0008-0000-2100-00005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8" name="143 CuadroTexto">
          <a:extLst>
            <a:ext uri="{FF2B5EF4-FFF2-40B4-BE49-F238E27FC236}">
              <a16:creationId xmlns:a16="http://schemas.microsoft.com/office/drawing/2014/main" xmlns="" id="{00000000-0008-0000-2100-00006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9" name="144 CuadroTexto">
          <a:extLst>
            <a:ext uri="{FF2B5EF4-FFF2-40B4-BE49-F238E27FC236}">
              <a16:creationId xmlns:a16="http://schemas.microsoft.com/office/drawing/2014/main" xmlns="" id="{00000000-0008-0000-2100-00006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0" name="145 CuadroTexto">
          <a:extLst>
            <a:ext uri="{FF2B5EF4-FFF2-40B4-BE49-F238E27FC236}">
              <a16:creationId xmlns:a16="http://schemas.microsoft.com/office/drawing/2014/main" xmlns="" id="{00000000-0008-0000-2100-00006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1" name="146 CuadroTexto">
          <a:extLst>
            <a:ext uri="{FF2B5EF4-FFF2-40B4-BE49-F238E27FC236}">
              <a16:creationId xmlns:a16="http://schemas.microsoft.com/office/drawing/2014/main" xmlns="" id="{00000000-0008-0000-2100-00006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2" name="147 CuadroTexto">
          <a:extLst>
            <a:ext uri="{FF2B5EF4-FFF2-40B4-BE49-F238E27FC236}">
              <a16:creationId xmlns:a16="http://schemas.microsoft.com/office/drawing/2014/main" xmlns="" id="{00000000-0008-0000-2100-00006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3" name="148 CuadroTexto">
          <a:extLst>
            <a:ext uri="{FF2B5EF4-FFF2-40B4-BE49-F238E27FC236}">
              <a16:creationId xmlns:a16="http://schemas.microsoft.com/office/drawing/2014/main" xmlns="" id="{00000000-0008-0000-2100-00006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4" name="149 CuadroTexto">
          <a:extLst>
            <a:ext uri="{FF2B5EF4-FFF2-40B4-BE49-F238E27FC236}">
              <a16:creationId xmlns:a16="http://schemas.microsoft.com/office/drawing/2014/main" xmlns="" id="{00000000-0008-0000-2100-00006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5" name="150 CuadroTexto">
          <a:extLst>
            <a:ext uri="{FF2B5EF4-FFF2-40B4-BE49-F238E27FC236}">
              <a16:creationId xmlns:a16="http://schemas.microsoft.com/office/drawing/2014/main" xmlns="" id="{00000000-0008-0000-2100-00006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6" name="151 CuadroTexto">
          <a:extLst>
            <a:ext uri="{FF2B5EF4-FFF2-40B4-BE49-F238E27FC236}">
              <a16:creationId xmlns:a16="http://schemas.microsoft.com/office/drawing/2014/main" xmlns="" id="{00000000-0008-0000-2100-00006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7" name="152 CuadroTexto">
          <a:extLst>
            <a:ext uri="{FF2B5EF4-FFF2-40B4-BE49-F238E27FC236}">
              <a16:creationId xmlns:a16="http://schemas.microsoft.com/office/drawing/2014/main" xmlns="" id="{00000000-0008-0000-2100-00006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8" name="153 CuadroTexto">
          <a:extLst>
            <a:ext uri="{FF2B5EF4-FFF2-40B4-BE49-F238E27FC236}">
              <a16:creationId xmlns:a16="http://schemas.microsoft.com/office/drawing/2014/main" xmlns="" id="{00000000-0008-0000-2100-00006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9" name="154 CuadroTexto">
          <a:extLst>
            <a:ext uri="{FF2B5EF4-FFF2-40B4-BE49-F238E27FC236}">
              <a16:creationId xmlns:a16="http://schemas.microsoft.com/office/drawing/2014/main" xmlns="" id="{00000000-0008-0000-2100-00006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0" name="155 CuadroTexto">
          <a:extLst>
            <a:ext uri="{FF2B5EF4-FFF2-40B4-BE49-F238E27FC236}">
              <a16:creationId xmlns:a16="http://schemas.microsoft.com/office/drawing/2014/main" xmlns="" id="{00000000-0008-0000-2100-00006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1" name="156 CuadroTexto">
          <a:extLst>
            <a:ext uri="{FF2B5EF4-FFF2-40B4-BE49-F238E27FC236}">
              <a16:creationId xmlns:a16="http://schemas.microsoft.com/office/drawing/2014/main" xmlns="" id="{00000000-0008-0000-2100-00006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2" name="157 CuadroTexto">
          <a:extLst>
            <a:ext uri="{FF2B5EF4-FFF2-40B4-BE49-F238E27FC236}">
              <a16:creationId xmlns:a16="http://schemas.microsoft.com/office/drawing/2014/main" xmlns="" id="{00000000-0008-0000-2100-00006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3" name="158 CuadroTexto">
          <a:extLst>
            <a:ext uri="{FF2B5EF4-FFF2-40B4-BE49-F238E27FC236}">
              <a16:creationId xmlns:a16="http://schemas.microsoft.com/office/drawing/2014/main" xmlns="" id="{00000000-0008-0000-2100-00006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4" name="159 CuadroTexto">
          <a:extLst>
            <a:ext uri="{FF2B5EF4-FFF2-40B4-BE49-F238E27FC236}">
              <a16:creationId xmlns:a16="http://schemas.microsoft.com/office/drawing/2014/main" xmlns="" id="{00000000-0008-0000-2100-00007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5" name="160 CuadroTexto">
          <a:extLst>
            <a:ext uri="{FF2B5EF4-FFF2-40B4-BE49-F238E27FC236}">
              <a16:creationId xmlns:a16="http://schemas.microsoft.com/office/drawing/2014/main" xmlns="" id="{00000000-0008-0000-2100-00007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6" name="161 CuadroTexto">
          <a:extLst>
            <a:ext uri="{FF2B5EF4-FFF2-40B4-BE49-F238E27FC236}">
              <a16:creationId xmlns:a16="http://schemas.microsoft.com/office/drawing/2014/main" xmlns="" id="{00000000-0008-0000-2100-00007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7" name="162 CuadroTexto">
          <a:extLst>
            <a:ext uri="{FF2B5EF4-FFF2-40B4-BE49-F238E27FC236}">
              <a16:creationId xmlns:a16="http://schemas.microsoft.com/office/drawing/2014/main" xmlns="" id="{00000000-0008-0000-2100-00007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8" name="163 CuadroTexto">
          <a:extLst>
            <a:ext uri="{FF2B5EF4-FFF2-40B4-BE49-F238E27FC236}">
              <a16:creationId xmlns:a16="http://schemas.microsoft.com/office/drawing/2014/main" xmlns="" id="{00000000-0008-0000-2100-00007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9" name="164 CuadroTexto">
          <a:extLst>
            <a:ext uri="{FF2B5EF4-FFF2-40B4-BE49-F238E27FC236}">
              <a16:creationId xmlns:a16="http://schemas.microsoft.com/office/drawing/2014/main" xmlns="" id="{00000000-0008-0000-2100-00007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0" name="165 CuadroTexto">
          <a:extLst>
            <a:ext uri="{FF2B5EF4-FFF2-40B4-BE49-F238E27FC236}">
              <a16:creationId xmlns:a16="http://schemas.microsoft.com/office/drawing/2014/main" xmlns="" id="{00000000-0008-0000-2100-00007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1" name="166 CuadroTexto">
          <a:extLst>
            <a:ext uri="{FF2B5EF4-FFF2-40B4-BE49-F238E27FC236}">
              <a16:creationId xmlns:a16="http://schemas.microsoft.com/office/drawing/2014/main" xmlns="" id="{00000000-0008-0000-2100-00007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2" name="167 CuadroTexto">
          <a:extLst>
            <a:ext uri="{FF2B5EF4-FFF2-40B4-BE49-F238E27FC236}">
              <a16:creationId xmlns:a16="http://schemas.microsoft.com/office/drawing/2014/main" xmlns="" id="{00000000-0008-0000-2100-00007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3" name="168 CuadroTexto">
          <a:extLst>
            <a:ext uri="{FF2B5EF4-FFF2-40B4-BE49-F238E27FC236}">
              <a16:creationId xmlns:a16="http://schemas.microsoft.com/office/drawing/2014/main" xmlns="" id="{00000000-0008-0000-2100-00007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4" name="169 CuadroTexto">
          <a:extLst>
            <a:ext uri="{FF2B5EF4-FFF2-40B4-BE49-F238E27FC236}">
              <a16:creationId xmlns:a16="http://schemas.microsoft.com/office/drawing/2014/main" xmlns="" id="{00000000-0008-0000-2100-00007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5" name="170 CuadroTexto">
          <a:extLst>
            <a:ext uri="{FF2B5EF4-FFF2-40B4-BE49-F238E27FC236}">
              <a16:creationId xmlns:a16="http://schemas.microsoft.com/office/drawing/2014/main" xmlns="" id="{00000000-0008-0000-2100-00007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6" name="171 CuadroTexto">
          <a:extLst>
            <a:ext uri="{FF2B5EF4-FFF2-40B4-BE49-F238E27FC236}">
              <a16:creationId xmlns:a16="http://schemas.microsoft.com/office/drawing/2014/main" xmlns="" id="{00000000-0008-0000-2100-00007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7" name="172 CuadroTexto">
          <a:extLst>
            <a:ext uri="{FF2B5EF4-FFF2-40B4-BE49-F238E27FC236}">
              <a16:creationId xmlns:a16="http://schemas.microsoft.com/office/drawing/2014/main" xmlns="" id="{00000000-0008-0000-2100-00007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8" name="173 CuadroTexto">
          <a:extLst>
            <a:ext uri="{FF2B5EF4-FFF2-40B4-BE49-F238E27FC236}">
              <a16:creationId xmlns:a16="http://schemas.microsoft.com/office/drawing/2014/main" xmlns="" id="{00000000-0008-0000-2100-00007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9" name="174 CuadroTexto">
          <a:extLst>
            <a:ext uri="{FF2B5EF4-FFF2-40B4-BE49-F238E27FC236}">
              <a16:creationId xmlns:a16="http://schemas.microsoft.com/office/drawing/2014/main" xmlns="" id="{00000000-0008-0000-2100-00007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0" name="175 CuadroTexto">
          <a:extLst>
            <a:ext uri="{FF2B5EF4-FFF2-40B4-BE49-F238E27FC236}">
              <a16:creationId xmlns:a16="http://schemas.microsoft.com/office/drawing/2014/main" xmlns="" id="{00000000-0008-0000-2100-00008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1" name="176 CuadroTexto">
          <a:extLst>
            <a:ext uri="{FF2B5EF4-FFF2-40B4-BE49-F238E27FC236}">
              <a16:creationId xmlns:a16="http://schemas.microsoft.com/office/drawing/2014/main" xmlns="" id="{00000000-0008-0000-2100-00008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2" name="177 CuadroTexto">
          <a:extLst>
            <a:ext uri="{FF2B5EF4-FFF2-40B4-BE49-F238E27FC236}">
              <a16:creationId xmlns:a16="http://schemas.microsoft.com/office/drawing/2014/main" xmlns="" id="{00000000-0008-0000-2100-00008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3" name="178 CuadroTexto">
          <a:extLst>
            <a:ext uri="{FF2B5EF4-FFF2-40B4-BE49-F238E27FC236}">
              <a16:creationId xmlns:a16="http://schemas.microsoft.com/office/drawing/2014/main" xmlns="" id="{00000000-0008-0000-2100-00008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4" name="179 CuadroTexto">
          <a:extLst>
            <a:ext uri="{FF2B5EF4-FFF2-40B4-BE49-F238E27FC236}">
              <a16:creationId xmlns:a16="http://schemas.microsoft.com/office/drawing/2014/main" xmlns="" id="{00000000-0008-0000-2100-00008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5" name="180 CuadroTexto">
          <a:extLst>
            <a:ext uri="{FF2B5EF4-FFF2-40B4-BE49-F238E27FC236}">
              <a16:creationId xmlns:a16="http://schemas.microsoft.com/office/drawing/2014/main" xmlns="" id="{00000000-0008-0000-2100-00008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6" name="181 CuadroTexto">
          <a:extLst>
            <a:ext uri="{FF2B5EF4-FFF2-40B4-BE49-F238E27FC236}">
              <a16:creationId xmlns:a16="http://schemas.microsoft.com/office/drawing/2014/main" xmlns="" id="{00000000-0008-0000-2100-00008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7" name="182 CuadroTexto">
          <a:extLst>
            <a:ext uri="{FF2B5EF4-FFF2-40B4-BE49-F238E27FC236}">
              <a16:creationId xmlns:a16="http://schemas.microsoft.com/office/drawing/2014/main" xmlns="" id="{00000000-0008-0000-2100-00008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8" name="183 CuadroTexto">
          <a:extLst>
            <a:ext uri="{FF2B5EF4-FFF2-40B4-BE49-F238E27FC236}">
              <a16:creationId xmlns:a16="http://schemas.microsoft.com/office/drawing/2014/main" xmlns="" id="{00000000-0008-0000-2100-00008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9" name="184 CuadroTexto">
          <a:extLst>
            <a:ext uri="{FF2B5EF4-FFF2-40B4-BE49-F238E27FC236}">
              <a16:creationId xmlns:a16="http://schemas.microsoft.com/office/drawing/2014/main" xmlns="" id="{00000000-0008-0000-2100-00008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0" name="185 CuadroTexto">
          <a:extLst>
            <a:ext uri="{FF2B5EF4-FFF2-40B4-BE49-F238E27FC236}">
              <a16:creationId xmlns:a16="http://schemas.microsoft.com/office/drawing/2014/main" xmlns="" id="{00000000-0008-0000-2100-00008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1" name="186 CuadroTexto">
          <a:extLst>
            <a:ext uri="{FF2B5EF4-FFF2-40B4-BE49-F238E27FC236}">
              <a16:creationId xmlns:a16="http://schemas.microsoft.com/office/drawing/2014/main" xmlns="" id="{00000000-0008-0000-2100-00008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2" name="187 CuadroTexto">
          <a:extLst>
            <a:ext uri="{FF2B5EF4-FFF2-40B4-BE49-F238E27FC236}">
              <a16:creationId xmlns:a16="http://schemas.microsoft.com/office/drawing/2014/main" xmlns="" id="{00000000-0008-0000-2100-00008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3" name="188 CuadroTexto">
          <a:extLst>
            <a:ext uri="{FF2B5EF4-FFF2-40B4-BE49-F238E27FC236}">
              <a16:creationId xmlns:a16="http://schemas.microsoft.com/office/drawing/2014/main" xmlns="" id="{00000000-0008-0000-2100-00008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4" name="189 CuadroTexto">
          <a:extLst>
            <a:ext uri="{FF2B5EF4-FFF2-40B4-BE49-F238E27FC236}">
              <a16:creationId xmlns:a16="http://schemas.microsoft.com/office/drawing/2014/main" xmlns="" id="{00000000-0008-0000-2100-00008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5" name="190 CuadroTexto">
          <a:extLst>
            <a:ext uri="{FF2B5EF4-FFF2-40B4-BE49-F238E27FC236}">
              <a16:creationId xmlns:a16="http://schemas.microsoft.com/office/drawing/2014/main" xmlns="" id="{00000000-0008-0000-2100-00008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6" name="191 CuadroTexto">
          <a:extLst>
            <a:ext uri="{FF2B5EF4-FFF2-40B4-BE49-F238E27FC236}">
              <a16:creationId xmlns:a16="http://schemas.microsoft.com/office/drawing/2014/main" xmlns="" id="{00000000-0008-0000-2100-00009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7" name="192 CuadroTexto">
          <a:extLst>
            <a:ext uri="{FF2B5EF4-FFF2-40B4-BE49-F238E27FC236}">
              <a16:creationId xmlns:a16="http://schemas.microsoft.com/office/drawing/2014/main" xmlns="" id="{00000000-0008-0000-2100-00009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8" name="193 CuadroTexto">
          <a:extLst>
            <a:ext uri="{FF2B5EF4-FFF2-40B4-BE49-F238E27FC236}">
              <a16:creationId xmlns:a16="http://schemas.microsoft.com/office/drawing/2014/main" xmlns="" id="{00000000-0008-0000-2100-00009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9" name="194 CuadroTexto">
          <a:extLst>
            <a:ext uri="{FF2B5EF4-FFF2-40B4-BE49-F238E27FC236}">
              <a16:creationId xmlns:a16="http://schemas.microsoft.com/office/drawing/2014/main" xmlns="" id="{00000000-0008-0000-2100-00009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0" name="195 CuadroTexto">
          <a:extLst>
            <a:ext uri="{FF2B5EF4-FFF2-40B4-BE49-F238E27FC236}">
              <a16:creationId xmlns:a16="http://schemas.microsoft.com/office/drawing/2014/main" xmlns="" id="{00000000-0008-0000-2100-00009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1" name="196 CuadroTexto">
          <a:extLst>
            <a:ext uri="{FF2B5EF4-FFF2-40B4-BE49-F238E27FC236}">
              <a16:creationId xmlns:a16="http://schemas.microsoft.com/office/drawing/2014/main" xmlns="" id="{00000000-0008-0000-2100-00009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2" name="197 CuadroTexto">
          <a:extLst>
            <a:ext uri="{FF2B5EF4-FFF2-40B4-BE49-F238E27FC236}">
              <a16:creationId xmlns:a16="http://schemas.microsoft.com/office/drawing/2014/main" xmlns="" id="{00000000-0008-0000-2100-00009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3" name="198 CuadroTexto">
          <a:extLst>
            <a:ext uri="{FF2B5EF4-FFF2-40B4-BE49-F238E27FC236}">
              <a16:creationId xmlns:a16="http://schemas.microsoft.com/office/drawing/2014/main" xmlns="" id="{00000000-0008-0000-2100-00009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4" name="199 CuadroTexto">
          <a:extLst>
            <a:ext uri="{FF2B5EF4-FFF2-40B4-BE49-F238E27FC236}">
              <a16:creationId xmlns:a16="http://schemas.microsoft.com/office/drawing/2014/main" xmlns="" id="{00000000-0008-0000-2100-00009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5" name="200 CuadroTexto">
          <a:extLst>
            <a:ext uri="{FF2B5EF4-FFF2-40B4-BE49-F238E27FC236}">
              <a16:creationId xmlns:a16="http://schemas.microsoft.com/office/drawing/2014/main" xmlns="" id="{00000000-0008-0000-2100-00009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6" name="201 CuadroTexto">
          <a:extLst>
            <a:ext uri="{FF2B5EF4-FFF2-40B4-BE49-F238E27FC236}">
              <a16:creationId xmlns:a16="http://schemas.microsoft.com/office/drawing/2014/main" xmlns="" id="{00000000-0008-0000-2100-00009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7" name="202 CuadroTexto">
          <a:extLst>
            <a:ext uri="{FF2B5EF4-FFF2-40B4-BE49-F238E27FC236}">
              <a16:creationId xmlns:a16="http://schemas.microsoft.com/office/drawing/2014/main" xmlns="" id="{00000000-0008-0000-2100-00009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8" name="203 CuadroTexto">
          <a:extLst>
            <a:ext uri="{FF2B5EF4-FFF2-40B4-BE49-F238E27FC236}">
              <a16:creationId xmlns:a16="http://schemas.microsoft.com/office/drawing/2014/main" xmlns="" id="{00000000-0008-0000-2100-00009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9" name="204 CuadroTexto">
          <a:extLst>
            <a:ext uri="{FF2B5EF4-FFF2-40B4-BE49-F238E27FC236}">
              <a16:creationId xmlns:a16="http://schemas.microsoft.com/office/drawing/2014/main" xmlns="" id="{00000000-0008-0000-2100-00009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0" name="205 CuadroTexto">
          <a:extLst>
            <a:ext uri="{FF2B5EF4-FFF2-40B4-BE49-F238E27FC236}">
              <a16:creationId xmlns:a16="http://schemas.microsoft.com/office/drawing/2014/main" xmlns="" id="{00000000-0008-0000-2100-00009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1" name="206 CuadroTexto">
          <a:extLst>
            <a:ext uri="{FF2B5EF4-FFF2-40B4-BE49-F238E27FC236}">
              <a16:creationId xmlns:a16="http://schemas.microsoft.com/office/drawing/2014/main" xmlns="" id="{00000000-0008-0000-2100-00009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2" name="207 CuadroTexto">
          <a:extLst>
            <a:ext uri="{FF2B5EF4-FFF2-40B4-BE49-F238E27FC236}">
              <a16:creationId xmlns:a16="http://schemas.microsoft.com/office/drawing/2014/main" xmlns="" id="{00000000-0008-0000-2100-0000A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3" name="208 CuadroTexto">
          <a:extLst>
            <a:ext uri="{FF2B5EF4-FFF2-40B4-BE49-F238E27FC236}">
              <a16:creationId xmlns:a16="http://schemas.microsoft.com/office/drawing/2014/main" xmlns="" id="{00000000-0008-0000-2100-0000A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4" name="209 CuadroTexto">
          <a:extLst>
            <a:ext uri="{FF2B5EF4-FFF2-40B4-BE49-F238E27FC236}">
              <a16:creationId xmlns:a16="http://schemas.microsoft.com/office/drawing/2014/main" xmlns="" id="{00000000-0008-0000-2100-0000A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5" name="210 CuadroTexto">
          <a:extLst>
            <a:ext uri="{FF2B5EF4-FFF2-40B4-BE49-F238E27FC236}">
              <a16:creationId xmlns:a16="http://schemas.microsoft.com/office/drawing/2014/main" xmlns="" id="{00000000-0008-0000-2100-0000A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6" name="211 CuadroTexto">
          <a:extLst>
            <a:ext uri="{FF2B5EF4-FFF2-40B4-BE49-F238E27FC236}">
              <a16:creationId xmlns:a16="http://schemas.microsoft.com/office/drawing/2014/main" xmlns="" id="{00000000-0008-0000-2100-0000A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7" name="212 CuadroTexto">
          <a:extLst>
            <a:ext uri="{FF2B5EF4-FFF2-40B4-BE49-F238E27FC236}">
              <a16:creationId xmlns:a16="http://schemas.microsoft.com/office/drawing/2014/main" xmlns="" id="{00000000-0008-0000-2100-0000A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8" name="213 CuadroTexto">
          <a:extLst>
            <a:ext uri="{FF2B5EF4-FFF2-40B4-BE49-F238E27FC236}">
              <a16:creationId xmlns:a16="http://schemas.microsoft.com/office/drawing/2014/main" xmlns="" id="{00000000-0008-0000-2100-0000A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9" name="214 CuadroTexto">
          <a:extLst>
            <a:ext uri="{FF2B5EF4-FFF2-40B4-BE49-F238E27FC236}">
              <a16:creationId xmlns:a16="http://schemas.microsoft.com/office/drawing/2014/main" xmlns="" id="{00000000-0008-0000-2100-0000A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0" name="215 CuadroTexto">
          <a:extLst>
            <a:ext uri="{FF2B5EF4-FFF2-40B4-BE49-F238E27FC236}">
              <a16:creationId xmlns:a16="http://schemas.microsoft.com/office/drawing/2014/main" xmlns="" id="{00000000-0008-0000-2100-0000A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1" name="216 CuadroTexto">
          <a:extLst>
            <a:ext uri="{FF2B5EF4-FFF2-40B4-BE49-F238E27FC236}">
              <a16:creationId xmlns:a16="http://schemas.microsoft.com/office/drawing/2014/main" xmlns="" id="{00000000-0008-0000-2100-0000A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2" name="217 CuadroTexto">
          <a:extLst>
            <a:ext uri="{FF2B5EF4-FFF2-40B4-BE49-F238E27FC236}">
              <a16:creationId xmlns:a16="http://schemas.microsoft.com/office/drawing/2014/main" xmlns="" id="{00000000-0008-0000-2100-0000A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3" name="218 CuadroTexto">
          <a:extLst>
            <a:ext uri="{FF2B5EF4-FFF2-40B4-BE49-F238E27FC236}">
              <a16:creationId xmlns:a16="http://schemas.microsoft.com/office/drawing/2014/main" xmlns="" id="{00000000-0008-0000-2100-0000A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4" name="219 CuadroTexto">
          <a:extLst>
            <a:ext uri="{FF2B5EF4-FFF2-40B4-BE49-F238E27FC236}">
              <a16:creationId xmlns:a16="http://schemas.microsoft.com/office/drawing/2014/main" xmlns="" id="{00000000-0008-0000-2100-0000A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5" name="220 CuadroTexto">
          <a:extLst>
            <a:ext uri="{FF2B5EF4-FFF2-40B4-BE49-F238E27FC236}">
              <a16:creationId xmlns:a16="http://schemas.microsoft.com/office/drawing/2014/main" xmlns="" id="{00000000-0008-0000-2100-0000A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6" name="221 CuadroTexto">
          <a:extLst>
            <a:ext uri="{FF2B5EF4-FFF2-40B4-BE49-F238E27FC236}">
              <a16:creationId xmlns:a16="http://schemas.microsoft.com/office/drawing/2014/main" xmlns="" id="{00000000-0008-0000-2100-0000A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7" name="222 CuadroTexto">
          <a:extLst>
            <a:ext uri="{FF2B5EF4-FFF2-40B4-BE49-F238E27FC236}">
              <a16:creationId xmlns:a16="http://schemas.microsoft.com/office/drawing/2014/main" xmlns="" id="{00000000-0008-0000-2100-0000A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8" name="223 CuadroTexto">
          <a:extLst>
            <a:ext uri="{FF2B5EF4-FFF2-40B4-BE49-F238E27FC236}">
              <a16:creationId xmlns:a16="http://schemas.microsoft.com/office/drawing/2014/main" xmlns="" id="{00000000-0008-0000-2100-0000B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9" name="224 CuadroTexto">
          <a:extLst>
            <a:ext uri="{FF2B5EF4-FFF2-40B4-BE49-F238E27FC236}">
              <a16:creationId xmlns:a16="http://schemas.microsoft.com/office/drawing/2014/main" xmlns="" id="{00000000-0008-0000-2100-0000B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0" name="225 CuadroTexto">
          <a:extLst>
            <a:ext uri="{FF2B5EF4-FFF2-40B4-BE49-F238E27FC236}">
              <a16:creationId xmlns:a16="http://schemas.microsoft.com/office/drawing/2014/main" xmlns="" id="{00000000-0008-0000-2100-0000B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1" name="226 CuadroTexto">
          <a:extLst>
            <a:ext uri="{FF2B5EF4-FFF2-40B4-BE49-F238E27FC236}">
              <a16:creationId xmlns:a16="http://schemas.microsoft.com/office/drawing/2014/main" xmlns="" id="{00000000-0008-0000-2100-0000B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2" name="227 CuadroTexto">
          <a:extLst>
            <a:ext uri="{FF2B5EF4-FFF2-40B4-BE49-F238E27FC236}">
              <a16:creationId xmlns:a16="http://schemas.microsoft.com/office/drawing/2014/main" xmlns="" id="{00000000-0008-0000-2100-0000B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3" name="228 CuadroTexto">
          <a:extLst>
            <a:ext uri="{FF2B5EF4-FFF2-40B4-BE49-F238E27FC236}">
              <a16:creationId xmlns:a16="http://schemas.microsoft.com/office/drawing/2014/main" xmlns="" id="{00000000-0008-0000-2100-0000B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4" name="229 CuadroTexto">
          <a:extLst>
            <a:ext uri="{FF2B5EF4-FFF2-40B4-BE49-F238E27FC236}">
              <a16:creationId xmlns:a16="http://schemas.microsoft.com/office/drawing/2014/main" xmlns="" id="{00000000-0008-0000-2100-0000B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5" name="230 CuadroTexto">
          <a:extLst>
            <a:ext uri="{FF2B5EF4-FFF2-40B4-BE49-F238E27FC236}">
              <a16:creationId xmlns:a16="http://schemas.microsoft.com/office/drawing/2014/main" xmlns="" id="{00000000-0008-0000-2100-0000B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6" name="231 CuadroTexto">
          <a:extLst>
            <a:ext uri="{FF2B5EF4-FFF2-40B4-BE49-F238E27FC236}">
              <a16:creationId xmlns:a16="http://schemas.microsoft.com/office/drawing/2014/main" xmlns="" id="{00000000-0008-0000-2100-0000B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7" name="232 CuadroTexto">
          <a:extLst>
            <a:ext uri="{FF2B5EF4-FFF2-40B4-BE49-F238E27FC236}">
              <a16:creationId xmlns:a16="http://schemas.microsoft.com/office/drawing/2014/main" xmlns="" id="{00000000-0008-0000-2100-0000B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8" name="233 CuadroTexto">
          <a:extLst>
            <a:ext uri="{FF2B5EF4-FFF2-40B4-BE49-F238E27FC236}">
              <a16:creationId xmlns:a16="http://schemas.microsoft.com/office/drawing/2014/main" xmlns="" id="{00000000-0008-0000-2100-0000B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9" name="234 CuadroTexto">
          <a:extLst>
            <a:ext uri="{FF2B5EF4-FFF2-40B4-BE49-F238E27FC236}">
              <a16:creationId xmlns:a16="http://schemas.microsoft.com/office/drawing/2014/main" xmlns="" id="{00000000-0008-0000-2100-0000B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0" name="235 CuadroTexto">
          <a:extLst>
            <a:ext uri="{FF2B5EF4-FFF2-40B4-BE49-F238E27FC236}">
              <a16:creationId xmlns:a16="http://schemas.microsoft.com/office/drawing/2014/main" xmlns="" id="{00000000-0008-0000-2100-0000B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1" name="236 CuadroTexto">
          <a:extLst>
            <a:ext uri="{FF2B5EF4-FFF2-40B4-BE49-F238E27FC236}">
              <a16:creationId xmlns:a16="http://schemas.microsoft.com/office/drawing/2014/main" xmlns="" id="{00000000-0008-0000-2100-0000B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2" name="237 CuadroTexto">
          <a:extLst>
            <a:ext uri="{FF2B5EF4-FFF2-40B4-BE49-F238E27FC236}">
              <a16:creationId xmlns:a16="http://schemas.microsoft.com/office/drawing/2014/main" xmlns="" id="{00000000-0008-0000-2100-0000B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3" name="238 CuadroTexto">
          <a:extLst>
            <a:ext uri="{FF2B5EF4-FFF2-40B4-BE49-F238E27FC236}">
              <a16:creationId xmlns:a16="http://schemas.microsoft.com/office/drawing/2014/main" xmlns="" id="{00000000-0008-0000-2100-0000B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4" name="239 CuadroTexto">
          <a:extLst>
            <a:ext uri="{FF2B5EF4-FFF2-40B4-BE49-F238E27FC236}">
              <a16:creationId xmlns:a16="http://schemas.microsoft.com/office/drawing/2014/main" xmlns="" id="{00000000-0008-0000-2100-0000C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5" name="240 CuadroTexto">
          <a:extLst>
            <a:ext uri="{FF2B5EF4-FFF2-40B4-BE49-F238E27FC236}">
              <a16:creationId xmlns:a16="http://schemas.microsoft.com/office/drawing/2014/main" xmlns="" id="{00000000-0008-0000-2100-0000C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6" name="241 CuadroTexto">
          <a:extLst>
            <a:ext uri="{FF2B5EF4-FFF2-40B4-BE49-F238E27FC236}">
              <a16:creationId xmlns:a16="http://schemas.microsoft.com/office/drawing/2014/main" xmlns="" id="{00000000-0008-0000-2100-0000C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7" name="242 CuadroTexto">
          <a:extLst>
            <a:ext uri="{FF2B5EF4-FFF2-40B4-BE49-F238E27FC236}">
              <a16:creationId xmlns:a16="http://schemas.microsoft.com/office/drawing/2014/main" xmlns="" id="{00000000-0008-0000-2100-0000C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8" name="243 CuadroTexto">
          <a:extLst>
            <a:ext uri="{FF2B5EF4-FFF2-40B4-BE49-F238E27FC236}">
              <a16:creationId xmlns:a16="http://schemas.microsoft.com/office/drawing/2014/main" xmlns="" id="{00000000-0008-0000-2100-0000C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9" name="244 CuadroTexto">
          <a:extLst>
            <a:ext uri="{FF2B5EF4-FFF2-40B4-BE49-F238E27FC236}">
              <a16:creationId xmlns:a16="http://schemas.microsoft.com/office/drawing/2014/main" xmlns="" id="{00000000-0008-0000-2100-0000C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0" name="245 CuadroTexto">
          <a:extLst>
            <a:ext uri="{FF2B5EF4-FFF2-40B4-BE49-F238E27FC236}">
              <a16:creationId xmlns:a16="http://schemas.microsoft.com/office/drawing/2014/main" xmlns="" id="{00000000-0008-0000-2100-0000C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1" name="246 CuadroTexto">
          <a:extLst>
            <a:ext uri="{FF2B5EF4-FFF2-40B4-BE49-F238E27FC236}">
              <a16:creationId xmlns:a16="http://schemas.microsoft.com/office/drawing/2014/main" xmlns="" id="{00000000-0008-0000-2100-0000C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2" name="247 CuadroTexto">
          <a:extLst>
            <a:ext uri="{FF2B5EF4-FFF2-40B4-BE49-F238E27FC236}">
              <a16:creationId xmlns:a16="http://schemas.microsoft.com/office/drawing/2014/main" xmlns="" id="{00000000-0008-0000-2100-0000C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3" name="248 CuadroTexto">
          <a:extLst>
            <a:ext uri="{FF2B5EF4-FFF2-40B4-BE49-F238E27FC236}">
              <a16:creationId xmlns:a16="http://schemas.microsoft.com/office/drawing/2014/main" xmlns="" id="{00000000-0008-0000-2100-0000C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4" name="249 CuadroTexto">
          <a:extLst>
            <a:ext uri="{FF2B5EF4-FFF2-40B4-BE49-F238E27FC236}">
              <a16:creationId xmlns:a16="http://schemas.microsoft.com/office/drawing/2014/main" xmlns="" id="{00000000-0008-0000-2100-0000C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5" name="250 CuadroTexto">
          <a:extLst>
            <a:ext uri="{FF2B5EF4-FFF2-40B4-BE49-F238E27FC236}">
              <a16:creationId xmlns:a16="http://schemas.microsoft.com/office/drawing/2014/main" xmlns="" id="{00000000-0008-0000-2100-0000C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6" name="251 CuadroTexto">
          <a:extLst>
            <a:ext uri="{FF2B5EF4-FFF2-40B4-BE49-F238E27FC236}">
              <a16:creationId xmlns:a16="http://schemas.microsoft.com/office/drawing/2014/main" xmlns="" id="{00000000-0008-0000-2100-0000C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7" name="252 CuadroTexto">
          <a:extLst>
            <a:ext uri="{FF2B5EF4-FFF2-40B4-BE49-F238E27FC236}">
              <a16:creationId xmlns:a16="http://schemas.microsoft.com/office/drawing/2014/main" xmlns="" id="{00000000-0008-0000-2100-0000C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8" name="253 CuadroTexto">
          <a:extLst>
            <a:ext uri="{FF2B5EF4-FFF2-40B4-BE49-F238E27FC236}">
              <a16:creationId xmlns:a16="http://schemas.microsoft.com/office/drawing/2014/main" xmlns="" id="{00000000-0008-0000-2100-0000C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9" name="254 CuadroTexto">
          <a:extLst>
            <a:ext uri="{FF2B5EF4-FFF2-40B4-BE49-F238E27FC236}">
              <a16:creationId xmlns:a16="http://schemas.microsoft.com/office/drawing/2014/main" xmlns="" id="{00000000-0008-0000-2100-0000C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0" name="255 CuadroTexto">
          <a:extLst>
            <a:ext uri="{FF2B5EF4-FFF2-40B4-BE49-F238E27FC236}">
              <a16:creationId xmlns:a16="http://schemas.microsoft.com/office/drawing/2014/main" xmlns="" id="{00000000-0008-0000-2100-0000D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1" name="256 CuadroTexto">
          <a:extLst>
            <a:ext uri="{FF2B5EF4-FFF2-40B4-BE49-F238E27FC236}">
              <a16:creationId xmlns:a16="http://schemas.microsoft.com/office/drawing/2014/main" xmlns="" id="{00000000-0008-0000-2100-0000D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2" name="257 CuadroTexto">
          <a:extLst>
            <a:ext uri="{FF2B5EF4-FFF2-40B4-BE49-F238E27FC236}">
              <a16:creationId xmlns:a16="http://schemas.microsoft.com/office/drawing/2014/main" xmlns="" id="{00000000-0008-0000-2100-0000D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3" name="258 CuadroTexto">
          <a:extLst>
            <a:ext uri="{FF2B5EF4-FFF2-40B4-BE49-F238E27FC236}">
              <a16:creationId xmlns:a16="http://schemas.microsoft.com/office/drawing/2014/main" xmlns="" id="{00000000-0008-0000-2100-0000D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4" name="259 CuadroTexto">
          <a:extLst>
            <a:ext uri="{FF2B5EF4-FFF2-40B4-BE49-F238E27FC236}">
              <a16:creationId xmlns:a16="http://schemas.microsoft.com/office/drawing/2014/main" xmlns="" id="{00000000-0008-0000-2100-0000D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5" name="260 CuadroTexto">
          <a:extLst>
            <a:ext uri="{FF2B5EF4-FFF2-40B4-BE49-F238E27FC236}">
              <a16:creationId xmlns:a16="http://schemas.microsoft.com/office/drawing/2014/main" xmlns="" id="{00000000-0008-0000-2100-0000D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6" name="261 CuadroTexto">
          <a:extLst>
            <a:ext uri="{FF2B5EF4-FFF2-40B4-BE49-F238E27FC236}">
              <a16:creationId xmlns:a16="http://schemas.microsoft.com/office/drawing/2014/main" xmlns="" id="{00000000-0008-0000-2100-0000D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7" name="262 CuadroTexto">
          <a:extLst>
            <a:ext uri="{FF2B5EF4-FFF2-40B4-BE49-F238E27FC236}">
              <a16:creationId xmlns:a16="http://schemas.microsoft.com/office/drawing/2014/main" xmlns="" id="{00000000-0008-0000-2100-0000D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8" name="263 CuadroTexto">
          <a:extLst>
            <a:ext uri="{FF2B5EF4-FFF2-40B4-BE49-F238E27FC236}">
              <a16:creationId xmlns:a16="http://schemas.microsoft.com/office/drawing/2014/main" xmlns="" id="{00000000-0008-0000-2100-0000D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9" name="264 CuadroTexto">
          <a:extLst>
            <a:ext uri="{FF2B5EF4-FFF2-40B4-BE49-F238E27FC236}">
              <a16:creationId xmlns:a16="http://schemas.microsoft.com/office/drawing/2014/main" xmlns="" id="{00000000-0008-0000-2100-0000D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0" name="265 CuadroTexto">
          <a:extLst>
            <a:ext uri="{FF2B5EF4-FFF2-40B4-BE49-F238E27FC236}">
              <a16:creationId xmlns:a16="http://schemas.microsoft.com/office/drawing/2014/main" xmlns="" id="{00000000-0008-0000-2100-0000D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1" name="266 CuadroTexto">
          <a:extLst>
            <a:ext uri="{FF2B5EF4-FFF2-40B4-BE49-F238E27FC236}">
              <a16:creationId xmlns:a16="http://schemas.microsoft.com/office/drawing/2014/main" xmlns="" id="{00000000-0008-0000-2100-0000D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2" name="267 CuadroTexto">
          <a:extLst>
            <a:ext uri="{FF2B5EF4-FFF2-40B4-BE49-F238E27FC236}">
              <a16:creationId xmlns:a16="http://schemas.microsoft.com/office/drawing/2014/main" xmlns="" id="{00000000-0008-0000-2100-0000D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3" name="268 CuadroTexto">
          <a:extLst>
            <a:ext uri="{FF2B5EF4-FFF2-40B4-BE49-F238E27FC236}">
              <a16:creationId xmlns:a16="http://schemas.microsoft.com/office/drawing/2014/main" xmlns="" id="{00000000-0008-0000-2100-0000D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4" name="269 CuadroTexto">
          <a:extLst>
            <a:ext uri="{FF2B5EF4-FFF2-40B4-BE49-F238E27FC236}">
              <a16:creationId xmlns:a16="http://schemas.microsoft.com/office/drawing/2014/main" xmlns="" id="{00000000-0008-0000-2100-0000D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5" name="270 CuadroTexto">
          <a:extLst>
            <a:ext uri="{FF2B5EF4-FFF2-40B4-BE49-F238E27FC236}">
              <a16:creationId xmlns:a16="http://schemas.microsoft.com/office/drawing/2014/main" xmlns="" id="{00000000-0008-0000-2100-0000D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6" name="271 CuadroTexto">
          <a:extLst>
            <a:ext uri="{FF2B5EF4-FFF2-40B4-BE49-F238E27FC236}">
              <a16:creationId xmlns:a16="http://schemas.microsoft.com/office/drawing/2014/main" xmlns="" id="{00000000-0008-0000-2100-0000E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7" name="272 CuadroTexto">
          <a:extLst>
            <a:ext uri="{FF2B5EF4-FFF2-40B4-BE49-F238E27FC236}">
              <a16:creationId xmlns:a16="http://schemas.microsoft.com/office/drawing/2014/main" xmlns="" id="{00000000-0008-0000-2100-0000E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8" name="273 CuadroTexto">
          <a:extLst>
            <a:ext uri="{FF2B5EF4-FFF2-40B4-BE49-F238E27FC236}">
              <a16:creationId xmlns:a16="http://schemas.microsoft.com/office/drawing/2014/main" xmlns="" id="{00000000-0008-0000-2100-0000E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9" name="274 CuadroTexto">
          <a:extLst>
            <a:ext uri="{FF2B5EF4-FFF2-40B4-BE49-F238E27FC236}">
              <a16:creationId xmlns:a16="http://schemas.microsoft.com/office/drawing/2014/main" xmlns="" id="{00000000-0008-0000-2100-0000E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0" name="275 CuadroTexto">
          <a:extLst>
            <a:ext uri="{FF2B5EF4-FFF2-40B4-BE49-F238E27FC236}">
              <a16:creationId xmlns:a16="http://schemas.microsoft.com/office/drawing/2014/main" xmlns="" id="{00000000-0008-0000-2100-0000E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1" name="276 CuadroTexto">
          <a:extLst>
            <a:ext uri="{FF2B5EF4-FFF2-40B4-BE49-F238E27FC236}">
              <a16:creationId xmlns:a16="http://schemas.microsoft.com/office/drawing/2014/main" xmlns="" id="{00000000-0008-0000-2100-0000E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2" name="277 CuadroTexto">
          <a:extLst>
            <a:ext uri="{FF2B5EF4-FFF2-40B4-BE49-F238E27FC236}">
              <a16:creationId xmlns:a16="http://schemas.microsoft.com/office/drawing/2014/main" xmlns="" id="{00000000-0008-0000-2100-0000E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3" name="278 CuadroTexto">
          <a:extLst>
            <a:ext uri="{FF2B5EF4-FFF2-40B4-BE49-F238E27FC236}">
              <a16:creationId xmlns:a16="http://schemas.microsoft.com/office/drawing/2014/main" xmlns="" id="{00000000-0008-0000-2100-0000E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4" name="279 CuadroTexto">
          <a:extLst>
            <a:ext uri="{FF2B5EF4-FFF2-40B4-BE49-F238E27FC236}">
              <a16:creationId xmlns:a16="http://schemas.microsoft.com/office/drawing/2014/main" xmlns="" id="{00000000-0008-0000-2100-0000E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5" name="280 CuadroTexto">
          <a:extLst>
            <a:ext uri="{FF2B5EF4-FFF2-40B4-BE49-F238E27FC236}">
              <a16:creationId xmlns:a16="http://schemas.microsoft.com/office/drawing/2014/main" xmlns="" id="{00000000-0008-0000-2100-0000E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1 CuadroTexto">
          <a:extLst>
            <a:ext uri="{FF2B5EF4-FFF2-40B4-BE49-F238E27FC236}">
              <a16:creationId xmlns:a16="http://schemas.microsoft.com/office/drawing/2014/main" xmlns="" id="{00000000-0008-0000-2100-0000EA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7" name="282 CuadroTexto">
          <a:extLst>
            <a:ext uri="{FF2B5EF4-FFF2-40B4-BE49-F238E27FC236}">
              <a16:creationId xmlns:a16="http://schemas.microsoft.com/office/drawing/2014/main" xmlns="" id="{00000000-0008-0000-2100-0000EB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8" name="283 CuadroTexto">
          <a:extLst>
            <a:ext uri="{FF2B5EF4-FFF2-40B4-BE49-F238E27FC236}">
              <a16:creationId xmlns:a16="http://schemas.microsoft.com/office/drawing/2014/main" xmlns="" id="{00000000-0008-0000-2100-0000EC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9" name="284 CuadroTexto">
          <a:extLst>
            <a:ext uri="{FF2B5EF4-FFF2-40B4-BE49-F238E27FC236}">
              <a16:creationId xmlns:a16="http://schemas.microsoft.com/office/drawing/2014/main" xmlns="" id="{00000000-0008-0000-2100-0000ED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0" name="285 CuadroTexto">
          <a:extLst>
            <a:ext uri="{FF2B5EF4-FFF2-40B4-BE49-F238E27FC236}">
              <a16:creationId xmlns:a16="http://schemas.microsoft.com/office/drawing/2014/main" xmlns="" id="{00000000-0008-0000-2100-0000EE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1" name="286 CuadroTexto">
          <a:extLst>
            <a:ext uri="{FF2B5EF4-FFF2-40B4-BE49-F238E27FC236}">
              <a16:creationId xmlns:a16="http://schemas.microsoft.com/office/drawing/2014/main" xmlns="" id="{00000000-0008-0000-2100-0000EF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2" name="287 CuadroTexto">
          <a:extLst>
            <a:ext uri="{FF2B5EF4-FFF2-40B4-BE49-F238E27FC236}">
              <a16:creationId xmlns:a16="http://schemas.microsoft.com/office/drawing/2014/main" xmlns="" id="{00000000-0008-0000-2100-0000F0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3" name="288 CuadroTexto">
          <a:extLst>
            <a:ext uri="{FF2B5EF4-FFF2-40B4-BE49-F238E27FC236}">
              <a16:creationId xmlns:a16="http://schemas.microsoft.com/office/drawing/2014/main" xmlns="" id="{00000000-0008-0000-2100-0000F1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4" name="289 CuadroTexto">
          <a:extLst>
            <a:ext uri="{FF2B5EF4-FFF2-40B4-BE49-F238E27FC236}">
              <a16:creationId xmlns:a16="http://schemas.microsoft.com/office/drawing/2014/main" xmlns="" id="{00000000-0008-0000-2100-0000F2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5" name="290 CuadroTexto">
          <a:extLst>
            <a:ext uri="{FF2B5EF4-FFF2-40B4-BE49-F238E27FC236}">
              <a16:creationId xmlns:a16="http://schemas.microsoft.com/office/drawing/2014/main" xmlns="" id="{00000000-0008-0000-2100-0000F3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6" name="291 CuadroTexto">
          <a:extLst>
            <a:ext uri="{FF2B5EF4-FFF2-40B4-BE49-F238E27FC236}">
              <a16:creationId xmlns:a16="http://schemas.microsoft.com/office/drawing/2014/main" xmlns="" id="{00000000-0008-0000-2100-0000F4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7" name="292 CuadroTexto">
          <a:extLst>
            <a:ext uri="{FF2B5EF4-FFF2-40B4-BE49-F238E27FC236}">
              <a16:creationId xmlns:a16="http://schemas.microsoft.com/office/drawing/2014/main" xmlns="" id="{00000000-0008-0000-2100-0000F5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8" name="293 CuadroTexto">
          <a:extLst>
            <a:ext uri="{FF2B5EF4-FFF2-40B4-BE49-F238E27FC236}">
              <a16:creationId xmlns:a16="http://schemas.microsoft.com/office/drawing/2014/main" xmlns="" id="{00000000-0008-0000-2100-0000F6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9" name="294 CuadroTexto">
          <a:extLst>
            <a:ext uri="{FF2B5EF4-FFF2-40B4-BE49-F238E27FC236}">
              <a16:creationId xmlns:a16="http://schemas.microsoft.com/office/drawing/2014/main" xmlns="" id="{00000000-0008-0000-2100-0000F7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40" name="295 CuadroTexto">
          <a:extLst>
            <a:ext uri="{FF2B5EF4-FFF2-40B4-BE49-F238E27FC236}">
              <a16:creationId xmlns:a16="http://schemas.microsoft.com/office/drawing/2014/main" xmlns="" id="{00000000-0008-0000-2100-0000F8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41" name="296 CuadroTexto">
          <a:extLst>
            <a:ext uri="{FF2B5EF4-FFF2-40B4-BE49-F238E27FC236}">
              <a16:creationId xmlns:a16="http://schemas.microsoft.com/office/drawing/2014/main" xmlns="" id="{00000000-0008-0000-2100-0000F907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2" name="17 CuadroTexto">
          <a:extLst>
            <a:ext uri="{FF2B5EF4-FFF2-40B4-BE49-F238E27FC236}">
              <a16:creationId xmlns:a16="http://schemas.microsoft.com/office/drawing/2014/main" xmlns="" id="{00000000-0008-0000-2100-0000FA07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3" name="90 CuadroTexto">
          <a:extLst>
            <a:ext uri="{FF2B5EF4-FFF2-40B4-BE49-F238E27FC236}">
              <a16:creationId xmlns:a16="http://schemas.microsoft.com/office/drawing/2014/main" xmlns="" id="{00000000-0008-0000-2100-0000FB07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4" name="91 CuadroTexto">
          <a:extLst>
            <a:ext uri="{FF2B5EF4-FFF2-40B4-BE49-F238E27FC236}">
              <a16:creationId xmlns:a16="http://schemas.microsoft.com/office/drawing/2014/main" xmlns="" id="{00000000-0008-0000-2100-0000FC07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5" name="92 CuadroTexto">
          <a:extLst>
            <a:ext uri="{FF2B5EF4-FFF2-40B4-BE49-F238E27FC236}">
              <a16:creationId xmlns:a16="http://schemas.microsoft.com/office/drawing/2014/main" xmlns="" id="{00000000-0008-0000-2100-0000FD07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6" name="93 CuadroTexto">
          <a:extLst>
            <a:ext uri="{FF2B5EF4-FFF2-40B4-BE49-F238E27FC236}">
              <a16:creationId xmlns:a16="http://schemas.microsoft.com/office/drawing/2014/main" xmlns="" id="{00000000-0008-0000-2100-0000FE07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7" name="94 CuadroTexto">
          <a:extLst>
            <a:ext uri="{FF2B5EF4-FFF2-40B4-BE49-F238E27FC236}">
              <a16:creationId xmlns:a16="http://schemas.microsoft.com/office/drawing/2014/main" xmlns="" id="{00000000-0008-0000-2100-0000FF07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8" name="95 CuadroTexto">
          <a:extLst>
            <a:ext uri="{FF2B5EF4-FFF2-40B4-BE49-F238E27FC236}">
              <a16:creationId xmlns:a16="http://schemas.microsoft.com/office/drawing/2014/main" xmlns="" id="{00000000-0008-0000-2100-00000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9" name="96 CuadroTexto">
          <a:extLst>
            <a:ext uri="{FF2B5EF4-FFF2-40B4-BE49-F238E27FC236}">
              <a16:creationId xmlns:a16="http://schemas.microsoft.com/office/drawing/2014/main" xmlns="" id="{00000000-0008-0000-2100-00000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0" name="97 CuadroTexto">
          <a:extLst>
            <a:ext uri="{FF2B5EF4-FFF2-40B4-BE49-F238E27FC236}">
              <a16:creationId xmlns:a16="http://schemas.microsoft.com/office/drawing/2014/main" xmlns="" id="{00000000-0008-0000-2100-00000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98 CuadroTexto">
          <a:extLst>
            <a:ext uri="{FF2B5EF4-FFF2-40B4-BE49-F238E27FC236}">
              <a16:creationId xmlns:a16="http://schemas.microsoft.com/office/drawing/2014/main" xmlns="" id="{00000000-0008-0000-2100-00000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2" name="99 CuadroTexto">
          <a:extLst>
            <a:ext uri="{FF2B5EF4-FFF2-40B4-BE49-F238E27FC236}">
              <a16:creationId xmlns:a16="http://schemas.microsoft.com/office/drawing/2014/main" xmlns="" id="{00000000-0008-0000-2100-00000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3" name="100 CuadroTexto">
          <a:extLst>
            <a:ext uri="{FF2B5EF4-FFF2-40B4-BE49-F238E27FC236}">
              <a16:creationId xmlns:a16="http://schemas.microsoft.com/office/drawing/2014/main" xmlns="" id="{00000000-0008-0000-2100-00000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4" name="101 CuadroTexto">
          <a:extLst>
            <a:ext uri="{FF2B5EF4-FFF2-40B4-BE49-F238E27FC236}">
              <a16:creationId xmlns:a16="http://schemas.microsoft.com/office/drawing/2014/main" xmlns="" id="{00000000-0008-0000-2100-00000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5" name="118 CuadroTexto">
          <a:extLst>
            <a:ext uri="{FF2B5EF4-FFF2-40B4-BE49-F238E27FC236}">
              <a16:creationId xmlns:a16="http://schemas.microsoft.com/office/drawing/2014/main" xmlns="" id="{00000000-0008-0000-2100-00000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6" name="119 CuadroTexto">
          <a:extLst>
            <a:ext uri="{FF2B5EF4-FFF2-40B4-BE49-F238E27FC236}">
              <a16:creationId xmlns:a16="http://schemas.microsoft.com/office/drawing/2014/main" xmlns="" id="{00000000-0008-0000-2100-00000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7" name="120 CuadroTexto">
          <a:extLst>
            <a:ext uri="{FF2B5EF4-FFF2-40B4-BE49-F238E27FC236}">
              <a16:creationId xmlns:a16="http://schemas.microsoft.com/office/drawing/2014/main" xmlns="" id="{00000000-0008-0000-2100-00000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8" name="121 CuadroTexto">
          <a:extLst>
            <a:ext uri="{FF2B5EF4-FFF2-40B4-BE49-F238E27FC236}">
              <a16:creationId xmlns:a16="http://schemas.microsoft.com/office/drawing/2014/main" xmlns="" id="{00000000-0008-0000-2100-00000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9" name="122 CuadroTexto">
          <a:extLst>
            <a:ext uri="{FF2B5EF4-FFF2-40B4-BE49-F238E27FC236}">
              <a16:creationId xmlns:a16="http://schemas.microsoft.com/office/drawing/2014/main" xmlns="" id="{00000000-0008-0000-2100-00000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0" name="123 CuadroTexto">
          <a:extLst>
            <a:ext uri="{FF2B5EF4-FFF2-40B4-BE49-F238E27FC236}">
              <a16:creationId xmlns:a16="http://schemas.microsoft.com/office/drawing/2014/main" xmlns="" id="{00000000-0008-0000-2100-00000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1" name="124 CuadroTexto">
          <a:extLst>
            <a:ext uri="{FF2B5EF4-FFF2-40B4-BE49-F238E27FC236}">
              <a16:creationId xmlns:a16="http://schemas.microsoft.com/office/drawing/2014/main" xmlns="" id="{00000000-0008-0000-2100-00000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2" name="125 CuadroTexto">
          <a:extLst>
            <a:ext uri="{FF2B5EF4-FFF2-40B4-BE49-F238E27FC236}">
              <a16:creationId xmlns:a16="http://schemas.microsoft.com/office/drawing/2014/main" xmlns="" id="{00000000-0008-0000-2100-00000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3" name="143 CuadroTexto">
          <a:extLst>
            <a:ext uri="{FF2B5EF4-FFF2-40B4-BE49-F238E27FC236}">
              <a16:creationId xmlns:a16="http://schemas.microsoft.com/office/drawing/2014/main" xmlns="" id="{00000000-0008-0000-2100-00000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4" name="144 CuadroTexto">
          <a:extLst>
            <a:ext uri="{FF2B5EF4-FFF2-40B4-BE49-F238E27FC236}">
              <a16:creationId xmlns:a16="http://schemas.microsoft.com/office/drawing/2014/main" xmlns="" id="{00000000-0008-0000-2100-00001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5" name="145 CuadroTexto">
          <a:extLst>
            <a:ext uri="{FF2B5EF4-FFF2-40B4-BE49-F238E27FC236}">
              <a16:creationId xmlns:a16="http://schemas.microsoft.com/office/drawing/2014/main" xmlns="" id="{00000000-0008-0000-2100-00001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6" name="146 CuadroTexto">
          <a:extLst>
            <a:ext uri="{FF2B5EF4-FFF2-40B4-BE49-F238E27FC236}">
              <a16:creationId xmlns:a16="http://schemas.microsoft.com/office/drawing/2014/main" xmlns="" id="{00000000-0008-0000-2100-00001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7" name="147 CuadroTexto">
          <a:extLst>
            <a:ext uri="{FF2B5EF4-FFF2-40B4-BE49-F238E27FC236}">
              <a16:creationId xmlns:a16="http://schemas.microsoft.com/office/drawing/2014/main" xmlns="" id="{00000000-0008-0000-2100-00001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8" name="148 CuadroTexto">
          <a:extLst>
            <a:ext uri="{FF2B5EF4-FFF2-40B4-BE49-F238E27FC236}">
              <a16:creationId xmlns:a16="http://schemas.microsoft.com/office/drawing/2014/main" xmlns="" id="{00000000-0008-0000-2100-00001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9" name="149 CuadroTexto">
          <a:extLst>
            <a:ext uri="{FF2B5EF4-FFF2-40B4-BE49-F238E27FC236}">
              <a16:creationId xmlns:a16="http://schemas.microsoft.com/office/drawing/2014/main" xmlns="" id="{00000000-0008-0000-2100-00001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0" name="150 CuadroTexto">
          <a:extLst>
            <a:ext uri="{FF2B5EF4-FFF2-40B4-BE49-F238E27FC236}">
              <a16:creationId xmlns:a16="http://schemas.microsoft.com/office/drawing/2014/main" xmlns="" id="{00000000-0008-0000-2100-00001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1" name="151 CuadroTexto">
          <a:extLst>
            <a:ext uri="{FF2B5EF4-FFF2-40B4-BE49-F238E27FC236}">
              <a16:creationId xmlns:a16="http://schemas.microsoft.com/office/drawing/2014/main" xmlns="" id="{00000000-0008-0000-2100-00001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2" name="152 CuadroTexto">
          <a:extLst>
            <a:ext uri="{FF2B5EF4-FFF2-40B4-BE49-F238E27FC236}">
              <a16:creationId xmlns:a16="http://schemas.microsoft.com/office/drawing/2014/main" xmlns="" id="{00000000-0008-0000-2100-00001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3" name="153 CuadroTexto">
          <a:extLst>
            <a:ext uri="{FF2B5EF4-FFF2-40B4-BE49-F238E27FC236}">
              <a16:creationId xmlns:a16="http://schemas.microsoft.com/office/drawing/2014/main" xmlns="" id="{00000000-0008-0000-2100-00001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4" name="154 CuadroTexto">
          <a:extLst>
            <a:ext uri="{FF2B5EF4-FFF2-40B4-BE49-F238E27FC236}">
              <a16:creationId xmlns:a16="http://schemas.microsoft.com/office/drawing/2014/main" xmlns="" id="{00000000-0008-0000-2100-00001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5" name="155 CuadroTexto">
          <a:extLst>
            <a:ext uri="{FF2B5EF4-FFF2-40B4-BE49-F238E27FC236}">
              <a16:creationId xmlns:a16="http://schemas.microsoft.com/office/drawing/2014/main" xmlns="" id="{00000000-0008-0000-2100-00001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6" name="156 CuadroTexto">
          <a:extLst>
            <a:ext uri="{FF2B5EF4-FFF2-40B4-BE49-F238E27FC236}">
              <a16:creationId xmlns:a16="http://schemas.microsoft.com/office/drawing/2014/main" xmlns="" id="{00000000-0008-0000-2100-00001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7" name="157 CuadroTexto">
          <a:extLst>
            <a:ext uri="{FF2B5EF4-FFF2-40B4-BE49-F238E27FC236}">
              <a16:creationId xmlns:a16="http://schemas.microsoft.com/office/drawing/2014/main" xmlns="" id="{00000000-0008-0000-2100-00001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8" name="158 CuadroTexto">
          <a:extLst>
            <a:ext uri="{FF2B5EF4-FFF2-40B4-BE49-F238E27FC236}">
              <a16:creationId xmlns:a16="http://schemas.microsoft.com/office/drawing/2014/main" xmlns="" id="{00000000-0008-0000-2100-00001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9" name="159 CuadroTexto">
          <a:extLst>
            <a:ext uri="{FF2B5EF4-FFF2-40B4-BE49-F238E27FC236}">
              <a16:creationId xmlns:a16="http://schemas.microsoft.com/office/drawing/2014/main" xmlns="" id="{00000000-0008-0000-2100-00001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0" name="160 CuadroTexto">
          <a:extLst>
            <a:ext uri="{FF2B5EF4-FFF2-40B4-BE49-F238E27FC236}">
              <a16:creationId xmlns:a16="http://schemas.microsoft.com/office/drawing/2014/main" xmlns="" id="{00000000-0008-0000-2100-00002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1" name="161 CuadroTexto">
          <a:extLst>
            <a:ext uri="{FF2B5EF4-FFF2-40B4-BE49-F238E27FC236}">
              <a16:creationId xmlns:a16="http://schemas.microsoft.com/office/drawing/2014/main" xmlns="" id="{00000000-0008-0000-2100-00002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2" name="162 CuadroTexto">
          <a:extLst>
            <a:ext uri="{FF2B5EF4-FFF2-40B4-BE49-F238E27FC236}">
              <a16:creationId xmlns:a16="http://schemas.microsoft.com/office/drawing/2014/main" xmlns="" id="{00000000-0008-0000-2100-00002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3" name="163 CuadroTexto">
          <a:extLst>
            <a:ext uri="{FF2B5EF4-FFF2-40B4-BE49-F238E27FC236}">
              <a16:creationId xmlns:a16="http://schemas.microsoft.com/office/drawing/2014/main" xmlns="" id="{00000000-0008-0000-2100-00002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4" name="164 CuadroTexto">
          <a:extLst>
            <a:ext uri="{FF2B5EF4-FFF2-40B4-BE49-F238E27FC236}">
              <a16:creationId xmlns:a16="http://schemas.microsoft.com/office/drawing/2014/main" xmlns="" id="{00000000-0008-0000-2100-00002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5" name="165 CuadroTexto">
          <a:extLst>
            <a:ext uri="{FF2B5EF4-FFF2-40B4-BE49-F238E27FC236}">
              <a16:creationId xmlns:a16="http://schemas.microsoft.com/office/drawing/2014/main" xmlns="" id="{00000000-0008-0000-2100-00002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6" name="166 CuadroTexto">
          <a:extLst>
            <a:ext uri="{FF2B5EF4-FFF2-40B4-BE49-F238E27FC236}">
              <a16:creationId xmlns:a16="http://schemas.microsoft.com/office/drawing/2014/main" xmlns="" id="{00000000-0008-0000-2100-00002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7" name="167 CuadroTexto">
          <a:extLst>
            <a:ext uri="{FF2B5EF4-FFF2-40B4-BE49-F238E27FC236}">
              <a16:creationId xmlns:a16="http://schemas.microsoft.com/office/drawing/2014/main" xmlns="" id="{00000000-0008-0000-2100-00002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8" name="168 CuadroTexto">
          <a:extLst>
            <a:ext uri="{FF2B5EF4-FFF2-40B4-BE49-F238E27FC236}">
              <a16:creationId xmlns:a16="http://schemas.microsoft.com/office/drawing/2014/main" xmlns="" id="{00000000-0008-0000-2100-00002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9" name="169 CuadroTexto">
          <a:extLst>
            <a:ext uri="{FF2B5EF4-FFF2-40B4-BE49-F238E27FC236}">
              <a16:creationId xmlns:a16="http://schemas.microsoft.com/office/drawing/2014/main" xmlns="" id="{00000000-0008-0000-2100-00002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0" name="170 CuadroTexto">
          <a:extLst>
            <a:ext uri="{FF2B5EF4-FFF2-40B4-BE49-F238E27FC236}">
              <a16:creationId xmlns:a16="http://schemas.microsoft.com/office/drawing/2014/main" xmlns="" id="{00000000-0008-0000-2100-00002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1" name="171 CuadroTexto">
          <a:extLst>
            <a:ext uri="{FF2B5EF4-FFF2-40B4-BE49-F238E27FC236}">
              <a16:creationId xmlns:a16="http://schemas.microsoft.com/office/drawing/2014/main" xmlns="" id="{00000000-0008-0000-2100-00002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2" name="172 CuadroTexto">
          <a:extLst>
            <a:ext uri="{FF2B5EF4-FFF2-40B4-BE49-F238E27FC236}">
              <a16:creationId xmlns:a16="http://schemas.microsoft.com/office/drawing/2014/main" xmlns="" id="{00000000-0008-0000-2100-00002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3" name="173 CuadroTexto">
          <a:extLst>
            <a:ext uri="{FF2B5EF4-FFF2-40B4-BE49-F238E27FC236}">
              <a16:creationId xmlns:a16="http://schemas.microsoft.com/office/drawing/2014/main" xmlns="" id="{00000000-0008-0000-2100-00002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4" name="174 CuadroTexto">
          <a:extLst>
            <a:ext uri="{FF2B5EF4-FFF2-40B4-BE49-F238E27FC236}">
              <a16:creationId xmlns:a16="http://schemas.microsoft.com/office/drawing/2014/main" xmlns="" id="{00000000-0008-0000-2100-00002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5" name="175 CuadroTexto">
          <a:extLst>
            <a:ext uri="{FF2B5EF4-FFF2-40B4-BE49-F238E27FC236}">
              <a16:creationId xmlns:a16="http://schemas.microsoft.com/office/drawing/2014/main" xmlns="" id="{00000000-0008-0000-2100-00002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6" name="176 CuadroTexto">
          <a:extLst>
            <a:ext uri="{FF2B5EF4-FFF2-40B4-BE49-F238E27FC236}">
              <a16:creationId xmlns:a16="http://schemas.microsoft.com/office/drawing/2014/main" xmlns="" id="{00000000-0008-0000-2100-00003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7" name="177 CuadroTexto">
          <a:extLst>
            <a:ext uri="{FF2B5EF4-FFF2-40B4-BE49-F238E27FC236}">
              <a16:creationId xmlns:a16="http://schemas.microsoft.com/office/drawing/2014/main" xmlns="" id="{00000000-0008-0000-2100-00003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8" name="178 CuadroTexto">
          <a:extLst>
            <a:ext uri="{FF2B5EF4-FFF2-40B4-BE49-F238E27FC236}">
              <a16:creationId xmlns:a16="http://schemas.microsoft.com/office/drawing/2014/main" xmlns="" id="{00000000-0008-0000-2100-00003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9" name="179 CuadroTexto">
          <a:extLst>
            <a:ext uri="{FF2B5EF4-FFF2-40B4-BE49-F238E27FC236}">
              <a16:creationId xmlns:a16="http://schemas.microsoft.com/office/drawing/2014/main" xmlns="" id="{00000000-0008-0000-2100-00003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0" name="180 CuadroTexto">
          <a:extLst>
            <a:ext uri="{FF2B5EF4-FFF2-40B4-BE49-F238E27FC236}">
              <a16:creationId xmlns:a16="http://schemas.microsoft.com/office/drawing/2014/main" xmlns="" id="{00000000-0008-0000-2100-00003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1" name="181 CuadroTexto">
          <a:extLst>
            <a:ext uri="{FF2B5EF4-FFF2-40B4-BE49-F238E27FC236}">
              <a16:creationId xmlns:a16="http://schemas.microsoft.com/office/drawing/2014/main" xmlns="" id="{00000000-0008-0000-2100-00003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2" name="182 CuadroTexto">
          <a:extLst>
            <a:ext uri="{FF2B5EF4-FFF2-40B4-BE49-F238E27FC236}">
              <a16:creationId xmlns:a16="http://schemas.microsoft.com/office/drawing/2014/main" xmlns="" id="{00000000-0008-0000-2100-00003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3" name="183 CuadroTexto">
          <a:extLst>
            <a:ext uri="{FF2B5EF4-FFF2-40B4-BE49-F238E27FC236}">
              <a16:creationId xmlns:a16="http://schemas.microsoft.com/office/drawing/2014/main" xmlns="" id="{00000000-0008-0000-2100-00003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4" name="184 CuadroTexto">
          <a:extLst>
            <a:ext uri="{FF2B5EF4-FFF2-40B4-BE49-F238E27FC236}">
              <a16:creationId xmlns:a16="http://schemas.microsoft.com/office/drawing/2014/main" xmlns="" id="{00000000-0008-0000-2100-00003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5" name="185 CuadroTexto">
          <a:extLst>
            <a:ext uri="{FF2B5EF4-FFF2-40B4-BE49-F238E27FC236}">
              <a16:creationId xmlns:a16="http://schemas.microsoft.com/office/drawing/2014/main" xmlns="" id="{00000000-0008-0000-2100-00003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6" name="186 CuadroTexto">
          <a:extLst>
            <a:ext uri="{FF2B5EF4-FFF2-40B4-BE49-F238E27FC236}">
              <a16:creationId xmlns:a16="http://schemas.microsoft.com/office/drawing/2014/main" xmlns="" id="{00000000-0008-0000-2100-00003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7" name="187 CuadroTexto">
          <a:extLst>
            <a:ext uri="{FF2B5EF4-FFF2-40B4-BE49-F238E27FC236}">
              <a16:creationId xmlns:a16="http://schemas.microsoft.com/office/drawing/2014/main" xmlns="" id="{00000000-0008-0000-2100-00003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8" name="188 CuadroTexto">
          <a:extLst>
            <a:ext uri="{FF2B5EF4-FFF2-40B4-BE49-F238E27FC236}">
              <a16:creationId xmlns:a16="http://schemas.microsoft.com/office/drawing/2014/main" xmlns="" id="{00000000-0008-0000-2100-00003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9" name="189 CuadroTexto">
          <a:extLst>
            <a:ext uri="{FF2B5EF4-FFF2-40B4-BE49-F238E27FC236}">
              <a16:creationId xmlns:a16="http://schemas.microsoft.com/office/drawing/2014/main" xmlns="" id="{00000000-0008-0000-2100-00003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0" name="190 CuadroTexto">
          <a:extLst>
            <a:ext uri="{FF2B5EF4-FFF2-40B4-BE49-F238E27FC236}">
              <a16:creationId xmlns:a16="http://schemas.microsoft.com/office/drawing/2014/main" xmlns="" id="{00000000-0008-0000-2100-00003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1" name="191 CuadroTexto">
          <a:extLst>
            <a:ext uri="{FF2B5EF4-FFF2-40B4-BE49-F238E27FC236}">
              <a16:creationId xmlns:a16="http://schemas.microsoft.com/office/drawing/2014/main" xmlns="" id="{00000000-0008-0000-2100-00003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2" name="192 CuadroTexto">
          <a:extLst>
            <a:ext uri="{FF2B5EF4-FFF2-40B4-BE49-F238E27FC236}">
              <a16:creationId xmlns:a16="http://schemas.microsoft.com/office/drawing/2014/main" xmlns="" id="{00000000-0008-0000-2100-00004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3" name="193 CuadroTexto">
          <a:extLst>
            <a:ext uri="{FF2B5EF4-FFF2-40B4-BE49-F238E27FC236}">
              <a16:creationId xmlns:a16="http://schemas.microsoft.com/office/drawing/2014/main" xmlns="" id="{00000000-0008-0000-2100-00004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4" name="194 CuadroTexto">
          <a:extLst>
            <a:ext uri="{FF2B5EF4-FFF2-40B4-BE49-F238E27FC236}">
              <a16:creationId xmlns:a16="http://schemas.microsoft.com/office/drawing/2014/main" xmlns="" id="{00000000-0008-0000-2100-00004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5" name="195 CuadroTexto">
          <a:extLst>
            <a:ext uri="{FF2B5EF4-FFF2-40B4-BE49-F238E27FC236}">
              <a16:creationId xmlns:a16="http://schemas.microsoft.com/office/drawing/2014/main" xmlns="" id="{00000000-0008-0000-2100-00004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6" name="196 CuadroTexto">
          <a:extLst>
            <a:ext uri="{FF2B5EF4-FFF2-40B4-BE49-F238E27FC236}">
              <a16:creationId xmlns:a16="http://schemas.microsoft.com/office/drawing/2014/main" xmlns="" id="{00000000-0008-0000-2100-00004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7" name="197 CuadroTexto">
          <a:extLst>
            <a:ext uri="{FF2B5EF4-FFF2-40B4-BE49-F238E27FC236}">
              <a16:creationId xmlns:a16="http://schemas.microsoft.com/office/drawing/2014/main" xmlns="" id="{00000000-0008-0000-2100-00004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8" name="198 CuadroTexto">
          <a:extLst>
            <a:ext uri="{FF2B5EF4-FFF2-40B4-BE49-F238E27FC236}">
              <a16:creationId xmlns:a16="http://schemas.microsoft.com/office/drawing/2014/main" xmlns="" id="{00000000-0008-0000-2100-00004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9" name="199 CuadroTexto">
          <a:extLst>
            <a:ext uri="{FF2B5EF4-FFF2-40B4-BE49-F238E27FC236}">
              <a16:creationId xmlns:a16="http://schemas.microsoft.com/office/drawing/2014/main" xmlns="" id="{00000000-0008-0000-2100-00004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0" name="200 CuadroTexto">
          <a:extLst>
            <a:ext uri="{FF2B5EF4-FFF2-40B4-BE49-F238E27FC236}">
              <a16:creationId xmlns:a16="http://schemas.microsoft.com/office/drawing/2014/main" xmlns="" id="{00000000-0008-0000-2100-00004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1" name="201 CuadroTexto">
          <a:extLst>
            <a:ext uri="{FF2B5EF4-FFF2-40B4-BE49-F238E27FC236}">
              <a16:creationId xmlns:a16="http://schemas.microsoft.com/office/drawing/2014/main" xmlns="" id="{00000000-0008-0000-2100-00004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2" name="202 CuadroTexto">
          <a:extLst>
            <a:ext uri="{FF2B5EF4-FFF2-40B4-BE49-F238E27FC236}">
              <a16:creationId xmlns:a16="http://schemas.microsoft.com/office/drawing/2014/main" xmlns="" id="{00000000-0008-0000-2100-00004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3" name="203 CuadroTexto">
          <a:extLst>
            <a:ext uri="{FF2B5EF4-FFF2-40B4-BE49-F238E27FC236}">
              <a16:creationId xmlns:a16="http://schemas.microsoft.com/office/drawing/2014/main" xmlns="" id="{00000000-0008-0000-2100-00004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4" name="204 CuadroTexto">
          <a:extLst>
            <a:ext uri="{FF2B5EF4-FFF2-40B4-BE49-F238E27FC236}">
              <a16:creationId xmlns:a16="http://schemas.microsoft.com/office/drawing/2014/main" xmlns="" id="{00000000-0008-0000-2100-00004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5" name="205 CuadroTexto">
          <a:extLst>
            <a:ext uri="{FF2B5EF4-FFF2-40B4-BE49-F238E27FC236}">
              <a16:creationId xmlns:a16="http://schemas.microsoft.com/office/drawing/2014/main" xmlns="" id="{00000000-0008-0000-2100-00004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6" name="206 CuadroTexto">
          <a:extLst>
            <a:ext uri="{FF2B5EF4-FFF2-40B4-BE49-F238E27FC236}">
              <a16:creationId xmlns:a16="http://schemas.microsoft.com/office/drawing/2014/main" xmlns="" id="{00000000-0008-0000-2100-00004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7" name="207 CuadroTexto">
          <a:extLst>
            <a:ext uri="{FF2B5EF4-FFF2-40B4-BE49-F238E27FC236}">
              <a16:creationId xmlns:a16="http://schemas.microsoft.com/office/drawing/2014/main" xmlns="" id="{00000000-0008-0000-2100-00004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8" name="208 CuadroTexto">
          <a:extLst>
            <a:ext uri="{FF2B5EF4-FFF2-40B4-BE49-F238E27FC236}">
              <a16:creationId xmlns:a16="http://schemas.microsoft.com/office/drawing/2014/main" xmlns="" id="{00000000-0008-0000-2100-00005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9" name="209 CuadroTexto">
          <a:extLst>
            <a:ext uri="{FF2B5EF4-FFF2-40B4-BE49-F238E27FC236}">
              <a16:creationId xmlns:a16="http://schemas.microsoft.com/office/drawing/2014/main" xmlns="" id="{00000000-0008-0000-2100-00005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0" name="210 CuadroTexto">
          <a:extLst>
            <a:ext uri="{FF2B5EF4-FFF2-40B4-BE49-F238E27FC236}">
              <a16:creationId xmlns:a16="http://schemas.microsoft.com/office/drawing/2014/main" xmlns="" id="{00000000-0008-0000-2100-00005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1" name="211 CuadroTexto">
          <a:extLst>
            <a:ext uri="{FF2B5EF4-FFF2-40B4-BE49-F238E27FC236}">
              <a16:creationId xmlns:a16="http://schemas.microsoft.com/office/drawing/2014/main" xmlns="" id="{00000000-0008-0000-2100-00005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2" name="212 CuadroTexto">
          <a:extLst>
            <a:ext uri="{FF2B5EF4-FFF2-40B4-BE49-F238E27FC236}">
              <a16:creationId xmlns:a16="http://schemas.microsoft.com/office/drawing/2014/main" xmlns="" id="{00000000-0008-0000-2100-00005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3" name="213 CuadroTexto">
          <a:extLst>
            <a:ext uri="{FF2B5EF4-FFF2-40B4-BE49-F238E27FC236}">
              <a16:creationId xmlns:a16="http://schemas.microsoft.com/office/drawing/2014/main" xmlns="" id="{00000000-0008-0000-2100-00005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4" name="214 CuadroTexto">
          <a:extLst>
            <a:ext uri="{FF2B5EF4-FFF2-40B4-BE49-F238E27FC236}">
              <a16:creationId xmlns:a16="http://schemas.microsoft.com/office/drawing/2014/main" xmlns="" id="{00000000-0008-0000-2100-00005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5" name="215 CuadroTexto">
          <a:extLst>
            <a:ext uri="{FF2B5EF4-FFF2-40B4-BE49-F238E27FC236}">
              <a16:creationId xmlns:a16="http://schemas.microsoft.com/office/drawing/2014/main" xmlns="" id="{00000000-0008-0000-2100-00005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6" name="216 CuadroTexto">
          <a:extLst>
            <a:ext uri="{FF2B5EF4-FFF2-40B4-BE49-F238E27FC236}">
              <a16:creationId xmlns:a16="http://schemas.microsoft.com/office/drawing/2014/main" xmlns="" id="{00000000-0008-0000-2100-00005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7" name="217 CuadroTexto">
          <a:extLst>
            <a:ext uri="{FF2B5EF4-FFF2-40B4-BE49-F238E27FC236}">
              <a16:creationId xmlns:a16="http://schemas.microsoft.com/office/drawing/2014/main" xmlns="" id="{00000000-0008-0000-2100-00005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8" name="218 CuadroTexto">
          <a:extLst>
            <a:ext uri="{FF2B5EF4-FFF2-40B4-BE49-F238E27FC236}">
              <a16:creationId xmlns:a16="http://schemas.microsoft.com/office/drawing/2014/main" xmlns="" id="{00000000-0008-0000-2100-00005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9" name="219 CuadroTexto">
          <a:extLst>
            <a:ext uri="{FF2B5EF4-FFF2-40B4-BE49-F238E27FC236}">
              <a16:creationId xmlns:a16="http://schemas.microsoft.com/office/drawing/2014/main" xmlns="" id="{00000000-0008-0000-2100-00005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0" name="220 CuadroTexto">
          <a:extLst>
            <a:ext uri="{FF2B5EF4-FFF2-40B4-BE49-F238E27FC236}">
              <a16:creationId xmlns:a16="http://schemas.microsoft.com/office/drawing/2014/main" xmlns="" id="{00000000-0008-0000-2100-00005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1" name="221 CuadroTexto">
          <a:extLst>
            <a:ext uri="{FF2B5EF4-FFF2-40B4-BE49-F238E27FC236}">
              <a16:creationId xmlns:a16="http://schemas.microsoft.com/office/drawing/2014/main" xmlns="" id="{00000000-0008-0000-2100-00005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2" name="222 CuadroTexto">
          <a:extLst>
            <a:ext uri="{FF2B5EF4-FFF2-40B4-BE49-F238E27FC236}">
              <a16:creationId xmlns:a16="http://schemas.microsoft.com/office/drawing/2014/main" xmlns="" id="{00000000-0008-0000-2100-00005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3" name="223 CuadroTexto">
          <a:extLst>
            <a:ext uri="{FF2B5EF4-FFF2-40B4-BE49-F238E27FC236}">
              <a16:creationId xmlns:a16="http://schemas.microsoft.com/office/drawing/2014/main" xmlns="" id="{00000000-0008-0000-2100-00005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4" name="224 CuadroTexto">
          <a:extLst>
            <a:ext uri="{FF2B5EF4-FFF2-40B4-BE49-F238E27FC236}">
              <a16:creationId xmlns:a16="http://schemas.microsoft.com/office/drawing/2014/main" xmlns="" id="{00000000-0008-0000-2100-00006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5" name="225 CuadroTexto">
          <a:extLst>
            <a:ext uri="{FF2B5EF4-FFF2-40B4-BE49-F238E27FC236}">
              <a16:creationId xmlns:a16="http://schemas.microsoft.com/office/drawing/2014/main" xmlns="" id="{00000000-0008-0000-2100-00006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6" name="226 CuadroTexto">
          <a:extLst>
            <a:ext uri="{FF2B5EF4-FFF2-40B4-BE49-F238E27FC236}">
              <a16:creationId xmlns:a16="http://schemas.microsoft.com/office/drawing/2014/main" xmlns="" id="{00000000-0008-0000-2100-00006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7" name="227 CuadroTexto">
          <a:extLst>
            <a:ext uri="{FF2B5EF4-FFF2-40B4-BE49-F238E27FC236}">
              <a16:creationId xmlns:a16="http://schemas.microsoft.com/office/drawing/2014/main" xmlns="" id="{00000000-0008-0000-2100-00006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8" name="228 CuadroTexto">
          <a:extLst>
            <a:ext uri="{FF2B5EF4-FFF2-40B4-BE49-F238E27FC236}">
              <a16:creationId xmlns:a16="http://schemas.microsoft.com/office/drawing/2014/main" xmlns="" id="{00000000-0008-0000-2100-00006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9" name="229 CuadroTexto">
          <a:extLst>
            <a:ext uri="{FF2B5EF4-FFF2-40B4-BE49-F238E27FC236}">
              <a16:creationId xmlns:a16="http://schemas.microsoft.com/office/drawing/2014/main" xmlns="" id="{00000000-0008-0000-2100-00006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0" name="230 CuadroTexto">
          <a:extLst>
            <a:ext uri="{FF2B5EF4-FFF2-40B4-BE49-F238E27FC236}">
              <a16:creationId xmlns:a16="http://schemas.microsoft.com/office/drawing/2014/main" xmlns="" id="{00000000-0008-0000-2100-00006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1" name="231 CuadroTexto">
          <a:extLst>
            <a:ext uri="{FF2B5EF4-FFF2-40B4-BE49-F238E27FC236}">
              <a16:creationId xmlns:a16="http://schemas.microsoft.com/office/drawing/2014/main" xmlns="" id="{00000000-0008-0000-2100-00006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2" name="232 CuadroTexto">
          <a:extLst>
            <a:ext uri="{FF2B5EF4-FFF2-40B4-BE49-F238E27FC236}">
              <a16:creationId xmlns:a16="http://schemas.microsoft.com/office/drawing/2014/main" xmlns="" id="{00000000-0008-0000-2100-00006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3" name="233 CuadroTexto">
          <a:extLst>
            <a:ext uri="{FF2B5EF4-FFF2-40B4-BE49-F238E27FC236}">
              <a16:creationId xmlns:a16="http://schemas.microsoft.com/office/drawing/2014/main" xmlns="" id="{00000000-0008-0000-2100-00006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4" name="234 CuadroTexto">
          <a:extLst>
            <a:ext uri="{FF2B5EF4-FFF2-40B4-BE49-F238E27FC236}">
              <a16:creationId xmlns:a16="http://schemas.microsoft.com/office/drawing/2014/main" xmlns="" id="{00000000-0008-0000-2100-00006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5" name="235 CuadroTexto">
          <a:extLst>
            <a:ext uri="{FF2B5EF4-FFF2-40B4-BE49-F238E27FC236}">
              <a16:creationId xmlns:a16="http://schemas.microsoft.com/office/drawing/2014/main" xmlns="" id="{00000000-0008-0000-2100-00006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6" name="236 CuadroTexto">
          <a:extLst>
            <a:ext uri="{FF2B5EF4-FFF2-40B4-BE49-F238E27FC236}">
              <a16:creationId xmlns:a16="http://schemas.microsoft.com/office/drawing/2014/main" xmlns="" id="{00000000-0008-0000-2100-00006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7" name="237 CuadroTexto">
          <a:extLst>
            <a:ext uri="{FF2B5EF4-FFF2-40B4-BE49-F238E27FC236}">
              <a16:creationId xmlns:a16="http://schemas.microsoft.com/office/drawing/2014/main" xmlns="" id="{00000000-0008-0000-2100-00006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8" name="238 CuadroTexto">
          <a:extLst>
            <a:ext uri="{FF2B5EF4-FFF2-40B4-BE49-F238E27FC236}">
              <a16:creationId xmlns:a16="http://schemas.microsoft.com/office/drawing/2014/main" xmlns="" id="{00000000-0008-0000-2100-00006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9" name="239 CuadroTexto">
          <a:extLst>
            <a:ext uri="{FF2B5EF4-FFF2-40B4-BE49-F238E27FC236}">
              <a16:creationId xmlns:a16="http://schemas.microsoft.com/office/drawing/2014/main" xmlns="" id="{00000000-0008-0000-2100-00006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0" name="240 CuadroTexto">
          <a:extLst>
            <a:ext uri="{FF2B5EF4-FFF2-40B4-BE49-F238E27FC236}">
              <a16:creationId xmlns:a16="http://schemas.microsoft.com/office/drawing/2014/main" xmlns="" id="{00000000-0008-0000-2100-00007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1" name="241 CuadroTexto">
          <a:extLst>
            <a:ext uri="{FF2B5EF4-FFF2-40B4-BE49-F238E27FC236}">
              <a16:creationId xmlns:a16="http://schemas.microsoft.com/office/drawing/2014/main" xmlns="" id="{00000000-0008-0000-2100-00007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2" name="242 CuadroTexto">
          <a:extLst>
            <a:ext uri="{FF2B5EF4-FFF2-40B4-BE49-F238E27FC236}">
              <a16:creationId xmlns:a16="http://schemas.microsoft.com/office/drawing/2014/main" xmlns="" id="{00000000-0008-0000-2100-00007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3" name="243 CuadroTexto">
          <a:extLst>
            <a:ext uri="{FF2B5EF4-FFF2-40B4-BE49-F238E27FC236}">
              <a16:creationId xmlns:a16="http://schemas.microsoft.com/office/drawing/2014/main" xmlns="" id="{00000000-0008-0000-2100-00007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4" name="244 CuadroTexto">
          <a:extLst>
            <a:ext uri="{FF2B5EF4-FFF2-40B4-BE49-F238E27FC236}">
              <a16:creationId xmlns:a16="http://schemas.microsoft.com/office/drawing/2014/main" xmlns="" id="{00000000-0008-0000-2100-00007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5" name="245 CuadroTexto">
          <a:extLst>
            <a:ext uri="{FF2B5EF4-FFF2-40B4-BE49-F238E27FC236}">
              <a16:creationId xmlns:a16="http://schemas.microsoft.com/office/drawing/2014/main" xmlns="" id="{00000000-0008-0000-2100-00007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6" name="246 CuadroTexto">
          <a:extLst>
            <a:ext uri="{FF2B5EF4-FFF2-40B4-BE49-F238E27FC236}">
              <a16:creationId xmlns:a16="http://schemas.microsoft.com/office/drawing/2014/main" xmlns="" id="{00000000-0008-0000-2100-00007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7" name="247 CuadroTexto">
          <a:extLst>
            <a:ext uri="{FF2B5EF4-FFF2-40B4-BE49-F238E27FC236}">
              <a16:creationId xmlns:a16="http://schemas.microsoft.com/office/drawing/2014/main" xmlns="" id="{00000000-0008-0000-2100-00007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8" name="248 CuadroTexto">
          <a:extLst>
            <a:ext uri="{FF2B5EF4-FFF2-40B4-BE49-F238E27FC236}">
              <a16:creationId xmlns:a16="http://schemas.microsoft.com/office/drawing/2014/main" xmlns="" id="{00000000-0008-0000-2100-00007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9" name="249 CuadroTexto">
          <a:extLst>
            <a:ext uri="{FF2B5EF4-FFF2-40B4-BE49-F238E27FC236}">
              <a16:creationId xmlns:a16="http://schemas.microsoft.com/office/drawing/2014/main" xmlns="" id="{00000000-0008-0000-2100-00007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0" name="250 CuadroTexto">
          <a:extLst>
            <a:ext uri="{FF2B5EF4-FFF2-40B4-BE49-F238E27FC236}">
              <a16:creationId xmlns:a16="http://schemas.microsoft.com/office/drawing/2014/main" xmlns="" id="{00000000-0008-0000-2100-00007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1" name="251 CuadroTexto">
          <a:extLst>
            <a:ext uri="{FF2B5EF4-FFF2-40B4-BE49-F238E27FC236}">
              <a16:creationId xmlns:a16="http://schemas.microsoft.com/office/drawing/2014/main" xmlns="" id="{00000000-0008-0000-2100-00007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2" name="252 CuadroTexto">
          <a:extLst>
            <a:ext uri="{FF2B5EF4-FFF2-40B4-BE49-F238E27FC236}">
              <a16:creationId xmlns:a16="http://schemas.microsoft.com/office/drawing/2014/main" xmlns="" id="{00000000-0008-0000-2100-00007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3" name="253 CuadroTexto">
          <a:extLst>
            <a:ext uri="{FF2B5EF4-FFF2-40B4-BE49-F238E27FC236}">
              <a16:creationId xmlns:a16="http://schemas.microsoft.com/office/drawing/2014/main" xmlns="" id="{00000000-0008-0000-2100-00007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4" name="254 CuadroTexto">
          <a:extLst>
            <a:ext uri="{FF2B5EF4-FFF2-40B4-BE49-F238E27FC236}">
              <a16:creationId xmlns:a16="http://schemas.microsoft.com/office/drawing/2014/main" xmlns="" id="{00000000-0008-0000-2100-00007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5" name="255 CuadroTexto">
          <a:extLst>
            <a:ext uri="{FF2B5EF4-FFF2-40B4-BE49-F238E27FC236}">
              <a16:creationId xmlns:a16="http://schemas.microsoft.com/office/drawing/2014/main" xmlns="" id="{00000000-0008-0000-2100-00007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6" name="256 CuadroTexto">
          <a:extLst>
            <a:ext uri="{FF2B5EF4-FFF2-40B4-BE49-F238E27FC236}">
              <a16:creationId xmlns:a16="http://schemas.microsoft.com/office/drawing/2014/main" xmlns="" id="{00000000-0008-0000-2100-00008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7" name="257 CuadroTexto">
          <a:extLst>
            <a:ext uri="{FF2B5EF4-FFF2-40B4-BE49-F238E27FC236}">
              <a16:creationId xmlns:a16="http://schemas.microsoft.com/office/drawing/2014/main" xmlns="" id="{00000000-0008-0000-2100-00008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8" name="258 CuadroTexto">
          <a:extLst>
            <a:ext uri="{FF2B5EF4-FFF2-40B4-BE49-F238E27FC236}">
              <a16:creationId xmlns:a16="http://schemas.microsoft.com/office/drawing/2014/main" xmlns="" id="{00000000-0008-0000-2100-00008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9" name="259 CuadroTexto">
          <a:extLst>
            <a:ext uri="{FF2B5EF4-FFF2-40B4-BE49-F238E27FC236}">
              <a16:creationId xmlns:a16="http://schemas.microsoft.com/office/drawing/2014/main" xmlns="" id="{00000000-0008-0000-2100-00008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0" name="260 CuadroTexto">
          <a:extLst>
            <a:ext uri="{FF2B5EF4-FFF2-40B4-BE49-F238E27FC236}">
              <a16:creationId xmlns:a16="http://schemas.microsoft.com/office/drawing/2014/main" xmlns="" id="{00000000-0008-0000-2100-00008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1" name="261 CuadroTexto">
          <a:extLst>
            <a:ext uri="{FF2B5EF4-FFF2-40B4-BE49-F238E27FC236}">
              <a16:creationId xmlns:a16="http://schemas.microsoft.com/office/drawing/2014/main" xmlns="" id="{00000000-0008-0000-2100-00008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2" name="262 CuadroTexto">
          <a:extLst>
            <a:ext uri="{FF2B5EF4-FFF2-40B4-BE49-F238E27FC236}">
              <a16:creationId xmlns:a16="http://schemas.microsoft.com/office/drawing/2014/main" xmlns="" id="{00000000-0008-0000-2100-00008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3" name="263 CuadroTexto">
          <a:extLst>
            <a:ext uri="{FF2B5EF4-FFF2-40B4-BE49-F238E27FC236}">
              <a16:creationId xmlns:a16="http://schemas.microsoft.com/office/drawing/2014/main" xmlns="" id="{00000000-0008-0000-2100-00008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4" name="264 CuadroTexto">
          <a:extLst>
            <a:ext uri="{FF2B5EF4-FFF2-40B4-BE49-F238E27FC236}">
              <a16:creationId xmlns:a16="http://schemas.microsoft.com/office/drawing/2014/main" xmlns="" id="{00000000-0008-0000-2100-00008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5" name="265 CuadroTexto">
          <a:extLst>
            <a:ext uri="{FF2B5EF4-FFF2-40B4-BE49-F238E27FC236}">
              <a16:creationId xmlns:a16="http://schemas.microsoft.com/office/drawing/2014/main" xmlns="" id="{00000000-0008-0000-2100-00008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6" name="266 CuadroTexto">
          <a:extLst>
            <a:ext uri="{FF2B5EF4-FFF2-40B4-BE49-F238E27FC236}">
              <a16:creationId xmlns:a16="http://schemas.microsoft.com/office/drawing/2014/main" xmlns="" id="{00000000-0008-0000-2100-00008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7" name="267 CuadroTexto">
          <a:extLst>
            <a:ext uri="{FF2B5EF4-FFF2-40B4-BE49-F238E27FC236}">
              <a16:creationId xmlns:a16="http://schemas.microsoft.com/office/drawing/2014/main" xmlns="" id="{00000000-0008-0000-2100-00008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8" name="268 CuadroTexto">
          <a:extLst>
            <a:ext uri="{FF2B5EF4-FFF2-40B4-BE49-F238E27FC236}">
              <a16:creationId xmlns:a16="http://schemas.microsoft.com/office/drawing/2014/main" xmlns="" id="{00000000-0008-0000-2100-00008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9" name="269 CuadroTexto">
          <a:extLst>
            <a:ext uri="{FF2B5EF4-FFF2-40B4-BE49-F238E27FC236}">
              <a16:creationId xmlns:a16="http://schemas.microsoft.com/office/drawing/2014/main" xmlns="" id="{00000000-0008-0000-2100-00008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0" name="270 CuadroTexto">
          <a:extLst>
            <a:ext uri="{FF2B5EF4-FFF2-40B4-BE49-F238E27FC236}">
              <a16:creationId xmlns:a16="http://schemas.microsoft.com/office/drawing/2014/main" xmlns="" id="{00000000-0008-0000-2100-00008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1" name="271 CuadroTexto">
          <a:extLst>
            <a:ext uri="{FF2B5EF4-FFF2-40B4-BE49-F238E27FC236}">
              <a16:creationId xmlns:a16="http://schemas.microsoft.com/office/drawing/2014/main" xmlns="" id="{00000000-0008-0000-2100-00008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2" name="272 CuadroTexto">
          <a:extLst>
            <a:ext uri="{FF2B5EF4-FFF2-40B4-BE49-F238E27FC236}">
              <a16:creationId xmlns:a16="http://schemas.microsoft.com/office/drawing/2014/main" xmlns="" id="{00000000-0008-0000-2100-00009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3" name="273 CuadroTexto">
          <a:extLst>
            <a:ext uri="{FF2B5EF4-FFF2-40B4-BE49-F238E27FC236}">
              <a16:creationId xmlns:a16="http://schemas.microsoft.com/office/drawing/2014/main" xmlns="" id="{00000000-0008-0000-2100-00009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4" name="274 CuadroTexto">
          <a:extLst>
            <a:ext uri="{FF2B5EF4-FFF2-40B4-BE49-F238E27FC236}">
              <a16:creationId xmlns:a16="http://schemas.microsoft.com/office/drawing/2014/main" xmlns="" id="{00000000-0008-0000-2100-00009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5" name="275 CuadroTexto">
          <a:extLst>
            <a:ext uri="{FF2B5EF4-FFF2-40B4-BE49-F238E27FC236}">
              <a16:creationId xmlns:a16="http://schemas.microsoft.com/office/drawing/2014/main" xmlns="" id="{00000000-0008-0000-2100-00009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6" name="276 CuadroTexto">
          <a:extLst>
            <a:ext uri="{FF2B5EF4-FFF2-40B4-BE49-F238E27FC236}">
              <a16:creationId xmlns:a16="http://schemas.microsoft.com/office/drawing/2014/main" xmlns="" id="{00000000-0008-0000-2100-00009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7" name="277 CuadroTexto">
          <a:extLst>
            <a:ext uri="{FF2B5EF4-FFF2-40B4-BE49-F238E27FC236}">
              <a16:creationId xmlns:a16="http://schemas.microsoft.com/office/drawing/2014/main" xmlns="" id="{00000000-0008-0000-2100-00009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8" name="278 CuadroTexto">
          <a:extLst>
            <a:ext uri="{FF2B5EF4-FFF2-40B4-BE49-F238E27FC236}">
              <a16:creationId xmlns:a16="http://schemas.microsoft.com/office/drawing/2014/main" xmlns="" id="{00000000-0008-0000-2100-00009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9" name="279 CuadroTexto">
          <a:extLst>
            <a:ext uri="{FF2B5EF4-FFF2-40B4-BE49-F238E27FC236}">
              <a16:creationId xmlns:a16="http://schemas.microsoft.com/office/drawing/2014/main" xmlns="" id="{00000000-0008-0000-2100-00009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0" name="280 CuadroTexto">
          <a:extLst>
            <a:ext uri="{FF2B5EF4-FFF2-40B4-BE49-F238E27FC236}">
              <a16:creationId xmlns:a16="http://schemas.microsoft.com/office/drawing/2014/main" xmlns="" id="{00000000-0008-0000-2100-00009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1 CuadroTexto">
          <a:extLst>
            <a:ext uri="{FF2B5EF4-FFF2-40B4-BE49-F238E27FC236}">
              <a16:creationId xmlns:a16="http://schemas.microsoft.com/office/drawing/2014/main" xmlns="" id="{00000000-0008-0000-2100-000099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2" name="282 CuadroTexto">
          <a:extLst>
            <a:ext uri="{FF2B5EF4-FFF2-40B4-BE49-F238E27FC236}">
              <a16:creationId xmlns:a16="http://schemas.microsoft.com/office/drawing/2014/main" xmlns="" id="{00000000-0008-0000-2100-00009A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3" name="283 CuadroTexto">
          <a:extLst>
            <a:ext uri="{FF2B5EF4-FFF2-40B4-BE49-F238E27FC236}">
              <a16:creationId xmlns:a16="http://schemas.microsoft.com/office/drawing/2014/main" xmlns="" id="{00000000-0008-0000-2100-00009B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4" name="284 CuadroTexto">
          <a:extLst>
            <a:ext uri="{FF2B5EF4-FFF2-40B4-BE49-F238E27FC236}">
              <a16:creationId xmlns:a16="http://schemas.microsoft.com/office/drawing/2014/main" xmlns="" id="{00000000-0008-0000-2100-00009C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5" name="285 CuadroTexto">
          <a:extLst>
            <a:ext uri="{FF2B5EF4-FFF2-40B4-BE49-F238E27FC236}">
              <a16:creationId xmlns:a16="http://schemas.microsoft.com/office/drawing/2014/main" xmlns="" id="{00000000-0008-0000-2100-00009D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6" name="286 CuadroTexto">
          <a:extLst>
            <a:ext uri="{FF2B5EF4-FFF2-40B4-BE49-F238E27FC236}">
              <a16:creationId xmlns:a16="http://schemas.microsoft.com/office/drawing/2014/main" xmlns="" id="{00000000-0008-0000-2100-00009E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7" name="287 CuadroTexto">
          <a:extLst>
            <a:ext uri="{FF2B5EF4-FFF2-40B4-BE49-F238E27FC236}">
              <a16:creationId xmlns:a16="http://schemas.microsoft.com/office/drawing/2014/main" xmlns="" id="{00000000-0008-0000-2100-00009F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8" name="288 CuadroTexto">
          <a:extLst>
            <a:ext uri="{FF2B5EF4-FFF2-40B4-BE49-F238E27FC236}">
              <a16:creationId xmlns:a16="http://schemas.microsoft.com/office/drawing/2014/main" xmlns="" id="{00000000-0008-0000-2100-0000A0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9" name="289 CuadroTexto">
          <a:extLst>
            <a:ext uri="{FF2B5EF4-FFF2-40B4-BE49-F238E27FC236}">
              <a16:creationId xmlns:a16="http://schemas.microsoft.com/office/drawing/2014/main" xmlns="" id="{00000000-0008-0000-2100-0000A1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0" name="290 CuadroTexto">
          <a:extLst>
            <a:ext uri="{FF2B5EF4-FFF2-40B4-BE49-F238E27FC236}">
              <a16:creationId xmlns:a16="http://schemas.microsoft.com/office/drawing/2014/main" xmlns="" id="{00000000-0008-0000-2100-0000A2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1" name="291 CuadroTexto">
          <a:extLst>
            <a:ext uri="{FF2B5EF4-FFF2-40B4-BE49-F238E27FC236}">
              <a16:creationId xmlns:a16="http://schemas.microsoft.com/office/drawing/2014/main" xmlns="" id="{00000000-0008-0000-2100-0000A3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2" name="292 CuadroTexto">
          <a:extLst>
            <a:ext uri="{FF2B5EF4-FFF2-40B4-BE49-F238E27FC236}">
              <a16:creationId xmlns:a16="http://schemas.microsoft.com/office/drawing/2014/main" xmlns="" id="{00000000-0008-0000-2100-0000A4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3" name="293 CuadroTexto">
          <a:extLst>
            <a:ext uri="{FF2B5EF4-FFF2-40B4-BE49-F238E27FC236}">
              <a16:creationId xmlns:a16="http://schemas.microsoft.com/office/drawing/2014/main" xmlns="" id="{00000000-0008-0000-2100-0000A5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4" name="294 CuadroTexto">
          <a:extLst>
            <a:ext uri="{FF2B5EF4-FFF2-40B4-BE49-F238E27FC236}">
              <a16:creationId xmlns:a16="http://schemas.microsoft.com/office/drawing/2014/main" xmlns="" id="{00000000-0008-0000-2100-0000A6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5" name="295 CuadroTexto">
          <a:extLst>
            <a:ext uri="{FF2B5EF4-FFF2-40B4-BE49-F238E27FC236}">
              <a16:creationId xmlns:a16="http://schemas.microsoft.com/office/drawing/2014/main" xmlns="" id="{00000000-0008-0000-2100-0000A7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6" name="296 CuadroTexto">
          <a:extLst>
            <a:ext uri="{FF2B5EF4-FFF2-40B4-BE49-F238E27FC236}">
              <a16:creationId xmlns:a16="http://schemas.microsoft.com/office/drawing/2014/main" xmlns="" id="{00000000-0008-0000-2100-0000A8080000}"/>
            </a:ext>
          </a:extLst>
        </xdr:cNvPr>
        <xdr:cNvSpPr txBox="1"/>
      </xdr:nvSpPr>
      <xdr:spPr>
        <a:xfrm>
          <a:off x="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7" name="17 CuadroTexto">
          <a:extLst>
            <a:ext uri="{FF2B5EF4-FFF2-40B4-BE49-F238E27FC236}">
              <a16:creationId xmlns:a16="http://schemas.microsoft.com/office/drawing/2014/main" xmlns="" id="{00000000-0008-0000-2100-0000A9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8" name="90 CuadroTexto">
          <a:extLst>
            <a:ext uri="{FF2B5EF4-FFF2-40B4-BE49-F238E27FC236}">
              <a16:creationId xmlns:a16="http://schemas.microsoft.com/office/drawing/2014/main" xmlns="" id="{00000000-0008-0000-2100-0000AA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9" name="91 CuadroTexto">
          <a:extLst>
            <a:ext uri="{FF2B5EF4-FFF2-40B4-BE49-F238E27FC236}">
              <a16:creationId xmlns:a16="http://schemas.microsoft.com/office/drawing/2014/main" xmlns="" id="{00000000-0008-0000-2100-0000AB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0" name="92 CuadroTexto">
          <a:extLst>
            <a:ext uri="{FF2B5EF4-FFF2-40B4-BE49-F238E27FC236}">
              <a16:creationId xmlns:a16="http://schemas.microsoft.com/office/drawing/2014/main" xmlns="" id="{00000000-0008-0000-2100-0000AC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1" name="93 CuadroTexto">
          <a:extLst>
            <a:ext uri="{FF2B5EF4-FFF2-40B4-BE49-F238E27FC236}">
              <a16:creationId xmlns:a16="http://schemas.microsoft.com/office/drawing/2014/main" xmlns="" id="{00000000-0008-0000-2100-0000AD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2" name="94 CuadroTexto">
          <a:extLst>
            <a:ext uri="{FF2B5EF4-FFF2-40B4-BE49-F238E27FC236}">
              <a16:creationId xmlns:a16="http://schemas.microsoft.com/office/drawing/2014/main" xmlns="" id="{00000000-0008-0000-2100-0000AE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3" name="95 CuadroTexto">
          <a:extLst>
            <a:ext uri="{FF2B5EF4-FFF2-40B4-BE49-F238E27FC236}">
              <a16:creationId xmlns:a16="http://schemas.microsoft.com/office/drawing/2014/main" xmlns="" id="{00000000-0008-0000-2100-0000AF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4" name="96 CuadroTexto">
          <a:extLst>
            <a:ext uri="{FF2B5EF4-FFF2-40B4-BE49-F238E27FC236}">
              <a16:creationId xmlns:a16="http://schemas.microsoft.com/office/drawing/2014/main" xmlns="" id="{00000000-0008-0000-2100-0000B0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5" name="97 CuadroTexto">
          <a:extLst>
            <a:ext uri="{FF2B5EF4-FFF2-40B4-BE49-F238E27FC236}">
              <a16:creationId xmlns:a16="http://schemas.microsoft.com/office/drawing/2014/main" xmlns="" id="{00000000-0008-0000-2100-0000B1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98 CuadroTexto">
          <a:extLst>
            <a:ext uri="{FF2B5EF4-FFF2-40B4-BE49-F238E27FC236}">
              <a16:creationId xmlns:a16="http://schemas.microsoft.com/office/drawing/2014/main" xmlns="" id="{00000000-0008-0000-2100-0000B2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7" name="99 CuadroTexto">
          <a:extLst>
            <a:ext uri="{FF2B5EF4-FFF2-40B4-BE49-F238E27FC236}">
              <a16:creationId xmlns:a16="http://schemas.microsoft.com/office/drawing/2014/main" xmlns="" id="{00000000-0008-0000-2100-0000B3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8" name="100 CuadroTexto">
          <a:extLst>
            <a:ext uri="{FF2B5EF4-FFF2-40B4-BE49-F238E27FC236}">
              <a16:creationId xmlns:a16="http://schemas.microsoft.com/office/drawing/2014/main" xmlns="" id="{00000000-0008-0000-2100-0000B4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9" name="101 CuadroTexto">
          <a:extLst>
            <a:ext uri="{FF2B5EF4-FFF2-40B4-BE49-F238E27FC236}">
              <a16:creationId xmlns:a16="http://schemas.microsoft.com/office/drawing/2014/main" xmlns="" id="{00000000-0008-0000-2100-0000B5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0" name="118 CuadroTexto">
          <a:extLst>
            <a:ext uri="{FF2B5EF4-FFF2-40B4-BE49-F238E27FC236}">
              <a16:creationId xmlns:a16="http://schemas.microsoft.com/office/drawing/2014/main" xmlns="" id="{00000000-0008-0000-2100-0000B6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1" name="119 CuadroTexto">
          <a:extLst>
            <a:ext uri="{FF2B5EF4-FFF2-40B4-BE49-F238E27FC236}">
              <a16:creationId xmlns:a16="http://schemas.microsoft.com/office/drawing/2014/main" xmlns="" id="{00000000-0008-0000-2100-0000B7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2" name="120 CuadroTexto">
          <a:extLst>
            <a:ext uri="{FF2B5EF4-FFF2-40B4-BE49-F238E27FC236}">
              <a16:creationId xmlns:a16="http://schemas.microsoft.com/office/drawing/2014/main" xmlns="" id="{00000000-0008-0000-2100-0000B8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3" name="121 CuadroTexto">
          <a:extLst>
            <a:ext uri="{FF2B5EF4-FFF2-40B4-BE49-F238E27FC236}">
              <a16:creationId xmlns:a16="http://schemas.microsoft.com/office/drawing/2014/main" xmlns="" id="{00000000-0008-0000-2100-0000B9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4" name="122 CuadroTexto">
          <a:extLst>
            <a:ext uri="{FF2B5EF4-FFF2-40B4-BE49-F238E27FC236}">
              <a16:creationId xmlns:a16="http://schemas.microsoft.com/office/drawing/2014/main" xmlns="" id="{00000000-0008-0000-2100-0000BA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5" name="123 CuadroTexto">
          <a:extLst>
            <a:ext uri="{FF2B5EF4-FFF2-40B4-BE49-F238E27FC236}">
              <a16:creationId xmlns:a16="http://schemas.microsoft.com/office/drawing/2014/main" xmlns="" id="{00000000-0008-0000-2100-0000BB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6" name="124 CuadroTexto">
          <a:extLst>
            <a:ext uri="{FF2B5EF4-FFF2-40B4-BE49-F238E27FC236}">
              <a16:creationId xmlns:a16="http://schemas.microsoft.com/office/drawing/2014/main" xmlns="" id="{00000000-0008-0000-2100-0000BC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7" name="125 CuadroTexto">
          <a:extLst>
            <a:ext uri="{FF2B5EF4-FFF2-40B4-BE49-F238E27FC236}">
              <a16:creationId xmlns:a16="http://schemas.microsoft.com/office/drawing/2014/main" xmlns="" id="{00000000-0008-0000-2100-0000BD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8" name="143 CuadroTexto">
          <a:extLst>
            <a:ext uri="{FF2B5EF4-FFF2-40B4-BE49-F238E27FC236}">
              <a16:creationId xmlns:a16="http://schemas.microsoft.com/office/drawing/2014/main" xmlns="" id="{00000000-0008-0000-2100-0000BE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9" name="144 CuadroTexto">
          <a:extLst>
            <a:ext uri="{FF2B5EF4-FFF2-40B4-BE49-F238E27FC236}">
              <a16:creationId xmlns:a16="http://schemas.microsoft.com/office/drawing/2014/main" xmlns="" id="{00000000-0008-0000-2100-0000BF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0" name="145 CuadroTexto">
          <a:extLst>
            <a:ext uri="{FF2B5EF4-FFF2-40B4-BE49-F238E27FC236}">
              <a16:creationId xmlns:a16="http://schemas.microsoft.com/office/drawing/2014/main" xmlns="" id="{00000000-0008-0000-2100-0000C0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1" name="146 CuadroTexto">
          <a:extLst>
            <a:ext uri="{FF2B5EF4-FFF2-40B4-BE49-F238E27FC236}">
              <a16:creationId xmlns:a16="http://schemas.microsoft.com/office/drawing/2014/main" xmlns="" id="{00000000-0008-0000-2100-0000C1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2" name="147 CuadroTexto">
          <a:extLst>
            <a:ext uri="{FF2B5EF4-FFF2-40B4-BE49-F238E27FC236}">
              <a16:creationId xmlns:a16="http://schemas.microsoft.com/office/drawing/2014/main" xmlns="" id="{00000000-0008-0000-2100-0000C2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3" name="148 CuadroTexto">
          <a:extLst>
            <a:ext uri="{FF2B5EF4-FFF2-40B4-BE49-F238E27FC236}">
              <a16:creationId xmlns:a16="http://schemas.microsoft.com/office/drawing/2014/main" xmlns="" id="{00000000-0008-0000-2100-0000C3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4" name="149 CuadroTexto">
          <a:extLst>
            <a:ext uri="{FF2B5EF4-FFF2-40B4-BE49-F238E27FC236}">
              <a16:creationId xmlns:a16="http://schemas.microsoft.com/office/drawing/2014/main" xmlns="" id="{00000000-0008-0000-2100-0000C4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5" name="150 CuadroTexto">
          <a:extLst>
            <a:ext uri="{FF2B5EF4-FFF2-40B4-BE49-F238E27FC236}">
              <a16:creationId xmlns:a16="http://schemas.microsoft.com/office/drawing/2014/main" xmlns="" id="{00000000-0008-0000-2100-0000C5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6" name="151 CuadroTexto">
          <a:extLst>
            <a:ext uri="{FF2B5EF4-FFF2-40B4-BE49-F238E27FC236}">
              <a16:creationId xmlns:a16="http://schemas.microsoft.com/office/drawing/2014/main" xmlns="" id="{00000000-0008-0000-2100-0000C6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7" name="152 CuadroTexto">
          <a:extLst>
            <a:ext uri="{FF2B5EF4-FFF2-40B4-BE49-F238E27FC236}">
              <a16:creationId xmlns:a16="http://schemas.microsoft.com/office/drawing/2014/main" xmlns="" id="{00000000-0008-0000-2100-0000C7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8" name="153 CuadroTexto">
          <a:extLst>
            <a:ext uri="{FF2B5EF4-FFF2-40B4-BE49-F238E27FC236}">
              <a16:creationId xmlns:a16="http://schemas.microsoft.com/office/drawing/2014/main" xmlns="" id="{00000000-0008-0000-2100-0000C8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9" name="154 CuadroTexto">
          <a:extLst>
            <a:ext uri="{FF2B5EF4-FFF2-40B4-BE49-F238E27FC236}">
              <a16:creationId xmlns:a16="http://schemas.microsoft.com/office/drawing/2014/main" xmlns="" id="{00000000-0008-0000-2100-0000C9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0" name="155 CuadroTexto">
          <a:extLst>
            <a:ext uri="{FF2B5EF4-FFF2-40B4-BE49-F238E27FC236}">
              <a16:creationId xmlns:a16="http://schemas.microsoft.com/office/drawing/2014/main" xmlns="" id="{00000000-0008-0000-2100-0000CA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1" name="156 CuadroTexto">
          <a:extLst>
            <a:ext uri="{FF2B5EF4-FFF2-40B4-BE49-F238E27FC236}">
              <a16:creationId xmlns:a16="http://schemas.microsoft.com/office/drawing/2014/main" xmlns="" id="{00000000-0008-0000-2100-0000CB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2" name="157 CuadroTexto">
          <a:extLst>
            <a:ext uri="{FF2B5EF4-FFF2-40B4-BE49-F238E27FC236}">
              <a16:creationId xmlns:a16="http://schemas.microsoft.com/office/drawing/2014/main" xmlns="" id="{00000000-0008-0000-2100-0000CC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3" name="158 CuadroTexto">
          <a:extLst>
            <a:ext uri="{FF2B5EF4-FFF2-40B4-BE49-F238E27FC236}">
              <a16:creationId xmlns:a16="http://schemas.microsoft.com/office/drawing/2014/main" xmlns="" id="{00000000-0008-0000-2100-0000CD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4" name="159 CuadroTexto">
          <a:extLst>
            <a:ext uri="{FF2B5EF4-FFF2-40B4-BE49-F238E27FC236}">
              <a16:creationId xmlns:a16="http://schemas.microsoft.com/office/drawing/2014/main" xmlns="" id="{00000000-0008-0000-2100-0000CE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5" name="160 CuadroTexto">
          <a:extLst>
            <a:ext uri="{FF2B5EF4-FFF2-40B4-BE49-F238E27FC236}">
              <a16:creationId xmlns:a16="http://schemas.microsoft.com/office/drawing/2014/main" xmlns="" id="{00000000-0008-0000-2100-0000CF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6" name="161 CuadroTexto">
          <a:extLst>
            <a:ext uri="{FF2B5EF4-FFF2-40B4-BE49-F238E27FC236}">
              <a16:creationId xmlns:a16="http://schemas.microsoft.com/office/drawing/2014/main" xmlns="" id="{00000000-0008-0000-2100-0000D0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7" name="162 CuadroTexto">
          <a:extLst>
            <a:ext uri="{FF2B5EF4-FFF2-40B4-BE49-F238E27FC236}">
              <a16:creationId xmlns:a16="http://schemas.microsoft.com/office/drawing/2014/main" xmlns="" id="{00000000-0008-0000-2100-0000D1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8" name="163 CuadroTexto">
          <a:extLst>
            <a:ext uri="{FF2B5EF4-FFF2-40B4-BE49-F238E27FC236}">
              <a16:creationId xmlns:a16="http://schemas.microsoft.com/office/drawing/2014/main" xmlns="" id="{00000000-0008-0000-2100-0000D2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9" name="164 CuadroTexto">
          <a:extLst>
            <a:ext uri="{FF2B5EF4-FFF2-40B4-BE49-F238E27FC236}">
              <a16:creationId xmlns:a16="http://schemas.microsoft.com/office/drawing/2014/main" xmlns="" id="{00000000-0008-0000-2100-0000D3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0" name="165 CuadroTexto">
          <a:extLst>
            <a:ext uri="{FF2B5EF4-FFF2-40B4-BE49-F238E27FC236}">
              <a16:creationId xmlns:a16="http://schemas.microsoft.com/office/drawing/2014/main" xmlns="" id="{00000000-0008-0000-2100-0000D4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1" name="166 CuadroTexto">
          <a:extLst>
            <a:ext uri="{FF2B5EF4-FFF2-40B4-BE49-F238E27FC236}">
              <a16:creationId xmlns:a16="http://schemas.microsoft.com/office/drawing/2014/main" xmlns="" id="{00000000-0008-0000-2100-0000D5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2" name="167 CuadroTexto">
          <a:extLst>
            <a:ext uri="{FF2B5EF4-FFF2-40B4-BE49-F238E27FC236}">
              <a16:creationId xmlns:a16="http://schemas.microsoft.com/office/drawing/2014/main" xmlns="" id="{00000000-0008-0000-2100-0000D6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3" name="168 CuadroTexto">
          <a:extLst>
            <a:ext uri="{FF2B5EF4-FFF2-40B4-BE49-F238E27FC236}">
              <a16:creationId xmlns:a16="http://schemas.microsoft.com/office/drawing/2014/main" xmlns="" id="{00000000-0008-0000-2100-0000D7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4" name="169 CuadroTexto">
          <a:extLst>
            <a:ext uri="{FF2B5EF4-FFF2-40B4-BE49-F238E27FC236}">
              <a16:creationId xmlns:a16="http://schemas.microsoft.com/office/drawing/2014/main" xmlns="" id="{00000000-0008-0000-2100-0000D8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5" name="170 CuadroTexto">
          <a:extLst>
            <a:ext uri="{FF2B5EF4-FFF2-40B4-BE49-F238E27FC236}">
              <a16:creationId xmlns:a16="http://schemas.microsoft.com/office/drawing/2014/main" xmlns="" id="{00000000-0008-0000-2100-0000D9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6" name="171 CuadroTexto">
          <a:extLst>
            <a:ext uri="{FF2B5EF4-FFF2-40B4-BE49-F238E27FC236}">
              <a16:creationId xmlns:a16="http://schemas.microsoft.com/office/drawing/2014/main" xmlns="" id="{00000000-0008-0000-2100-0000DA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7" name="172 CuadroTexto">
          <a:extLst>
            <a:ext uri="{FF2B5EF4-FFF2-40B4-BE49-F238E27FC236}">
              <a16:creationId xmlns:a16="http://schemas.microsoft.com/office/drawing/2014/main" xmlns="" id="{00000000-0008-0000-2100-0000DB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8" name="173 CuadroTexto">
          <a:extLst>
            <a:ext uri="{FF2B5EF4-FFF2-40B4-BE49-F238E27FC236}">
              <a16:creationId xmlns:a16="http://schemas.microsoft.com/office/drawing/2014/main" xmlns="" id="{00000000-0008-0000-2100-0000DC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9" name="174 CuadroTexto">
          <a:extLst>
            <a:ext uri="{FF2B5EF4-FFF2-40B4-BE49-F238E27FC236}">
              <a16:creationId xmlns:a16="http://schemas.microsoft.com/office/drawing/2014/main" xmlns="" id="{00000000-0008-0000-2100-0000DD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0" name="175 CuadroTexto">
          <a:extLst>
            <a:ext uri="{FF2B5EF4-FFF2-40B4-BE49-F238E27FC236}">
              <a16:creationId xmlns:a16="http://schemas.microsoft.com/office/drawing/2014/main" xmlns="" id="{00000000-0008-0000-2100-0000DE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1" name="176 CuadroTexto">
          <a:extLst>
            <a:ext uri="{FF2B5EF4-FFF2-40B4-BE49-F238E27FC236}">
              <a16:creationId xmlns:a16="http://schemas.microsoft.com/office/drawing/2014/main" xmlns="" id="{00000000-0008-0000-2100-0000DF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2" name="177 CuadroTexto">
          <a:extLst>
            <a:ext uri="{FF2B5EF4-FFF2-40B4-BE49-F238E27FC236}">
              <a16:creationId xmlns:a16="http://schemas.microsoft.com/office/drawing/2014/main" xmlns="" id="{00000000-0008-0000-2100-0000E0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3" name="178 CuadroTexto">
          <a:extLst>
            <a:ext uri="{FF2B5EF4-FFF2-40B4-BE49-F238E27FC236}">
              <a16:creationId xmlns:a16="http://schemas.microsoft.com/office/drawing/2014/main" xmlns="" id="{00000000-0008-0000-2100-0000E1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4" name="179 CuadroTexto">
          <a:extLst>
            <a:ext uri="{FF2B5EF4-FFF2-40B4-BE49-F238E27FC236}">
              <a16:creationId xmlns:a16="http://schemas.microsoft.com/office/drawing/2014/main" xmlns="" id="{00000000-0008-0000-2100-0000E2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5" name="180 CuadroTexto">
          <a:extLst>
            <a:ext uri="{FF2B5EF4-FFF2-40B4-BE49-F238E27FC236}">
              <a16:creationId xmlns:a16="http://schemas.microsoft.com/office/drawing/2014/main" xmlns="" id="{00000000-0008-0000-2100-0000E3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6" name="181 CuadroTexto">
          <a:extLst>
            <a:ext uri="{FF2B5EF4-FFF2-40B4-BE49-F238E27FC236}">
              <a16:creationId xmlns:a16="http://schemas.microsoft.com/office/drawing/2014/main" xmlns="" id="{00000000-0008-0000-2100-0000E4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7" name="182 CuadroTexto">
          <a:extLst>
            <a:ext uri="{FF2B5EF4-FFF2-40B4-BE49-F238E27FC236}">
              <a16:creationId xmlns:a16="http://schemas.microsoft.com/office/drawing/2014/main" xmlns="" id="{00000000-0008-0000-2100-0000E5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8" name="183 CuadroTexto">
          <a:extLst>
            <a:ext uri="{FF2B5EF4-FFF2-40B4-BE49-F238E27FC236}">
              <a16:creationId xmlns:a16="http://schemas.microsoft.com/office/drawing/2014/main" xmlns="" id="{00000000-0008-0000-2100-0000E6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9" name="184 CuadroTexto">
          <a:extLst>
            <a:ext uri="{FF2B5EF4-FFF2-40B4-BE49-F238E27FC236}">
              <a16:creationId xmlns:a16="http://schemas.microsoft.com/office/drawing/2014/main" xmlns="" id="{00000000-0008-0000-2100-0000E7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0" name="185 CuadroTexto">
          <a:extLst>
            <a:ext uri="{FF2B5EF4-FFF2-40B4-BE49-F238E27FC236}">
              <a16:creationId xmlns:a16="http://schemas.microsoft.com/office/drawing/2014/main" xmlns="" id="{00000000-0008-0000-2100-0000E8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1" name="186 CuadroTexto">
          <a:extLst>
            <a:ext uri="{FF2B5EF4-FFF2-40B4-BE49-F238E27FC236}">
              <a16:creationId xmlns:a16="http://schemas.microsoft.com/office/drawing/2014/main" xmlns="" id="{00000000-0008-0000-2100-0000E9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2" name="187 CuadroTexto">
          <a:extLst>
            <a:ext uri="{FF2B5EF4-FFF2-40B4-BE49-F238E27FC236}">
              <a16:creationId xmlns:a16="http://schemas.microsoft.com/office/drawing/2014/main" xmlns="" id="{00000000-0008-0000-2100-0000EA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3" name="188 CuadroTexto">
          <a:extLst>
            <a:ext uri="{FF2B5EF4-FFF2-40B4-BE49-F238E27FC236}">
              <a16:creationId xmlns:a16="http://schemas.microsoft.com/office/drawing/2014/main" xmlns="" id="{00000000-0008-0000-2100-0000EB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4" name="189 CuadroTexto">
          <a:extLst>
            <a:ext uri="{FF2B5EF4-FFF2-40B4-BE49-F238E27FC236}">
              <a16:creationId xmlns:a16="http://schemas.microsoft.com/office/drawing/2014/main" xmlns="" id="{00000000-0008-0000-2100-0000EC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5" name="190 CuadroTexto">
          <a:extLst>
            <a:ext uri="{FF2B5EF4-FFF2-40B4-BE49-F238E27FC236}">
              <a16:creationId xmlns:a16="http://schemas.microsoft.com/office/drawing/2014/main" xmlns="" id="{00000000-0008-0000-2100-0000ED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6" name="191 CuadroTexto">
          <a:extLst>
            <a:ext uri="{FF2B5EF4-FFF2-40B4-BE49-F238E27FC236}">
              <a16:creationId xmlns:a16="http://schemas.microsoft.com/office/drawing/2014/main" xmlns="" id="{00000000-0008-0000-2100-0000EE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7" name="192 CuadroTexto">
          <a:extLst>
            <a:ext uri="{FF2B5EF4-FFF2-40B4-BE49-F238E27FC236}">
              <a16:creationId xmlns:a16="http://schemas.microsoft.com/office/drawing/2014/main" xmlns="" id="{00000000-0008-0000-2100-0000EF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8" name="193 CuadroTexto">
          <a:extLst>
            <a:ext uri="{FF2B5EF4-FFF2-40B4-BE49-F238E27FC236}">
              <a16:creationId xmlns:a16="http://schemas.microsoft.com/office/drawing/2014/main" xmlns="" id="{00000000-0008-0000-2100-0000F0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9" name="194 CuadroTexto">
          <a:extLst>
            <a:ext uri="{FF2B5EF4-FFF2-40B4-BE49-F238E27FC236}">
              <a16:creationId xmlns:a16="http://schemas.microsoft.com/office/drawing/2014/main" xmlns="" id="{00000000-0008-0000-2100-0000F1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0" name="195 CuadroTexto">
          <a:extLst>
            <a:ext uri="{FF2B5EF4-FFF2-40B4-BE49-F238E27FC236}">
              <a16:creationId xmlns:a16="http://schemas.microsoft.com/office/drawing/2014/main" xmlns="" id="{00000000-0008-0000-2100-0000F2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1" name="196 CuadroTexto">
          <a:extLst>
            <a:ext uri="{FF2B5EF4-FFF2-40B4-BE49-F238E27FC236}">
              <a16:creationId xmlns:a16="http://schemas.microsoft.com/office/drawing/2014/main" xmlns="" id="{00000000-0008-0000-2100-0000F3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2" name="197 CuadroTexto">
          <a:extLst>
            <a:ext uri="{FF2B5EF4-FFF2-40B4-BE49-F238E27FC236}">
              <a16:creationId xmlns:a16="http://schemas.microsoft.com/office/drawing/2014/main" xmlns="" id="{00000000-0008-0000-2100-0000F4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3" name="198 CuadroTexto">
          <a:extLst>
            <a:ext uri="{FF2B5EF4-FFF2-40B4-BE49-F238E27FC236}">
              <a16:creationId xmlns:a16="http://schemas.microsoft.com/office/drawing/2014/main" xmlns="" id="{00000000-0008-0000-2100-0000F5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4" name="199 CuadroTexto">
          <a:extLst>
            <a:ext uri="{FF2B5EF4-FFF2-40B4-BE49-F238E27FC236}">
              <a16:creationId xmlns:a16="http://schemas.microsoft.com/office/drawing/2014/main" xmlns="" id="{00000000-0008-0000-2100-0000F6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5" name="200 CuadroTexto">
          <a:extLst>
            <a:ext uri="{FF2B5EF4-FFF2-40B4-BE49-F238E27FC236}">
              <a16:creationId xmlns:a16="http://schemas.microsoft.com/office/drawing/2014/main" xmlns="" id="{00000000-0008-0000-2100-0000F7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6" name="201 CuadroTexto">
          <a:extLst>
            <a:ext uri="{FF2B5EF4-FFF2-40B4-BE49-F238E27FC236}">
              <a16:creationId xmlns:a16="http://schemas.microsoft.com/office/drawing/2014/main" xmlns="" id="{00000000-0008-0000-2100-0000F8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7" name="202 CuadroTexto">
          <a:extLst>
            <a:ext uri="{FF2B5EF4-FFF2-40B4-BE49-F238E27FC236}">
              <a16:creationId xmlns:a16="http://schemas.microsoft.com/office/drawing/2014/main" xmlns="" id="{00000000-0008-0000-2100-0000F9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8" name="203 CuadroTexto">
          <a:extLst>
            <a:ext uri="{FF2B5EF4-FFF2-40B4-BE49-F238E27FC236}">
              <a16:creationId xmlns:a16="http://schemas.microsoft.com/office/drawing/2014/main" xmlns="" id="{00000000-0008-0000-2100-0000FA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9" name="204 CuadroTexto">
          <a:extLst>
            <a:ext uri="{FF2B5EF4-FFF2-40B4-BE49-F238E27FC236}">
              <a16:creationId xmlns:a16="http://schemas.microsoft.com/office/drawing/2014/main" xmlns="" id="{00000000-0008-0000-2100-0000FB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0" name="205 CuadroTexto">
          <a:extLst>
            <a:ext uri="{FF2B5EF4-FFF2-40B4-BE49-F238E27FC236}">
              <a16:creationId xmlns:a16="http://schemas.microsoft.com/office/drawing/2014/main" xmlns="" id="{00000000-0008-0000-2100-0000FC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1" name="206 CuadroTexto">
          <a:extLst>
            <a:ext uri="{FF2B5EF4-FFF2-40B4-BE49-F238E27FC236}">
              <a16:creationId xmlns:a16="http://schemas.microsoft.com/office/drawing/2014/main" xmlns="" id="{00000000-0008-0000-2100-0000FD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2" name="207 CuadroTexto">
          <a:extLst>
            <a:ext uri="{FF2B5EF4-FFF2-40B4-BE49-F238E27FC236}">
              <a16:creationId xmlns:a16="http://schemas.microsoft.com/office/drawing/2014/main" xmlns="" id="{00000000-0008-0000-2100-0000FE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3" name="208 CuadroTexto">
          <a:extLst>
            <a:ext uri="{FF2B5EF4-FFF2-40B4-BE49-F238E27FC236}">
              <a16:creationId xmlns:a16="http://schemas.microsoft.com/office/drawing/2014/main" xmlns="" id="{00000000-0008-0000-2100-0000FF08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4" name="209 CuadroTexto">
          <a:extLst>
            <a:ext uri="{FF2B5EF4-FFF2-40B4-BE49-F238E27FC236}">
              <a16:creationId xmlns:a16="http://schemas.microsoft.com/office/drawing/2014/main" xmlns="" id="{00000000-0008-0000-2100-00000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5" name="210 CuadroTexto">
          <a:extLst>
            <a:ext uri="{FF2B5EF4-FFF2-40B4-BE49-F238E27FC236}">
              <a16:creationId xmlns:a16="http://schemas.microsoft.com/office/drawing/2014/main" xmlns="" id="{00000000-0008-0000-2100-00000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6" name="211 CuadroTexto">
          <a:extLst>
            <a:ext uri="{FF2B5EF4-FFF2-40B4-BE49-F238E27FC236}">
              <a16:creationId xmlns:a16="http://schemas.microsoft.com/office/drawing/2014/main" xmlns="" id="{00000000-0008-0000-2100-00000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7" name="212 CuadroTexto">
          <a:extLst>
            <a:ext uri="{FF2B5EF4-FFF2-40B4-BE49-F238E27FC236}">
              <a16:creationId xmlns:a16="http://schemas.microsoft.com/office/drawing/2014/main" xmlns="" id="{00000000-0008-0000-2100-00000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8" name="213 CuadroTexto">
          <a:extLst>
            <a:ext uri="{FF2B5EF4-FFF2-40B4-BE49-F238E27FC236}">
              <a16:creationId xmlns:a16="http://schemas.microsoft.com/office/drawing/2014/main" xmlns="" id="{00000000-0008-0000-2100-00000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9" name="214 CuadroTexto">
          <a:extLst>
            <a:ext uri="{FF2B5EF4-FFF2-40B4-BE49-F238E27FC236}">
              <a16:creationId xmlns:a16="http://schemas.microsoft.com/office/drawing/2014/main" xmlns="" id="{00000000-0008-0000-2100-00000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0" name="215 CuadroTexto">
          <a:extLst>
            <a:ext uri="{FF2B5EF4-FFF2-40B4-BE49-F238E27FC236}">
              <a16:creationId xmlns:a16="http://schemas.microsoft.com/office/drawing/2014/main" xmlns="" id="{00000000-0008-0000-2100-00000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1" name="216 CuadroTexto">
          <a:extLst>
            <a:ext uri="{FF2B5EF4-FFF2-40B4-BE49-F238E27FC236}">
              <a16:creationId xmlns:a16="http://schemas.microsoft.com/office/drawing/2014/main" xmlns="" id="{00000000-0008-0000-2100-00000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2" name="217 CuadroTexto">
          <a:extLst>
            <a:ext uri="{FF2B5EF4-FFF2-40B4-BE49-F238E27FC236}">
              <a16:creationId xmlns:a16="http://schemas.microsoft.com/office/drawing/2014/main" xmlns="" id="{00000000-0008-0000-2100-00000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3" name="218 CuadroTexto">
          <a:extLst>
            <a:ext uri="{FF2B5EF4-FFF2-40B4-BE49-F238E27FC236}">
              <a16:creationId xmlns:a16="http://schemas.microsoft.com/office/drawing/2014/main" xmlns="" id="{00000000-0008-0000-2100-00000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4" name="219 CuadroTexto">
          <a:extLst>
            <a:ext uri="{FF2B5EF4-FFF2-40B4-BE49-F238E27FC236}">
              <a16:creationId xmlns:a16="http://schemas.microsoft.com/office/drawing/2014/main" xmlns="" id="{00000000-0008-0000-2100-00000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5" name="220 CuadroTexto">
          <a:extLst>
            <a:ext uri="{FF2B5EF4-FFF2-40B4-BE49-F238E27FC236}">
              <a16:creationId xmlns:a16="http://schemas.microsoft.com/office/drawing/2014/main" xmlns="" id="{00000000-0008-0000-2100-00000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6" name="221 CuadroTexto">
          <a:extLst>
            <a:ext uri="{FF2B5EF4-FFF2-40B4-BE49-F238E27FC236}">
              <a16:creationId xmlns:a16="http://schemas.microsoft.com/office/drawing/2014/main" xmlns="" id="{00000000-0008-0000-2100-00000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7" name="222 CuadroTexto">
          <a:extLst>
            <a:ext uri="{FF2B5EF4-FFF2-40B4-BE49-F238E27FC236}">
              <a16:creationId xmlns:a16="http://schemas.microsoft.com/office/drawing/2014/main" xmlns="" id="{00000000-0008-0000-2100-00000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8" name="223 CuadroTexto">
          <a:extLst>
            <a:ext uri="{FF2B5EF4-FFF2-40B4-BE49-F238E27FC236}">
              <a16:creationId xmlns:a16="http://schemas.microsoft.com/office/drawing/2014/main" xmlns="" id="{00000000-0008-0000-2100-00000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9" name="224 CuadroTexto">
          <a:extLst>
            <a:ext uri="{FF2B5EF4-FFF2-40B4-BE49-F238E27FC236}">
              <a16:creationId xmlns:a16="http://schemas.microsoft.com/office/drawing/2014/main" xmlns="" id="{00000000-0008-0000-2100-00000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0" name="225 CuadroTexto">
          <a:extLst>
            <a:ext uri="{FF2B5EF4-FFF2-40B4-BE49-F238E27FC236}">
              <a16:creationId xmlns:a16="http://schemas.microsoft.com/office/drawing/2014/main" xmlns="" id="{00000000-0008-0000-2100-00001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1" name="226 CuadroTexto">
          <a:extLst>
            <a:ext uri="{FF2B5EF4-FFF2-40B4-BE49-F238E27FC236}">
              <a16:creationId xmlns:a16="http://schemas.microsoft.com/office/drawing/2014/main" xmlns="" id="{00000000-0008-0000-2100-00001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2" name="227 CuadroTexto">
          <a:extLst>
            <a:ext uri="{FF2B5EF4-FFF2-40B4-BE49-F238E27FC236}">
              <a16:creationId xmlns:a16="http://schemas.microsoft.com/office/drawing/2014/main" xmlns="" id="{00000000-0008-0000-2100-00001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3" name="228 CuadroTexto">
          <a:extLst>
            <a:ext uri="{FF2B5EF4-FFF2-40B4-BE49-F238E27FC236}">
              <a16:creationId xmlns:a16="http://schemas.microsoft.com/office/drawing/2014/main" xmlns="" id="{00000000-0008-0000-2100-00001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4" name="229 CuadroTexto">
          <a:extLst>
            <a:ext uri="{FF2B5EF4-FFF2-40B4-BE49-F238E27FC236}">
              <a16:creationId xmlns:a16="http://schemas.microsoft.com/office/drawing/2014/main" xmlns="" id="{00000000-0008-0000-2100-00001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5" name="230 CuadroTexto">
          <a:extLst>
            <a:ext uri="{FF2B5EF4-FFF2-40B4-BE49-F238E27FC236}">
              <a16:creationId xmlns:a16="http://schemas.microsoft.com/office/drawing/2014/main" xmlns="" id="{00000000-0008-0000-2100-00001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6" name="231 CuadroTexto">
          <a:extLst>
            <a:ext uri="{FF2B5EF4-FFF2-40B4-BE49-F238E27FC236}">
              <a16:creationId xmlns:a16="http://schemas.microsoft.com/office/drawing/2014/main" xmlns="" id="{00000000-0008-0000-2100-00001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7" name="232 CuadroTexto">
          <a:extLst>
            <a:ext uri="{FF2B5EF4-FFF2-40B4-BE49-F238E27FC236}">
              <a16:creationId xmlns:a16="http://schemas.microsoft.com/office/drawing/2014/main" xmlns="" id="{00000000-0008-0000-2100-00001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8" name="233 CuadroTexto">
          <a:extLst>
            <a:ext uri="{FF2B5EF4-FFF2-40B4-BE49-F238E27FC236}">
              <a16:creationId xmlns:a16="http://schemas.microsoft.com/office/drawing/2014/main" xmlns="" id="{00000000-0008-0000-2100-00001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9" name="234 CuadroTexto">
          <a:extLst>
            <a:ext uri="{FF2B5EF4-FFF2-40B4-BE49-F238E27FC236}">
              <a16:creationId xmlns:a16="http://schemas.microsoft.com/office/drawing/2014/main" xmlns="" id="{00000000-0008-0000-2100-00001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0" name="235 CuadroTexto">
          <a:extLst>
            <a:ext uri="{FF2B5EF4-FFF2-40B4-BE49-F238E27FC236}">
              <a16:creationId xmlns:a16="http://schemas.microsoft.com/office/drawing/2014/main" xmlns="" id="{00000000-0008-0000-2100-00001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1" name="236 CuadroTexto">
          <a:extLst>
            <a:ext uri="{FF2B5EF4-FFF2-40B4-BE49-F238E27FC236}">
              <a16:creationId xmlns:a16="http://schemas.microsoft.com/office/drawing/2014/main" xmlns="" id="{00000000-0008-0000-2100-00001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2" name="237 CuadroTexto">
          <a:extLst>
            <a:ext uri="{FF2B5EF4-FFF2-40B4-BE49-F238E27FC236}">
              <a16:creationId xmlns:a16="http://schemas.microsoft.com/office/drawing/2014/main" xmlns="" id="{00000000-0008-0000-2100-00001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3" name="238 CuadroTexto">
          <a:extLst>
            <a:ext uri="{FF2B5EF4-FFF2-40B4-BE49-F238E27FC236}">
              <a16:creationId xmlns:a16="http://schemas.microsoft.com/office/drawing/2014/main" xmlns="" id="{00000000-0008-0000-2100-00001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4" name="239 CuadroTexto">
          <a:extLst>
            <a:ext uri="{FF2B5EF4-FFF2-40B4-BE49-F238E27FC236}">
              <a16:creationId xmlns:a16="http://schemas.microsoft.com/office/drawing/2014/main" xmlns="" id="{00000000-0008-0000-2100-00001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5" name="240 CuadroTexto">
          <a:extLst>
            <a:ext uri="{FF2B5EF4-FFF2-40B4-BE49-F238E27FC236}">
              <a16:creationId xmlns:a16="http://schemas.microsoft.com/office/drawing/2014/main" xmlns="" id="{00000000-0008-0000-2100-00001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6" name="241 CuadroTexto">
          <a:extLst>
            <a:ext uri="{FF2B5EF4-FFF2-40B4-BE49-F238E27FC236}">
              <a16:creationId xmlns:a16="http://schemas.microsoft.com/office/drawing/2014/main" xmlns="" id="{00000000-0008-0000-2100-00002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7" name="242 CuadroTexto">
          <a:extLst>
            <a:ext uri="{FF2B5EF4-FFF2-40B4-BE49-F238E27FC236}">
              <a16:creationId xmlns:a16="http://schemas.microsoft.com/office/drawing/2014/main" xmlns="" id="{00000000-0008-0000-2100-00002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8" name="243 CuadroTexto">
          <a:extLst>
            <a:ext uri="{FF2B5EF4-FFF2-40B4-BE49-F238E27FC236}">
              <a16:creationId xmlns:a16="http://schemas.microsoft.com/office/drawing/2014/main" xmlns="" id="{00000000-0008-0000-2100-00002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9" name="244 CuadroTexto">
          <a:extLst>
            <a:ext uri="{FF2B5EF4-FFF2-40B4-BE49-F238E27FC236}">
              <a16:creationId xmlns:a16="http://schemas.microsoft.com/office/drawing/2014/main" xmlns="" id="{00000000-0008-0000-2100-00002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0" name="245 CuadroTexto">
          <a:extLst>
            <a:ext uri="{FF2B5EF4-FFF2-40B4-BE49-F238E27FC236}">
              <a16:creationId xmlns:a16="http://schemas.microsoft.com/office/drawing/2014/main" xmlns="" id="{00000000-0008-0000-2100-00002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1" name="246 CuadroTexto">
          <a:extLst>
            <a:ext uri="{FF2B5EF4-FFF2-40B4-BE49-F238E27FC236}">
              <a16:creationId xmlns:a16="http://schemas.microsoft.com/office/drawing/2014/main" xmlns="" id="{00000000-0008-0000-2100-00002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2" name="247 CuadroTexto">
          <a:extLst>
            <a:ext uri="{FF2B5EF4-FFF2-40B4-BE49-F238E27FC236}">
              <a16:creationId xmlns:a16="http://schemas.microsoft.com/office/drawing/2014/main" xmlns="" id="{00000000-0008-0000-2100-00002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3" name="248 CuadroTexto">
          <a:extLst>
            <a:ext uri="{FF2B5EF4-FFF2-40B4-BE49-F238E27FC236}">
              <a16:creationId xmlns:a16="http://schemas.microsoft.com/office/drawing/2014/main" xmlns="" id="{00000000-0008-0000-2100-00002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4" name="249 CuadroTexto">
          <a:extLst>
            <a:ext uri="{FF2B5EF4-FFF2-40B4-BE49-F238E27FC236}">
              <a16:creationId xmlns:a16="http://schemas.microsoft.com/office/drawing/2014/main" xmlns="" id="{00000000-0008-0000-2100-00002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5" name="250 CuadroTexto">
          <a:extLst>
            <a:ext uri="{FF2B5EF4-FFF2-40B4-BE49-F238E27FC236}">
              <a16:creationId xmlns:a16="http://schemas.microsoft.com/office/drawing/2014/main" xmlns="" id="{00000000-0008-0000-2100-00002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6" name="251 CuadroTexto">
          <a:extLst>
            <a:ext uri="{FF2B5EF4-FFF2-40B4-BE49-F238E27FC236}">
              <a16:creationId xmlns:a16="http://schemas.microsoft.com/office/drawing/2014/main" xmlns="" id="{00000000-0008-0000-2100-00002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7" name="252 CuadroTexto">
          <a:extLst>
            <a:ext uri="{FF2B5EF4-FFF2-40B4-BE49-F238E27FC236}">
              <a16:creationId xmlns:a16="http://schemas.microsoft.com/office/drawing/2014/main" xmlns="" id="{00000000-0008-0000-2100-00002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8" name="253 CuadroTexto">
          <a:extLst>
            <a:ext uri="{FF2B5EF4-FFF2-40B4-BE49-F238E27FC236}">
              <a16:creationId xmlns:a16="http://schemas.microsoft.com/office/drawing/2014/main" xmlns="" id="{00000000-0008-0000-2100-00002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9" name="254 CuadroTexto">
          <a:extLst>
            <a:ext uri="{FF2B5EF4-FFF2-40B4-BE49-F238E27FC236}">
              <a16:creationId xmlns:a16="http://schemas.microsoft.com/office/drawing/2014/main" xmlns="" id="{00000000-0008-0000-2100-00002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0" name="255 CuadroTexto">
          <a:extLst>
            <a:ext uri="{FF2B5EF4-FFF2-40B4-BE49-F238E27FC236}">
              <a16:creationId xmlns:a16="http://schemas.microsoft.com/office/drawing/2014/main" xmlns="" id="{00000000-0008-0000-2100-00002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1" name="256 CuadroTexto">
          <a:extLst>
            <a:ext uri="{FF2B5EF4-FFF2-40B4-BE49-F238E27FC236}">
              <a16:creationId xmlns:a16="http://schemas.microsoft.com/office/drawing/2014/main" xmlns="" id="{00000000-0008-0000-2100-00002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2" name="257 CuadroTexto">
          <a:extLst>
            <a:ext uri="{FF2B5EF4-FFF2-40B4-BE49-F238E27FC236}">
              <a16:creationId xmlns:a16="http://schemas.microsoft.com/office/drawing/2014/main" xmlns="" id="{00000000-0008-0000-2100-00003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3" name="258 CuadroTexto">
          <a:extLst>
            <a:ext uri="{FF2B5EF4-FFF2-40B4-BE49-F238E27FC236}">
              <a16:creationId xmlns:a16="http://schemas.microsoft.com/office/drawing/2014/main" xmlns="" id="{00000000-0008-0000-2100-00003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4" name="259 CuadroTexto">
          <a:extLst>
            <a:ext uri="{FF2B5EF4-FFF2-40B4-BE49-F238E27FC236}">
              <a16:creationId xmlns:a16="http://schemas.microsoft.com/office/drawing/2014/main" xmlns="" id="{00000000-0008-0000-2100-00003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5" name="260 CuadroTexto">
          <a:extLst>
            <a:ext uri="{FF2B5EF4-FFF2-40B4-BE49-F238E27FC236}">
              <a16:creationId xmlns:a16="http://schemas.microsoft.com/office/drawing/2014/main" xmlns="" id="{00000000-0008-0000-2100-00003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6" name="261 CuadroTexto">
          <a:extLst>
            <a:ext uri="{FF2B5EF4-FFF2-40B4-BE49-F238E27FC236}">
              <a16:creationId xmlns:a16="http://schemas.microsoft.com/office/drawing/2014/main" xmlns="" id="{00000000-0008-0000-2100-00003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7" name="262 CuadroTexto">
          <a:extLst>
            <a:ext uri="{FF2B5EF4-FFF2-40B4-BE49-F238E27FC236}">
              <a16:creationId xmlns:a16="http://schemas.microsoft.com/office/drawing/2014/main" xmlns="" id="{00000000-0008-0000-2100-00003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8" name="263 CuadroTexto">
          <a:extLst>
            <a:ext uri="{FF2B5EF4-FFF2-40B4-BE49-F238E27FC236}">
              <a16:creationId xmlns:a16="http://schemas.microsoft.com/office/drawing/2014/main" xmlns="" id="{00000000-0008-0000-2100-00003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9" name="264 CuadroTexto">
          <a:extLst>
            <a:ext uri="{FF2B5EF4-FFF2-40B4-BE49-F238E27FC236}">
              <a16:creationId xmlns:a16="http://schemas.microsoft.com/office/drawing/2014/main" xmlns="" id="{00000000-0008-0000-2100-00003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0" name="265 CuadroTexto">
          <a:extLst>
            <a:ext uri="{FF2B5EF4-FFF2-40B4-BE49-F238E27FC236}">
              <a16:creationId xmlns:a16="http://schemas.microsoft.com/office/drawing/2014/main" xmlns="" id="{00000000-0008-0000-2100-00003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1" name="266 CuadroTexto">
          <a:extLst>
            <a:ext uri="{FF2B5EF4-FFF2-40B4-BE49-F238E27FC236}">
              <a16:creationId xmlns:a16="http://schemas.microsoft.com/office/drawing/2014/main" xmlns="" id="{00000000-0008-0000-2100-00003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2" name="267 CuadroTexto">
          <a:extLst>
            <a:ext uri="{FF2B5EF4-FFF2-40B4-BE49-F238E27FC236}">
              <a16:creationId xmlns:a16="http://schemas.microsoft.com/office/drawing/2014/main" xmlns="" id="{00000000-0008-0000-2100-00003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3" name="268 CuadroTexto">
          <a:extLst>
            <a:ext uri="{FF2B5EF4-FFF2-40B4-BE49-F238E27FC236}">
              <a16:creationId xmlns:a16="http://schemas.microsoft.com/office/drawing/2014/main" xmlns="" id="{00000000-0008-0000-2100-00003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4" name="269 CuadroTexto">
          <a:extLst>
            <a:ext uri="{FF2B5EF4-FFF2-40B4-BE49-F238E27FC236}">
              <a16:creationId xmlns:a16="http://schemas.microsoft.com/office/drawing/2014/main" xmlns="" id="{00000000-0008-0000-2100-00003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5" name="270 CuadroTexto">
          <a:extLst>
            <a:ext uri="{FF2B5EF4-FFF2-40B4-BE49-F238E27FC236}">
              <a16:creationId xmlns:a16="http://schemas.microsoft.com/office/drawing/2014/main" xmlns="" id="{00000000-0008-0000-2100-00003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6" name="271 CuadroTexto">
          <a:extLst>
            <a:ext uri="{FF2B5EF4-FFF2-40B4-BE49-F238E27FC236}">
              <a16:creationId xmlns:a16="http://schemas.microsoft.com/office/drawing/2014/main" xmlns="" id="{00000000-0008-0000-2100-00003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7" name="272 CuadroTexto">
          <a:extLst>
            <a:ext uri="{FF2B5EF4-FFF2-40B4-BE49-F238E27FC236}">
              <a16:creationId xmlns:a16="http://schemas.microsoft.com/office/drawing/2014/main" xmlns="" id="{00000000-0008-0000-2100-00003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8" name="273 CuadroTexto">
          <a:extLst>
            <a:ext uri="{FF2B5EF4-FFF2-40B4-BE49-F238E27FC236}">
              <a16:creationId xmlns:a16="http://schemas.microsoft.com/office/drawing/2014/main" xmlns="" id="{00000000-0008-0000-2100-00004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9" name="274 CuadroTexto">
          <a:extLst>
            <a:ext uri="{FF2B5EF4-FFF2-40B4-BE49-F238E27FC236}">
              <a16:creationId xmlns:a16="http://schemas.microsoft.com/office/drawing/2014/main" xmlns="" id="{00000000-0008-0000-2100-00004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0" name="275 CuadroTexto">
          <a:extLst>
            <a:ext uri="{FF2B5EF4-FFF2-40B4-BE49-F238E27FC236}">
              <a16:creationId xmlns:a16="http://schemas.microsoft.com/office/drawing/2014/main" xmlns="" id="{00000000-0008-0000-2100-00004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1" name="276 CuadroTexto">
          <a:extLst>
            <a:ext uri="{FF2B5EF4-FFF2-40B4-BE49-F238E27FC236}">
              <a16:creationId xmlns:a16="http://schemas.microsoft.com/office/drawing/2014/main" xmlns="" id="{00000000-0008-0000-2100-00004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2" name="277 CuadroTexto">
          <a:extLst>
            <a:ext uri="{FF2B5EF4-FFF2-40B4-BE49-F238E27FC236}">
              <a16:creationId xmlns:a16="http://schemas.microsoft.com/office/drawing/2014/main" xmlns="" id="{00000000-0008-0000-2100-00004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3" name="278 CuadroTexto">
          <a:extLst>
            <a:ext uri="{FF2B5EF4-FFF2-40B4-BE49-F238E27FC236}">
              <a16:creationId xmlns:a16="http://schemas.microsoft.com/office/drawing/2014/main" xmlns="" id="{00000000-0008-0000-2100-00004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4" name="279 CuadroTexto">
          <a:extLst>
            <a:ext uri="{FF2B5EF4-FFF2-40B4-BE49-F238E27FC236}">
              <a16:creationId xmlns:a16="http://schemas.microsoft.com/office/drawing/2014/main" xmlns="" id="{00000000-0008-0000-2100-00004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5" name="280 CuadroTexto">
          <a:extLst>
            <a:ext uri="{FF2B5EF4-FFF2-40B4-BE49-F238E27FC236}">
              <a16:creationId xmlns:a16="http://schemas.microsoft.com/office/drawing/2014/main" xmlns="" id="{00000000-0008-0000-2100-00004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1 CuadroTexto">
          <a:extLst>
            <a:ext uri="{FF2B5EF4-FFF2-40B4-BE49-F238E27FC236}">
              <a16:creationId xmlns:a16="http://schemas.microsoft.com/office/drawing/2014/main" xmlns="" id="{00000000-0008-0000-2100-00004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7" name="282 CuadroTexto">
          <a:extLst>
            <a:ext uri="{FF2B5EF4-FFF2-40B4-BE49-F238E27FC236}">
              <a16:creationId xmlns:a16="http://schemas.microsoft.com/office/drawing/2014/main" xmlns="" id="{00000000-0008-0000-2100-00004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8" name="283 CuadroTexto">
          <a:extLst>
            <a:ext uri="{FF2B5EF4-FFF2-40B4-BE49-F238E27FC236}">
              <a16:creationId xmlns:a16="http://schemas.microsoft.com/office/drawing/2014/main" xmlns="" id="{00000000-0008-0000-2100-00004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9" name="284 CuadroTexto">
          <a:extLst>
            <a:ext uri="{FF2B5EF4-FFF2-40B4-BE49-F238E27FC236}">
              <a16:creationId xmlns:a16="http://schemas.microsoft.com/office/drawing/2014/main" xmlns="" id="{00000000-0008-0000-2100-00004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0" name="285 CuadroTexto">
          <a:extLst>
            <a:ext uri="{FF2B5EF4-FFF2-40B4-BE49-F238E27FC236}">
              <a16:creationId xmlns:a16="http://schemas.microsoft.com/office/drawing/2014/main" xmlns="" id="{00000000-0008-0000-2100-00004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1" name="286 CuadroTexto">
          <a:extLst>
            <a:ext uri="{FF2B5EF4-FFF2-40B4-BE49-F238E27FC236}">
              <a16:creationId xmlns:a16="http://schemas.microsoft.com/office/drawing/2014/main" xmlns="" id="{00000000-0008-0000-2100-00004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2" name="287 CuadroTexto">
          <a:extLst>
            <a:ext uri="{FF2B5EF4-FFF2-40B4-BE49-F238E27FC236}">
              <a16:creationId xmlns:a16="http://schemas.microsoft.com/office/drawing/2014/main" xmlns="" id="{00000000-0008-0000-2100-00004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3" name="288 CuadroTexto">
          <a:extLst>
            <a:ext uri="{FF2B5EF4-FFF2-40B4-BE49-F238E27FC236}">
              <a16:creationId xmlns:a16="http://schemas.microsoft.com/office/drawing/2014/main" xmlns="" id="{00000000-0008-0000-2100-00004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4" name="289 CuadroTexto">
          <a:extLst>
            <a:ext uri="{FF2B5EF4-FFF2-40B4-BE49-F238E27FC236}">
              <a16:creationId xmlns:a16="http://schemas.microsoft.com/office/drawing/2014/main" xmlns="" id="{00000000-0008-0000-2100-00005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5" name="290 CuadroTexto">
          <a:extLst>
            <a:ext uri="{FF2B5EF4-FFF2-40B4-BE49-F238E27FC236}">
              <a16:creationId xmlns:a16="http://schemas.microsoft.com/office/drawing/2014/main" xmlns="" id="{00000000-0008-0000-2100-00005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6" name="291 CuadroTexto">
          <a:extLst>
            <a:ext uri="{FF2B5EF4-FFF2-40B4-BE49-F238E27FC236}">
              <a16:creationId xmlns:a16="http://schemas.microsoft.com/office/drawing/2014/main" xmlns="" id="{00000000-0008-0000-2100-00005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7" name="292 CuadroTexto">
          <a:extLst>
            <a:ext uri="{FF2B5EF4-FFF2-40B4-BE49-F238E27FC236}">
              <a16:creationId xmlns:a16="http://schemas.microsoft.com/office/drawing/2014/main" xmlns="" id="{00000000-0008-0000-2100-00005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8" name="293 CuadroTexto">
          <a:extLst>
            <a:ext uri="{FF2B5EF4-FFF2-40B4-BE49-F238E27FC236}">
              <a16:creationId xmlns:a16="http://schemas.microsoft.com/office/drawing/2014/main" xmlns="" id="{00000000-0008-0000-2100-00005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9" name="294 CuadroTexto">
          <a:extLst>
            <a:ext uri="{FF2B5EF4-FFF2-40B4-BE49-F238E27FC236}">
              <a16:creationId xmlns:a16="http://schemas.microsoft.com/office/drawing/2014/main" xmlns="" id="{00000000-0008-0000-2100-00005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0" name="295 CuadroTexto">
          <a:extLst>
            <a:ext uri="{FF2B5EF4-FFF2-40B4-BE49-F238E27FC236}">
              <a16:creationId xmlns:a16="http://schemas.microsoft.com/office/drawing/2014/main" xmlns="" id="{00000000-0008-0000-2100-00005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1" name="296 CuadroTexto">
          <a:extLst>
            <a:ext uri="{FF2B5EF4-FFF2-40B4-BE49-F238E27FC236}">
              <a16:creationId xmlns:a16="http://schemas.microsoft.com/office/drawing/2014/main" xmlns="" id="{00000000-0008-0000-2100-00005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392" name="301 CuadroTexto">
          <a:extLst>
            <a:ext uri="{FF2B5EF4-FFF2-40B4-BE49-F238E27FC236}">
              <a16:creationId xmlns:a16="http://schemas.microsoft.com/office/drawing/2014/main" xmlns="" id="{00000000-0008-0000-2100-00005809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393" name="302 CuadroTexto">
          <a:extLst>
            <a:ext uri="{FF2B5EF4-FFF2-40B4-BE49-F238E27FC236}">
              <a16:creationId xmlns:a16="http://schemas.microsoft.com/office/drawing/2014/main" xmlns="" id="{00000000-0008-0000-2100-00005909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4" name="17 CuadroTexto">
          <a:extLst>
            <a:ext uri="{FF2B5EF4-FFF2-40B4-BE49-F238E27FC236}">
              <a16:creationId xmlns:a16="http://schemas.microsoft.com/office/drawing/2014/main" xmlns="" id="{00000000-0008-0000-2100-00005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5" name="90 CuadroTexto">
          <a:extLst>
            <a:ext uri="{FF2B5EF4-FFF2-40B4-BE49-F238E27FC236}">
              <a16:creationId xmlns:a16="http://schemas.microsoft.com/office/drawing/2014/main" xmlns="" id="{00000000-0008-0000-2100-00005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6" name="91 CuadroTexto">
          <a:extLst>
            <a:ext uri="{FF2B5EF4-FFF2-40B4-BE49-F238E27FC236}">
              <a16:creationId xmlns:a16="http://schemas.microsoft.com/office/drawing/2014/main" xmlns="" id="{00000000-0008-0000-2100-00005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7" name="92 CuadroTexto">
          <a:extLst>
            <a:ext uri="{FF2B5EF4-FFF2-40B4-BE49-F238E27FC236}">
              <a16:creationId xmlns:a16="http://schemas.microsoft.com/office/drawing/2014/main" xmlns="" id="{00000000-0008-0000-2100-00005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8" name="93 CuadroTexto">
          <a:extLst>
            <a:ext uri="{FF2B5EF4-FFF2-40B4-BE49-F238E27FC236}">
              <a16:creationId xmlns:a16="http://schemas.microsoft.com/office/drawing/2014/main" xmlns="" id="{00000000-0008-0000-2100-00005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9" name="94 CuadroTexto">
          <a:extLst>
            <a:ext uri="{FF2B5EF4-FFF2-40B4-BE49-F238E27FC236}">
              <a16:creationId xmlns:a16="http://schemas.microsoft.com/office/drawing/2014/main" xmlns="" id="{00000000-0008-0000-2100-00005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0" name="95 CuadroTexto">
          <a:extLst>
            <a:ext uri="{FF2B5EF4-FFF2-40B4-BE49-F238E27FC236}">
              <a16:creationId xmlns:a16="http://schemas.microsoft.com/office/drawing/2014/main" xmlns="" id="{00000000-0008-0000-2100-00006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1" name="96 CuadroTexto">
          <a:extLst>
            <a:ext uri="{FF2B5EF4-FFF2-40B4-BE49-F238E27FC236}">
              <a16:creationId xmlns:a16="http://schemas.microsoft.com/office/drawing/2014/main" xmlns="" id="{00000000-0008-0000-2100-00006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2" name="97 CuadroTexto">
          <a:extLst>
            <a:ext uri="{FF2B5EF4-FFF2-40B4-BE49-F238E27FC236}">
              <a16:creationId xmlns:a16="http://schemas.microsoft.com/office/drawing/2014/main" xmlns="" id="{00000000-0008-0000-2100-00006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98 CuadroTexto">
          <a:extLst>
            <a:ext uri="{FF2B5EF4-FFF2-40B4-BE49-F238E27FC236}">
              <a16:creationId xmlns:a16="http://schemas.microsoft.com/office/drawing/2014/main" xmlns="" id="{00000000-0008-0000-2100-00006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4" name="99 CuadroTexto">
          <a:extLst>
            <a:ext uri="{FF2B5EF4-FFF2-40B4-BE49-F238E27FC236}">
              <a16:creationId xmlns:a16="http://schemas.microsoft.com/office/drawing/2014/main" xmlns="" id="{00000000-0008-0000-2100-00006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5" name="100 CuadroTexto">
          <a:extLst>
            <a:ext uri="{FF2B5EF4-FFF2-40B4-BE49-F238E27FC236}">
              <a16:creationId xmlns:a16="http://schemas.microsoft.com/office/drawing/2014/main" xmlns="" id="{00000000-0008-0000-2100-00006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6" name="101 CuadroTexto">
          <a:extLst>
            <a:ext uri="{FF2B5EF4-FFF2-40B4-BE49-F238E27FC236}">
              <a16:creationId xmlns:a16="http://schemas.microsoft.com/office/drawing/2014/main" xmlns="" id="{00000000-0008-0000-2100-00006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7" name="118 CuadroTexto">
          <a:extLst>
            <a:ext uri="{FF2B5EF4-FFF2-40B4-BE49-F238E27FC236}">
              <a16:creationId xmlns:a16="http://schemas.microsoft.com/office/drawing/2014/main" xmlns="" id="{00000000-0008-0000-2100-00006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8" name="119 CuadroTexto">
          <a:extLst>
            <a:ext uri="{FF2B5EF4-FFF2-40B4-BE49-F238E27FC236}">
              <a16:creationId xmlns:a16="http://schemas.microsoft.com/office/drawing/2014/main" xmlns="" id="{00000000-0008-0000-2100-00006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9" name="120 CuadroTexto">
          <a:extLst>
            <a:ext uri="{FF2B5EF4-FFF2-40B4-BE49-F238E27FC236}">
              <a16:creationId xmlns:a16="http://schemas.microsoft.com/office/drawing/2014/main" xmlns="" id="{00000000-0008-0000-2100-00006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0" name="121 CuadroTexto">
          <a:extLst>
            <a:ext uri="{FF2B5EF4-FFF2-40B4-BE49-F238E27FC236}">
              <a16:creationId xmlns:a16="http://schemas.microsoft.com/office/drawing/2014/main" xmlns="" id="{00000000-0008-0000-2100-00006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1" name="122 CuadroTexto">
          <a:extLst>
            <a:ext uri="{FF2B5EF4-FFF2-40B4-BE49-F238E27FC236}">
              <a16:creationId xmlns:a16="http://schemas.microsoft.com/office/drawing/2014/main" xmlns="" id="{00000000-0008-0000-2100-00006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2" name="123 CuadroTexto">
          <a:extLst>
            <a:ext uri="{FF2B5EF4-FFF2-40B4-BE49-F238E27FC236}">
              <a16:creationId xmlns:a16="http://schemas.microsoft.com/office/drawing/2014/main" xmlns="" id="{00000000-0008-0000-2100-00006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3" name="124 CuadroTexto">
          <a:extLst>
            <a:ext uri="{FF2B5EF4-FFF2-40B4-BE49-F238E27FC236}">
              <a16:creationId xmlns:a16="http://schemas.microsoft.com/office/drawing/2014/main" xmlns="" id="{00000000-0008-0000-2100-00006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4" name="125 CuadroTexto">
          <a:extLst>
            <a:ext uri="{FF2B5EF4-FFF2-40B4-BE49-F238E27FC236}">
              <a16:creationId xmlns:a16="http://schemas.microsoft.com/office/drawing/2014/main" xmlns="" id="{00000000-0008-0000-2100-00006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5" name="143 CuadroTexto">
          <a:extLst>
            <a:ext uri="{FF2B5EF4-FFF2-40B4-BE49-F238E27FC236}">
              <a16:creationId xmlns:a16="http://schemas.microsoft.com/office/drawing/2014/main" xmlns="" id="{00000000-0008-0000-2100-00006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6" name="144 CuadroTexto">
          <a:extLst>
            <a:ext uri="{FF2B5EF4-FFF2-40B4-BE49-F238E27FC236}">
              <a16:creationId xmlns:a16="http://schemas.microsoft.com/office/drawing/2014/main" xmlns="" id="{00000000-0008-0000-2100-00007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7" name="145 CuadroTexto">
          <a:extLst>
            <a:ext uri="{FF2B5EF4-FFF2-40B4-BE49-F238E27FC236}">
              <a16:creationId xmlns:a16="http://schemas.microsoft.com/office/drawing/2014/main" xmlns="" id="{00000000-0008-0000-2100-00007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8" name="146 CuadroTexto">
          <a:extLst>
            <a:ext uri="{FF2B5EF4-FFF2-40B4-BE49-F238E27FC236}">
              <a16:creationId xmlns:a16="http://schemas.microsoft.com/office/drawing/2014/main" xmlns="" id="{00000000-0008-0000-2100-00007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9" name="147 CuadroTexto">
          <a:extLst>
            <a:ext uri="{FF2B5EF4-FFF2-40B4-BE49-F238E27FC236}">
              <a16:creationId xmlns:a16="http://schemas.microsoft.com/office/drawing/2014/main" xmlns="" id="{00000000-0008-0000-2100-00007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0" name="148 CuadroTexto">
          <a:extLst>
            <a:ext uri="{FF2B5EF4-FFF2-40B4-BE49-F238E27FC236}">
              <a16:creationId xmlns:a16="http://schemas.microsoft.com/office/drawing/2014/main" xmlns="" id="{00000000-0008-0000-2100-00007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1" name="149 CuadroTexto">
          <a:extLst>
            <a:ext uri="{FF2B5EF4-FFF2-40B4-BE49-F238E27FC236}">
              <a16:creationId xmlns:a16="http://schemas.microsoft.com/office/drawing/2014/main" xmlns="" id="{00000000-0008-0000-2100-00007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2" name="150 CuadroTexto">
          <a:extLst>
            <a:ext uri="{FF2B5EF4-FFF2-40B4-BE49-F238E27FC236}">
              <a16:creationId xmlns:a16="http://schemas.microsoft.com/office/drawing/2014/main" xmlns="" id="{00000000-0008-0000-2100-00007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3" name="151 CuadroTexto">
          <a:extLst>
            <a:ext uri="{FF2B5EF4-FFF2-40B4-BE49-F238E27FC236}">
              <a16:creationId xmlns:a16="http://schemas.microsoft.com/office/drawing/2014/main" xmlns="" id="{00000000-0008-0000-2100-00007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4" name="152 CuadroTexto">
          <a:extLst>
            <a:ext uri="{FF2B5EF4-FFF2-40B4-BE49-F238E27FC236}">
              <a16:creationId xmlns:a16="http://schemas.microsoft.com/office/drawing/2014/main" xmlns="" id="{00000000-0008-0000-2100-00007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5" name="153 CuadroTexto">
          <a:extLst>
            <a:ext uri="{FF2B5EF4-FFF2-40B4-BE49-F238E27FC236}">
              <a16:creationId xmlns:a16="http://schemas.microsoft.com/office/drawing/2014/main" xmlns="" id="{00000000-0008-0000-2100-00007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6" name="154 CuadroTexto">
          <a:extLst>
            <a:ext uri="{FF2B5EF4-FFF2-40B4-BE49-F238E27FC236}">
              <a16:creationId xmlns:a16="http://schemas.microsoft.com/office/drawing/2014/main" xmlns="" id="{00000000-0008-0000-2100-00007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7" name="155 CuadroTexto">
          <a:extLst>
            <a:ext uri="{FF2B5EF4-FFF2-40B4-BE49-F238E27FC236}">
              <a16:creationId xmlns:a16="http://schemas.microsoft.com/office/drawing/2014/main" xmlns="" id="{00000000-0008-0000-2100-00007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8" name="156 CuadroTexto">
          <a:extLst>
            <a:ext uri="{FF2B5EF4-FFF2-40B4-BE49-F238E27FC236}">
              <a16:creationId xmlns:a16="http://schemas.microsoft.com/office/drawing/2014/main" xmlns="" id="{00000000-0008-0000-2100-00007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9" name="157 CuadroTexto">
          <a:extLst>
            <a:ext uri="{FF2B5EF4-FFF2-40B4-BE49-F238E27FC236}">
              <a16:creationId xmlns:a16="http://schemas.microsoft.com/office/drawing/2014/main" xmlns="" id="{00000000-0008-0000-2100-00007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0" name="158 CuadroTexto">
          <a:extLst>
            <a:ext uri="{FF2B5EF4-FFF2-40B4-BE49-F238E27FC236}">
              <a16:creationId xmlns:a16="http://schemas.microsoft.com/office/drawing/2014/main" xmlns="" id="{00000000-0008-0000-2100-00007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1" name="159 CuadroTexto">
          <a:extLst>
            <a:ext uri="{FF2B5EF4-FFF2-40B4-BE49-F238E27FC236}">
              <a16:creationId xmlns:a16="http://schemas.microsoft.com/office/drawing/2014/main" xmlns="" id="{00000000-0008-0000-2100-00007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2" name="160 CuadroTexto">
          <a:extLst>
            <a:ext uri="{FF2B5EF4-FFF2-40B4-BE49-F238E27FC236}">
              <a16:creationId xmlns:a16="http://schemas.microsoft.com/office/drawing/2014/main" xmlns="" id="{00000000-0008-0000-2100-00008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3" name="161 CuadroTexto">
          <a:extLst>
            <a:ext uri="{FF2B5EF4-FFF2-40B4-BE49-F238E27FC236}">
              <a16:creationId xmlns:a16="http://schemas.microsoft.com/office/drawing/2014/main" xmlns="" id="{00000000-0008-0000-2100-00008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4" name="162 CuadroTexto">
          <a:extLst>
            <a:ext uri="{FF2B5EF4-FFF2-40B4-BE49-F238E27FC236}">
              <a16:creationId xmlns:a16="http://schemas.microsoft.com/office/drawing/2014/main" xmlns="" id="{00000000-0008-0000-2100-00008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5" name="163 CuadroTexto">
          <a:extLst>
            <a:ext uri="{FF2B5EF4-FFF2-40B4-BE49-F238E27FC236}">
              <a16:creationId xmlns:a16="http://schemas.microsoft.com/office/drawing/2014/main" xmlns="" id="{00000000-0008-0000-2100-00008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6" name="164 CuadroTexto">
          <a:extLst>
            <a:ext uri="{FF2B5EF4-FFF2-40B4-BE49-F238E27FC236}">
              <a16:creationId xmlns:a16="http://schemas.microsoft.com/office/drawing/2014/main" xmlns="" id="{00000000-0008-0000-2100-00008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7" name="165 CuadroTexto">
          <a:extLst>
            <a:ext uri="{FF2B5EF4-FFF2-40B4-BE49-F238E27FC236}">
              <a16:creationId xmlns:a16="http://schemas.microsoft.com/office/drawing/2014/main" xmlns="" id="{00000000-0008-0000-2100-00008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8" name="166 CuadroTexto">
          <a:extLst>
            <a:ext uri="{FF2B5EF4-FFF2-40B4-BE49-F238E27FC236}">
              <a16:creationId xmlns:a16="http://schemas.microsoft.com/office/drawing/2014/main" xmlns="" id="{00000000-0008-0000-2100-00008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9" name="167 CuadroTexto">
          <a:extLst>
            <a:ext uri="{FF2B5EF4-FFF2-40B4-BE49-F238E27FC236}">
              <a16:creationId xmlns:a16="http://schemas.microsoft.com/office/drawing/2014/main" xmlns="" id="{00000000-0008-0000-2100-00008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0" name="168 CuadroTexto">
          <a:extLst>
            <a:ext uri="{FF2B5EF4-FFF2-40B4-BE49-F238E27FC236}">
              <a16:creationId xmlns:a16="http://schemas.microsoft.com/office/drawing/2014/main" xmlns="" id="{00000000-0008-0000-2100-00008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1" name="169 CuadroTexto">
          <a:extLst>
            <a:ext uri="{FF2B5EF4-FFF2-40B4-BE49-F238E27FC236}">
              <a16:creationId xmlns:a16="http://schemas.microsoft.com/office/drawing/2014/main" xmlns="" id="{00000000-0008-0000-2100-00008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2" name="170 CuadroTexto">
          <a:extLst>
            <a:ext uri="{FF2B5EF4-FFF2-40B4-BE49-F238E27FC236}">
              <a16:creationId xmlns:a16="http://schemas.microsoft.com/office/drawing/2014/main" xmlns="" id="{00000000-0008-0000-2100-00008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3" name="171 CuadroTexto">
          <a:extLst>
            <a:ext uri="{FF2B5EF4-FFF2-40B4-BE49-F238E27FC236}">
              <a16:creationId xmlns:a16="http://schemas.microsoft.com/office/drawing/2014/main" xmlns="" id="{00000000-0008-0000-2100-00008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4" name="172 CuadroTexto">
          <a:extLst>
            <a:ext uri="{FF2B5EF4-FFF2-40B4-BE49-F238E27FC236}">
              <a16:creationId xmlns:a16="http://schemas.microsoft.com/office/drawing/2014/main" xmlns="" id="{00000000-0008-0000-2100-00008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5" name="173 CuadroTexto">
          <a:extLst>
            <a:ext uri="{FF2B5EF4-FFF2-40B4-BE49-F238E27FC236}">
              <a16:creationId xmlns:a16="http://schemas.microsoft.com/office/drawing/2014/main" xmlns="" id="{00000000-0008-0000-2100-00008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6" name="174 CuadroTexto">
          <a:extLst>
            <a:ext uri="{FF2B5EF4-FFF2-40B4-BE49-F238E27FC236}">
              <a16:creationId xmlns:a16="http://schemas.microsoft.com/office/drawing/2014/main" xmlns="" id="{00000000-0008-0000-2100-00008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7" name="175 CuadroTexto">
          <a:extLst>
            <a:ext uri="{FF2B5EF4-FFF2-40B4-BE49-F238E27FC236}">
              <a16:creationId xmlns:a16="http://schemas.microsoft.com/office/drawing/2014/main" xmlns="" id="{00000000-0008-0000-2100-00008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8" name="176 CuadroTexto">
          <a:extLst>
            <a:ext uri="{FF2B5EF4-FFF2-40B4-BE49-F238E27FC236}">
              <a16:creationId xmlns:a16="http://schemas.microsoft.com/office/drawing/2014/main" xmlns="" id="{00000000-0008-0000-2100-00009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9" name="177 CuadroTexto">
          <a:extLst>
            <a:ext uri="{FF2B5EF4-FFF2-40B4-BE49-F238E27FC236}">
              <a16:creationId xmlns:a16="http://schemas.microsoft.com/office/drawing/2014/main" xmlns="" id="{00000000-0008-0000-2100-00009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0" name="178 CuadroTexto">
          <a:extLst>
            <a:ext uri="{FF2B5EF4-FFF2-40B4-BE49-F238E27FC236}">
              <a16:creationId xmlns:a16="http://schemas.microsoft.com/office/drawing/2014/main" xmlns="" id="{00000000-0008-0000-2100-00009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1" name="179 CuadroTexto">
          <a:extLst>
            <a:ext uri="{FF2B5EF4-FFF2-40B4-BE49-F238E27FC236}">
              <a16:creationId xmlns:a16="http://schemas.microsoft.com/office/drawing/2014/main" xmlns="" id="{00000000-0008-0000-2100-00009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2" name="180 CuadroTexto">
          <a:extLst>
            <a:ext uri="{FF2B5EF4-FFF2-40B4-BE49-F238E27FC236}">
              <a16:creationId xmlns:a16="http://schemas.microsoft.com/office/drawing/2014/main" xmlns="" id="{00000000-0008-0000-2100-00009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3" name="181 CuadroTexto">
          <a:extLst>
            <a:ext uri="{FF2B5EF4-FFF2-40B4-BE49-F238E27FC236}">
              <a16:creationId xmlns:a16="http://schemas.microsoft.com/office/drawing/2014/main" xmlns="" id="{00000000-0008-0000-2100-00009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4" name="182 CuadroTexto">
          <a:extLst>
            <a:ext uri="{FF2B5EF4-FFF2-40B4-BE49-F238E27FC236}">
              <a16:creationId xmlns:a16="http://schemas.microsoft.com/office/drawing/2014/main" xmlns="" id="{00000000-0008-0000-2100-00009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5" name="183 CuadroTexto">
          <a:extLst>
            <a:ext uri="{FF2B5EF4-FFF2-40B4-BE49-F238E27FC236}">
              <a16:creationId xmlns:a16="http://schemas.microsoft.com/office/drawing/2014/main" xmlns="" id="{00000000-0008-0000-2100-00009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6" name="184 CuadroTexto">
          <a:extLst>
            <a:ext uri="{FF2B5EF4-FFF2-40B4-BE49-F238E27FC236}">
              <a16:creationId xmlns:a16="http://schemas.microsoft.com/office/drawing/2014/main" xmlns="" id="{00000000-0008-0000-2100-00009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7" name="185 CuadroTexto">
          <a:extLst>
            <a:ext uri="{FF2B5EF4-FFF2-40B4-BE49-F238E27FC236}">
              <a16:creationId xmlns:a16="http://schemas.microsoft.com/office/drawing/2014/main" xmlns="" id="{00000000-0008-0000-2100-00009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8" name="186 CuadroTexto">
          <a:extLst>
            <a:ext uri="{FF2B5EF4-FFF2-40B4-BE49-F238E27FC236}">
              <a16:creationId xmlns:a16="http://schemas.microsoft.com/office/drawing/2014/main" xmlns="" id="{00000000-0008-0000-2100-00009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9" name="187 CuadroTexto">
          <a:extLst>
            <a:ext uri="{FF2B5EF4-FFF2-40B4-BE49-F238E27FC236}">
              <a16:creationId xmlns:a16="http://schemas.microsoft.com/office/drawing/2014/main" xmlns="" id="{00000000-0008-0000-2100-00009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0" name="188 CuadroTexto">
          <a:extLst>
            <a:ext uri="{FF2B5EF4-FFF2-40B4-BE49-F238E27FC236}">
              <a16:creationId xmlns:a16="http://schemas.microsoft.com/office/drawing/2014/main" xmlns="" id="{00000000-0008-0000-2100-00009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1" name="189 CuadroTexto">
          <a:extLst>
            <a:ext uri="{FF2B5EF4-FFF2-40B4-BE49-F238E27FC236}">
              <a16:creationId xmlns:a16="http://schemas.microsoft.com/office/drawing/2014/main" xmlns="" id="{00000000-0008-0000-2100-00009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2" name="190 CuadroTexto">
          <a:extLst>
            <a:ext uri="{FF2B5EF4-FFF2-40B4-BE49-F238E27FC236}">
              <a16:creationId xmlns:a16="http://schemas.microsoft.com/office/drawing/2014/main" xmlns="" id="{00000000-0008-0000-2100-00009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3" name="191 CuadroTexto">
          <a:extLst>
            <a:ext uri="{FF2B5EF4-FFF2-40B4-BE49-F238E27FC236}">
              <a16:creationId xmlns:a16="http://schemas.microsoft.com/office/drawing/2014/main" xmlns="" id="{00000000-0008-0000-2100-00009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4" name="192 CuadroTexto">
          <a:extLst>
            <a:ext uri="{FF2B5EF4-FFF2-40B4-BE49-F238E27FC236}">
              <a16:creationId xmlns:a16="http://schemas.microsoft.com/office/drawing/2014/main" xmlns="" id="{00000000-0008-0000-2100-0000A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5" name="193 CuadroTexto">
          <a:extLst>
            <a:ext uri="{FF2B5EF4-FFF2-40B4-BE49-F238E27FC236}">
              <a16:creationId xmlns:a16="http://schemas.microsoft.com/office/drawing/2014/main" xmlns="" id="{00000000-0008-0000-2100-0000A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6" name="194 CuadroTexto">
          <a:extLst>
            <a:ext uri="{FF2B5EF4-FFF2-40B4-BE49-F238E27FC236}">
              <a16:creationId xmlns:a16="http://schemas.microsoft.com/office/drawing/2014/main" xmlns="" id="{00000000-0008-0000-2100-0000A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7" name="195 CuadroTexto">
          <a:extLst>
            <a:ext uri="{FF2B5EF4-FFF2-40B4-BE49-F238E27FC236}">
              <a16:creationId xmlns:a16="http://schemas.microsoft.com/office/drawing/2014/main" xmlns="" id="{00000000-0008-0000-2100-0000A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8" name="196 CuadroTexto">
          <a:extLst>
            <a:ext uri="{FF2B5EF4-FFF2-40B4-BE49-F238E27FC236}">
              <a16:creationId xmlns:a16="http://schemas.microsoft.com/office/drawing/2014/main" xmlns="" id="{00000000-0008-0000-2100-0000A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9" name="197 CuadroTexto">
          <a:extLst>
            <a:ext uri="{FF2B5EF4-FFF2-40B4-BE49-F238E27FC236}">
              <a16:creationId xmlns:a16="http://schemas.microsoft.com/office/drawing/2014/main" xmlns="" id="{00000000-0008-0000-2100-0000A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0" name="198 CuadroTexto">
          <a:extLst>
            <a:ext uri="{FF2B5EF4-FFF2-40B4-BE49-F238E27FC236}">
              <a16:creationId xmlns:a16="http://schemas.microsoft.com/office/drawing/2014/main" xmlns="" id="{00000000-0008-0000-2100-0000A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1" name="199 CuadroTexto">
          <a:extLst>
            <a:ext uri="{FF2B5EF4-FFF2-40B4-BE49-F238E27FC236}">
              <a16:creationId xmlns:a16="http://schemas.microsoft.com/office/drawing/2014/main" xmlns="" id="{00000000-0008-0000-2100-0000A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2" name="200 CuadroTexto">
          <a:extLst>
            <a:ext uri="{FF2B5EF4-FFF2-40B4-BE49-F238E27FC236}">
              <a16:creationId xmlns:a16="http://schemas.microsoft.com/office/drawing/2014/main" xmlns="" id="{00000000-0008-0000-2100-0000A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3" name="201 CuadroTexto">
          <a:extLst>
            <a:ext uri="{FF2B5EF4-FFF2-40B4-BE49-F238E27FC236}">
              <a16:creationId xmlns:a16="http://schemas.microsoft.com/office/drawing/2014/main" xmlns="" id="{00000000-0008-0000-2100-0000A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4" name="202 CuadroTexto">
          <a:extLst>
            <a:ext uri="{FF2B5EF4-FFF2-40B4-BE49-F238E27FC236}">
              <a16:creationId xmlns:a16="http://schemas.microsoft.com/office/drawing/2014/main" xmlns="" id="{00000000-0008-0000-2100-0000A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5" name="203 CuadroTexto">
          <a:extLst>
            <a:ext uri="{FF2B5EF4-FFF2-40B4-BE49-F238E27FC236}">
              <a16:creationId xmlns:a16="http://schemas.microsoft.com/office/drawing/2014/main" xmlns="" id="{00000000-0008-0000-2100-0000A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6" name="204 CuadroTexto">
          <a:extLst>
            <a:ext uri="{FF2B5EF4-FFF2-40B4-BE49-F238E27FC236}">
              <a16:creationId xmlns:a16="http://schemas.microsoft.com/office/drawing/2014/main" xmlns="" id="{00000000-0008-0000-2100-0000A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7" name="205 CuadroTexto">
          <a:extLst>
            <a:ext uri="{FF2B5EF4-FFF2-40B4-BE49-F238E27FC236}">
              <a16:creationId xmlns:a16="http://schemas.microsoft.com/office/drawing/2014/main" xmlns="" id="{00000000-0008-0000-2100-0000A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8" name="206 CuadroTexto">
          <a:extLst>
            <a:ext uri="{FF2B5EF4-FFF2-40B4-BE49-F238E27FC236}">
              <a16:creationId xmlns:a16="http://schemas.microsoft.com/office/drawing/2014/main" xmlns="" id="{00000000-0008-0000-2100-0000A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9" name="207 CuadroTexto">
          <a:extLst>
            <a:ext uri="{FF2B5EF4-FFF2-40B4-BE49-F238E27FC236}">
              <a16:creationId xmlns:a16="http://schemas.microsoft.com/office/drawing/2014/main" xmlns="" id="{00000000-0008-0000-2100-0000A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0" name="208 CuadroTexto">
          <a:extLst>
            <a:ext uri="{FF2B5EF4-FFF2-40B4-BE49-F238E27FC236}">
              <a16:creationId xmlns:a16="http://schemas.microsoft.com/office/drawing/2014/main" xmlns="" id="{00000000-0008-0000-2100-0000B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1" name="209 CuadroTexto">
          <a:extLst>
            <a:ext uri="{FF2B5EF4-FFF2-40B4-BE49-F238E27FC236}">
              <a16:creationId xmlns:a16="http://schemas.microsoft.com/office/drawing/2014/main" xmlns="" id="{00000000-0008-0000-2100-0000B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2" name="210 CuadroTexto">
          <a:extLst>
            <a:ext uri="{FF2B5EF4-FFF2-40B4-BE49-F238E27FC236}">
              <a16:creationId xmlns:a16="http://schemas.microsoft.com/office/drawing/2014/main" xmlns="" id="{00000000-0008-0000-2100-0000B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3" name="211 CuadroTexto">
          <a:extLst>
            <a:ext uri="{FF2B5EF4-FFF2-40B4-BE49-F238E27FC236}">
              <a16:creationId xmlns:a16="http://schemas.microsoft.com/office/drawing/2014/main" xmlns="" id="{00000000-0008-0000-2100-0000B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4" name="212 CuadroTexto">
          <a:extLst>
            <a:ext uri="{FF2B5EF4-FFF2-40B4-BE49-F238E27FC236}">
              <a16:creationId xmlns:a16="http://schemas.microsoft.com/office/drawing/2014/main" xmlns="" id="{00000000-0008-0000-2100-0000B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5" name="213 CuadroTexto">
          <a:extLst>
            <a:ext uri="{FF2B5EF4-FFF2-40B4-BE49-F238E27FC236}">
              <a16:creationId xmlns:a16="http://schemas.microsoft.com/office/drawing/2014/main" xmlns="" id="{00000000-0008-0000-2100-0000B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6" name="214 CuadroTexto">
          <a:extLst>
            <a:ext uri="{FF2B5EF4-FFF2-40B4-BE49-F238E27FC236}">
              <a16:creationId xmlns:a16="http://schemas.microsoft.com/office/drawing/2014/main" xmlns="" id="{00000000-0008-0000-2100-0000B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7" name="215 CuadroTexto">
          <a:extLst>
            <a:ext uri="{FF2B5EF4-FFF2-40B4-BE49-F238E27FC236}">
              <a16:creationId xmlns:a16="http://schemas.microsoft.com/office/drawing/2014/main" xmlns="" id="{00000000-0008-0000-2100-0000B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8" name="216 CuadroTexto">
          <a:extLst>
            <a:ext uri="{FF2B5EF4-FFF2-40B4-BE49-F238E27FC236}">
              <a16:creationId xmlns:a16="http://schemas.microsoft.com/office/drawing/2014/main" xmlns="" id="{00000000-0008-0000-2100-0000B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9" name="217 CuadroTexto">
          <a:extLst>
            <a:ext uri="{FF2B5EF4-FFF2-40B4-BE49-F238E27FC236}">
              <a16:creationId xmlns:a16="http://schemas.microsoft.com/office/drawing/2014/main" xmlns="" id="{00000000-0008-0000-2100-0000B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0" name="218 CuadroTexto">
          <a:extLst>
            <a:ext uri="{FF2B5EF4-FFF2-40B4-BE49-F238E27FC236}">
              <a16:creationId xmlns:a16="http://schemas.microsoft.com/office/drawing/2014/main" xmlns="" id="{00000000-0008-0000-2100-0000B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1" name="219 CuadroTexto">
          <a:extLst>
            <a:ext uri="{FF2B5EF4-FFF2-40B4-BE49-F238E27FC236}">
              <a16:creationId xmlns:a16="http://schemas.microsoft.com/office/drawing/2014/main" xmlns="" id="{00000000-0008-0000-2100-0000B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2" name="220 CuadroTexto">
          <a:extLst>
            <a:ext uri="{FF2B5EF4-FFF2-40B4-BE49-F238E27FC236}">
              <a16:creationId xmlns:a16="http://schemas.microsoft.com/office/drawing/2014/main" xmlns="" id="{00000000-0008-0000-2100-0000B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3" name="221 CuadroTexto">
          <a:extLst>
            <a:ext uri="{FF2B5EF4-FFF2-40B4-BE49-F238E27FC236}">
              <a16:creationId xmlns:a16="http://schemas.microsoft.com/office/drawing/2014/main" xmlns="" id="{00000000-0008-0000-2100-0000B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4" name="222 CuadroTexto">
          <a:extLst>
            <a:ext uri="{FF2B5EF4-FFF2-40B4-BE49-F238E27FC236}">
              <a16:creationId xmlns:a16="http://schemas.microsoft.com/office/drawing/2014/main" xmlns="" id="{00000000-0008-0000-2100-0000B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5" name="223 CuadroTexto">
          <a:extLst>
            <a:ext uri="{FF2B5EF4-FFF2-40B4-BE49-F238E27FC236}">
              <a16:creationId xmlns:a16="http://schemas.microsoft.com/office/drawing/2014/main" xmlns="" id="{00000000-0008-0000-2100-0000B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6" name="224 CuadroTexto">
          <a:extLst>
            <a:ext uri="{FF2B5EF4-FFF2-40B4-BE49-F238E27FC236}">
              <a16:creationId xmlns:a16="http://schemas.microsoft.com/office/drawing/2014/main" xmlns="" id="{00000000-0008-0000-2100-0000C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7" name="225 CuadroTexto">
          <a:extLst>
            <a:ext uri="{FF2B5EF4-FFF2-40B4-BE49-F238E27FC236}">
              <a16:creationId xmlns:a16="http://schemas.microsoft.com/office/drawing/2014/main" xmlns="" id="{00000000-0008-0000-2100-0000C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8" name="226 CuadroTexto">
          <a:extLst>
            <a:ext uri="{FF2B5EF4-FFF2-40B4-BE49-F238E27FC236}">
              <a16:creationId xmlns:a16="http://schemas.microsoft.com/office/drawing/2014/main" xmlns="" id="{00000000-0008-0000-2100-0000C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9" name="227 CuadroTexto">
          <a:extLst>
            <a:ext uri="{FF2B5EF4-FFF2-40B4-BE49-F238E27FC236}">
              <a16:creationId xmlns:a16="http://schemas.microsoft.com/office/drawing/2014/main" xmlns="" id="{00000000-0008-0000-2100-0000C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0" name="228 CuadroTexto">
          <a:extLst>
            <a:ext uri="{FF2B5EF4-FFF2-40B4-BE49-F238E27FC236}">
              <a16:creationId xmlns:a16="http://schemas.microsoft.com/office/drawing/2014/main" xmlns="" id="{00000000-0008-0000-2100-0000C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1" name="229 CuadroTexto">
          <a:extLst>
            <a:ext uri="{FF2B5EF4-FFF2-40B4-BE49-F238E27FC236}">
              <a16:creationId xmlns:a16="http://schemas.microsoft.com/office/drawing/2014/main" xmlns="" id="{00000000-0008-0000-2100-0000C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2" name="230 CuadroTexto">
          <a:extLst>
            <a:ext uri="{FF2B5EF4-FFF2-40B4-BE49-F238E27FC236}">
              <a16:creationId xmlns:a16="http://schemas.microsoft.com/office/drawing/2014/main" xmlns="" id="{00000000-0008-0000-2100-0000C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3" name="231 CuadroTexto">
          <a:extLst>
            <a:ext uri="{FF2B5EF4-FFF2-40B4-BE49-F238E27FC236}">
              <a16:creationId xmlns:a16="http://schemas.microsoft.com/office/drawing/2014/main" xmlns="" id="{00000000-0008-0000-2100-0000C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4" name="232 CuadroTexto">
          <a:extLst>
            <a:ext uri="{FF2B5EF4-FFF2-40B4-BE49-F238E27FC236}">
              <a16:creationId xmlns:a16="http://schemas.microsoft.com/office/drawing/2014/main" xmlns="" id="{00000000-0008-0000-2100-0000C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5" name="233 CuadroTexto">
          <a:extLst>
            <a:ext uri="{FF2B5EF4-FFF2-40B4-BE49-F238E27FC236}">
              <a16:creationId xmlns:a16="http://schemas.microsoft.com/office/drawing/2014/main" xmlns="" id="{00000000-0008-0000-2100-0000C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6" name="234 CuadroTexto">
          <a:extLst>
            <a:ext uri="{FF2B5EF4-FFF2-40B4-BE49-F238E27FC236}">
              <a16:creationId xmlns:a16="http://schemas.microsoft.com/office/drawing/2014/main" xmlns="" id="{00000000-0008-0000-2100-0000C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7" name="235 CuadroTexto">
          <a:extLst>
            <a:ext uri="{FF2B5EF4-FFF2-40B4-BE49-F238E27FC236}">
              <a16:creationId xmlns:a16="http://schemas.microsoft.com/office/drawing/2014/main" xmlns="" id="{00000000-0008-0000-2100-0000C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8" name="236 CuadroTexto">
          <a:extLst>
            <a:ext uri="{FF2B5EF4-FFF2-40B4-BE49-F238E27FC236}">
              <a16:creationId xmlns:a16="http://schemas.microsoft.com/office/drawing/2014/main" xmlns="" id="{00000000-0008-0000-2100-0000C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9" name="237 CuadroTexto">
          <a:extLst>
            <a:ext uri="{FF2B5EF4-FFF2-40B4-BE49-F238E27FC236}">
              <a16:creationId xmlns:a16="http://schemas.microsoft.com/office/drawing/2014/main" xmlns="" id="{00000000-0008-0000-2100-0000C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0" name="238 CuadroTexto">
          <a:extLst>
            <a:ext uri="{FF2B5EF4-FFF2-40B4-BE49-F238E27FC236}">
              <a16:creationId xmlns:a16="http://schemas.microsoft.com/office/drawing/2014/main" xmlns="" id="{00000000-0008-0000-2100-0000C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1" name="239 CuadroTexto">
          <a:extLst>
            <a:ext uri="{FF2B5EF4-FFF2-40B4-BE49-F238E27FC236}">
              <a16:creationId xmlns:a16="http://schemas.microsoft.com/office/drawing/2014/main" xmlns="" id="{00000000-0008-0000-2100-0000C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2" name="240 CuadroTexto">
          <a:extLst>
            <a:ext uri="{FF2B5EF4-FFF2-40B4-BE49-F238E27FC236}">
              <a16:creationId xmlns:a16="http://schemas.microsoft.com/office/drawing/2014/main" xmlns="" id="{00000000-0008-0000-2100-0000D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3" name="241 CuadroTexto">
          <a:extLst>
            <a:ext uri="{FF2B5EF4-FFF2-40B4-BE49-F238E27FC236}">
              <a16:creationId xmlns:a16="http://schemas.microsoft.com/office/drawing/2014/main" xmlns="" id="{00000000-0008-0000-2100-0000D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4" name="242 CuadroTexto">
          <a:extLst>
            <a:ext uri="{FF2B5EF4-FFF2-40B4-BE49-F238E27FC236}">
              <a16:creationId xmlns:a16="http://schemas.microsoft.com/office/drawing/2014/main" xmlns="" id="{00000000-0008-0000-2100-0000D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5" name="243 CuadroTexto">
          <a:extLst>
            <a:ext uri="{FF2B5EF4-FFF2-40B4-BE49-F238E27FC236}">
              <a16:creationId xmlns:a16="http://schemas.microsoft.com/office/drawing/2014/main" xmlns="" id="{00000000-0008-0000-2100-0000D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6" name="244 CuadroTexto">
          <a:extLst>
            <a:ext uri="{FF2B5EF4-FFF2-40B4-BE49-F238E27FC236}">
              <a16:creationId xmlns:a16="http://schemas.microsoft.com/office/drawing/2014/main" xmlns="" id="{00000000-0008-0000-2100-0000D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7" name="245 CuadroTexto">
          <a:extLst>
            <a:ext uri="{FF2B5EF4-FFF2-40B4-BE49-F238E27FC236}">
              <a16:creationId xmlns:a16="http://schemas.microsoft.com/office/drawing/2014/main" xmlns="" id="{00000000-0008-0000-2100-0000D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8" name="246 CuadroTexto">
          <a:extLst>
            <a:ext uri="{FF2B5EF4-FFF2-40B4-BE49-F238E27FC236}">
              <a16:creationId xmlns:a16="http://schemas.microsoft.com/office/drawing/2014/main" xmlns="" id="{00000000-0008-0000-2100-0000D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9" name="247 CuadroTexto">
          <a:extLst>
            <a:ext uri="{FF2B5EF4-FFF2-40B4-BE49-F238E27FC236}">
              <a16:creationId xmlns:a16="http://schemas.microsoft.com/office/drawing/2014/main" xmlns="" id="{00000000-0008-0000-2100-0000D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0" name="248 CuadroTexto">
          <a:extLst>
            <a:ext uri="{FF2B5EF4-FFF2-40B4-BE49-F238E27FC236}">
              <a16:creationId xmlns:a16="http://schemas.microsoft.com/office/drawing/2014/main" xmlns="" id="{00000000-0008-0000-2100-0000D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1" name="249 CuadroTexto">
          <a:extLst>
            <a:ext uri="{FF2B5EF4-FFF2-40B4-BE49-F238E27FC236}">
              <a16:creationId xmlns:a16="http://schemas.microsoft.com/office/drawing/2014/main" xmlns="" id="{00000000-0008-0000-2100-0000D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2" name="250 CuadroTexto">
          <a:extLst>
            <a:ext uri="{FF2B5EF4-FFF2-40B4-BE49-F238E27FC236}">
              <a16:creationId xmlns:a16="http://schemas.microsoft.com/office/drawing/2014/main" xmlns="" id="{00000000-0008-0000-2100-0000D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3" name="251 CuadroTexto">
          <a:extLst>
            <a:ext uri="{FF2B5EF4-FFF2-40B4-BE49-F238E27FC236}">
              <a16:creationId xmlns:a16="http://schemas.microsoft.com/office/drawing/2014/main" xmlns="" id="{00000000-0008-0000-2100-0000D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4" name="252 CuadroTexto">
          <a:extLst>
            <a:ext uri="{FF2B5EF4-FFF2-40B4-BE49-F238E27FC236}">
              <a16:creationId xmlns:a16="http://schemas.microsoft.com/office/drawing/2014/main" xmlns="" id="{00000000-0008-0000-2100-0000D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5" name="253 CuadroTexto">
          <a:extLst>
            <a:ext uri="{FF2B5EF4-FFF2-40B4-BE49-F238E27FC236}">
              <a16:creationId xmlns:a16="http://schemas.microsoft.com/office/drawing/2014/main" xmlns="" id="{00000000-0008-0000-2100-0000D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6" name="254 CuadroTexto">
          <a:extLst>
            <a:ext uri="{FF2B5EF4-FFF2-40B4-BE49-F238E27FC236}">
              <a16:creationId xmlns:a16="http://schemas.microsoft.com/office/drawing/2014/main" xmlns="" id="{00000000-0008-0000-2100-0000D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7" name="255 CuadroTexto">
          <a:extLst>
            <a:ext uri="{FF2B5EF4-FFF2-40B4-BE49-F238E27FC236}">
              <a16:creationId xmlns:a16="http://schemas.microsoft.com/office/drawing/2014/main" xmlns="" id="{00000000-0008-0000-2100-0000D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8" name="256 CuadroTexto">
          <a:extLst>
            <a:ext uri="{FF2B5EF4-FFF2-40B4-BE49-F238E27FC236}">
              <a16:creationId xmlns:a16="http://schemas.microsoft.com/office/drawing/2014/main" xmlns="" id="{00000000-0008-0000-2100-0000E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9" name="257 CuadroTexto">
          <a:extLst>
            <a:ext uri="{FF2B5EF4-FFF2-40B4-BE49-F238E27FC236}">
              <a16:creationId xmlns:a16="http://schemas.microsoft.com/office/drawing/2014/main" xmlns="" id="{00000000-0008-0000-2100-0000E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0" name="258 CuadroTexto">
          <a:extLst>
            <a:ext uri="{FF2B5EF4-FFF2-40B4-BE49-F238E27FC236}">
              <a16:creationId xmlns:a16="http://schemas.microsoft.com/office/drawing/2014/main" xmlns="" id="{00000000-0008-0000-2100-0000E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1" name="259 CuadroTexto">
          <a:extLst>
            <a:ext uri="{FF2B5EF4-FFF2-40B4-BE49-F238E27FC236}">
              <a16:creationId xmlns:a16="http://schemas.microsoft.com/office/drawing/2014/main" xmlns="" id="{00000000-0008-0000-2100-0000E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2" name="260 CuadroTexto">
          <a:extLst>
            <a:ext uri="{FF2B5EF4-FFF2-40B4-BE49-F238E27FC236}">
              <a16:creationId xmlns:a16="http://schemas.microsoft.com/office/drawing/2014/main" xmlns="" id="{00000000-0008-0000-2100-0000E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3" name="261 CuadroTexto">
          <a:extLst>
            <a:ext uri="{FF2B5EF4-FFF2-40B4-BE49-F238E27FC236}">
              <a16:creationId xmlns:a16="http://schemas.microsoft.com/office/drawing/2014/main" xmlns="" id="{00000000-0008-0000-2100-0000E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4" name="262 CuadroTexto">
          <a:extLst>
            <a:ext uri="{FF2B5EF4-FFF2-40B4-BE49-F238E27FC236}">
              <a16:creationId xmlns:a16="http://schemas.microsoft.com/office/drawing/2014/main" xmlns="" id="{00000000-0008-0000-2100-0000E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5" name="263 CuadroTexto">
          <a:extLst>
            <a:ext uri="{FF2B5EF4-FFF2-40B4-BE49-F238E27FC236}">
              <a16:creationId xmlns:a16="http://schemas.microsoft.com/office/drawing/2014/main" xmlns="" id="{00000000-0008-0000-2100-0000E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6" name="264 CuadroTexto">
          <a:extLst>
            <a:ext uri="{FF2B5EF4-FFF2-40B4-BE49-F238E27FC236}">
              <a16:creationId xmlns:a16="http://schemas.microsoft.com/office/drawing/2014/main" xmlns="" id="{00000000-0008-0000-2100-0000E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7" name="265 CuadroTexto">
          <a:extLst>
            <a:ext uri="{FF2B5EF4-FFF2-40B4-BE49-F238E27FC236}">
              <a16:creationId xmlns:a16="http://schemas.microsoft.com/office/drawing/2014/main" xmlns="" id="{00000000-0008-0000-2100-0000E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8" name="266 CuadroTexto">
          <a:extLst>
            <a:ext uri="{FF2B5EF4-FFF2-40B4-BE49-F238E27FC236}">
              <a16:creationId xmlns:a16="http://schemas.microsoft.com/office/drawing/2014/main" xmlns="" id="{00000000-0008-0000-2100-0000E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9" name="267 CuadroTexto">
          <a:extLst>
            <a:ext uri="{FF2B5EF4-FFF2-40B4-BE49-F238E27FC236}">
              <a16:creationId xmlns:a16="http://schemas.microsoft.com/office/drawing/2014/main" xmlns="" id="{00000000-0008-0000-2100-0000E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0" name="268 CuadroTexto">
          <a:extLst>
            <a:ext uri="{FF2B5EF4-FFF2-40B4-BE49-F238E27FC236}">
              <a16:creationId xmlns:a16="http://schemas.microsoft.com/office/drawing/2014/main" xmlns="" id="{00000000-0008-0000-2100-0000E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1" name="269 CuadroTexto">
          <a:extLst>
            <a:ext uri="{FF2B5EF4-FFF2-40B4-BE49-F238E27FC236}">
              <a16:creationId xmlns:a16="http://schemas.microsoft.com/office/drawing/2014/main" xmlns="" id="{00000000-0008-0000-2100-0000E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2" name="270 CuadroTexto">
          <a:extLst>
            <a:ext uri="{FF2B5EF4-FFF2-40B4-BE49-F238E27FC236}">
              <a16:creationId xmlns:a16="http://schemas.microsoft.com/office/drawing/2014/main" xmlns="" id="{00000000-0008-0000-2100-0000E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3" name="271 CuadroTexto">
          <a:extLst>
            <a:ext uri="{FF2B5EF4-FFF2-40B4-BE49-F238E27FC236}">
              <a16:creationId xmlns:a16="http://schemas.microsoft.com/office/drawing/2014/main" xmlns="" id="{00000000-0008-0000-2100-0000E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4" name="272 CuadroTexto">
          <a:extLst>
            <a:ext uri="{FF2B5EF4-FFF2-40B4-BE49-F238E27FC236}">
              <a16:creationId xmlns:a16="http://schemas.microsoft.com/office/drawing/2014/main" xmlns="" id="{00000000-0008-0000-2100-0000F0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5" name="273 CuadroTexto">
          <a:extLst>
            <a:ext uri="{FF2B5EF4-FFF2-40B4-BE49-F238E27FC236}">
              <a16:creationId xmlns:a16="http://schemas.microsoft.com/office/drawing/2014/main" xmlns="" id="{00000000-0008-0000-2100-0000F1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6" name="274 CuadroTexto">
          <a:extLst>
            <a:ext uri="{FF2B5EF4-FFF2-40B4-BE49-F238E27FC236}">
              <a16:creationId xmlns:a16="http://schemas.microsoft.com/office/drawing/2014/main" xmlns="" id="{00000000-0008-0000-2100-0000F2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7" name="275 CuadroTexto">
          <a:extLst>
            <a:ext uri="{FF2B5EF4-FFF2-40B4-BE49-F238E27FC236}">
              <a16:creationId xmlns:a16="http://schemas.microsoft.com/office/drawing/2014/main" xmlns="" id="{00000000-0008-0000-2100-0000F3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8" name="276 CuadroTexto">
          <a:extLst>
            <a:ext uri="{FF2B5EF4-FFF2-40B4-BE49-F238E27FC236}">
              <a16:creationId xmlns:a16="http://schemas.microsoft.com/office/drawing/2014/main" xmlns="" id="{00000000-0008-0000-2100-0000F4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9" name="277 CuadroTexto">
          <a:extLst>
            <a:ext uri="{FF2B5EF4-FFF2-40B4-BE49-F238E27FC236}">
              <a16:creationId xmlns:a16="http://schemas.microsoft.com/office/drawing/2014/main" xmlns="" id="{00000000-0008-0000-2100-0000F5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0" name="278 CuadroTexto">
          <a:extLst>
            <a:ext uri="{FF2B5EF4-FFF2-40B4-BE49-F238E27FC236}">
              <a16:creationId xmlns:a16="http://schemas.microsoft.com/office/drawing/2014/main" xmlns="" id="{00000000-0008-0000-2100-0000F6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1" name="279 CuadroTexto">
          <a:extLst>
            <a:ext uri="{FF2B5EF4-FFF2-40B4-BE49-F238E27FC236}">
              <a16:creationId xmlns:a16="http://schemas.microsoft.com/office/drawing/2014/main" xmlns="" id="{00000000-0008-0000-2100-0000F7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2" name="280 CuadroTexto">
          <a:extLst>
            <a:ext uri="{FF2B5EF4-FFF2-40B4-BE49-F238E27FC236}">
              <a16:creationId xmlns:a16="http://schemas.microsoft.com/office/drawing/2014/main" xmlns="" id="{00000000-0008-0000-2100-0000F8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1 CuadroTexto">
          <a:extLst>
            <a:ext uri="{FF2B5EF4-FFF2-40B4-BE49-F238E27FC236}">
              <a16:creationId xmlns:a16="http://schemas.microsoft.com/office/drawing/2014/main" xmlns="" id="{00000000-0008-0000-2100-0000F9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4" name="282 CuadroTexto">
          <a:extLst>
            <a:ext uri="{FF2B5EF4-FFF2-40B4-BE49-F238E27FC236}">
              <a16:creationId xmlns:a16="http://schemas.microsoft.com/office/drawing/2014/main" xmlns="" id="{00000000-0008-0000-2100-0000FA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5" name="283 CuadroTexto">
          <a:extLst>
            <a:ext uri="{FF2B5EF4-FFF2-40B4-BE49-F238E27FC236}">
              <a16:creationId xmlns:a16="http://schemas.microsoft.com/office/drawing/2014/main" xmlns="" id="{00000000-0008-0000-2100-0000FB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6" name="284 CuadroTexto">
          <a:extLst>
            <a:ext uri="{FF2B5EF4-FFF2-40B4-BE49-F238E27FC236}">
              <a16:creationId xmlns:a16="http://schemas.microsoft.com/office/drawing/2014/main" xmlns="" id="{00000000-0008-0000-2100-0000FC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7" name="285 CuadroTexto">
          <a:extLst>
            <a:ext uri="{FF2B5EF4-FFF2-40B4-BE49-F238E27FC236}">
              <a16:creationId xmlns:a16="http://schemas.microsoft.com/office/drawing/2014/main" xmlns="" id="{00000000-0008-0000-2100-0000FD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8" name="286 CuadroTexto">
          <a:extLst>
            <a:ext uri="{FF2B5EF4-FFF2-40B4-BE49-F238E27FC236}">
              <a16:creationId xmlns:a16="http://schemas.microsoft.com/office/drawing/2014/main" xmlns="" id="{00000000-0008-0000-2100-0000FE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9" name="287 CuadroTexto">
          <a:extLst>
            <a:ext uri="{FF2B5EF4-FFF2-40B4-BE49-F238E27FC236}">
              <a16:creationId xmlns:a16="http://schemas.microsoft.com/office/drawing/2014/main" xmlns="" id="{00000000-0008-0000-2100-0000FF09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0" name="288 CuadroTexto">
          <a:extLst>
            <a:ext uri="{FF2B5EF4-FFF2-40B4-BE49-F238E27FC236}">
              <a16:creationId xmlns:a16="http://schemas.microsoft.com/office/drawing/2014/main" xmlns="" id="{00000000-0008-0000-2100-00000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1" name="289 CuadroTexto">
          <a:extLst>
            <a:ext uri="{FF2B5EF4-FFF2-40B4-BE49-F238E27FC236}">
              <a16:creationId xmlns:a16="http://schemas.microsoft.com/office/drawing/2014/main" xmlns="" id="{00000000-0008-0000-2100-00000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2" name="290 CuadroTexto">
          <a:extLst>
            <a:ext uri="{FF2B5EF4-FFF2-40B4-BE49-F238E27FC236}">
              <a16:creationId xmlns:a16="http://schemas.microsoft.com/office/drawing/2014/main" xmlns="" id="{00000000-0008-0000-2100-00000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3" name="291 CuadroTexto">
          <a:extLst>
            <a:ext uri="{FF2B5EF4-FFF2-40B4-BE49-F238E27FC236}">
              <a16:creationId xmlns:a16="http://schemas.microsoft.com/office/drawing/2014/main" xmlns="" id="{00000000-0008-0000-2100-00000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4" name="292 CuadroTexto">
          <a:extLst>
            <a:ext uri="{FF2B5EF4-FFF2-40B4-BE49-F238E27FC236}">
              <a16:creationId xmlns:a16="http://schemas.microsoft.com/office/drawing/2014/main" xmlns="" id="{00000000-0008-0000-2100-00000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5" name="293 CuadroTexto">
          <a:extLst>
            <a:ext uri="{FF2B5EF4-FFF2-40B4-BE49-F238E27FC236}">
              <a16:creationId xmlns:a16="http://schemas.microsoft.com/office/drawing/2014/main" xmlns="" id="{00000000-0008-0000-2100-00000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6" name="294 CuadroTexto">
          <a:extLst>
            <a:ext uri="{FF2B5EF4-FFF2-40B4-BE49-F238E27FC236}">
              <a16:creationId xmlns:a16="http://schemas.microsoft.com/office/drawing/2014/main" xmlns="" id="{00000000-0008-0000-2100-00000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7" name="295 CuadroTexto">
          <a:extLst>
            <a:ext uri="{FF2B5EF4-FFF2-40B4-BE49-F238E27FC236}">
              <a16:creationId xmlns:a16="http://schemas.microsoft.com/office/drawing/2014/main" xmlns="" id="{00000000-0008-0000-2100-00000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8" name="296 CuadroTexto">
          <a:extLst>
            <a:ext uri="{FF2B5EF4-FFF2-40B4-BE49-F238E27FC236}">
              <a16:creationId xmlns:a16="http://schemas.microsoft.com/office/drawing/2014/main" xmlns="" id="{00000000-0008-0000-2100-00000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9" name="1 CuadroTexto">
          <a:extLst>
            <a:ext uri="{FF2B5EF4-FFF2-40B4-BE49-F238E27FC236}">
              <a16:creationId xmlns:a16="http://schemas.microsoft.com/office/drawing/2014/main" xmlns="" id="{00000000-0008-0000-2100-00000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0" name="2 CuadroTexto">
          <a:extLst>
            <a:ext uri="{FF2B5EF4-FFF2-40B4-BE49-F238E27FC236}">
              <a16:creationId xmlns:a16="http://schemas.microsoft.com/office/drawing/2014/main" xmlns="" id="{00000000-0008-0000-2100-00000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1" name="3 CuadroTexto">
          <a:extLst>
            <a:ext uri="{FF2B5EF4-FFF2-40B4-BE49-F238E27FC236}">
              <a16:creationId xmlns:a16="http://schemas.microsoft.com/office/drawing/2014/main" xmlns="" id="{00000000-0008-0000-2100-00000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2" name="4 CuadroTexto">
          <a:extLst>
            <a:ext uri="{FF2B5EF4-FFF2-40B4-BE49-F238E27FC236}">
              <a16:creationId xmlns:a16="http://schemas.microsoft.com/office/drawing/2014/main" xmlns="" id="{00000000-0008-0000-2100-00000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3" name="5 CuadroTexto">
          <a:extLst>
            <a:ext uri="{FF2B5EF4-FFF2-40B4-BE49-F238E27FC236}">
              <a16:creationId xmlns:a16="http://schemas.microsoft.com/office/drawing/2014/main" xmlns="" id="{00000000-0008-0000-2100-00000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4" name="6 CuadroTexto">
          <a:extLst>
            <a:ext uri="{FF2B5EF4-FFF2-40B4-BE49-F238E27FC236}">
              <a16:creationId xmlns:a16="http://schemas.microsoft.com/office/drawing/2014/main" xmlns="" id="{00000000-0008-0000-2100-00000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5" name="7 CuadroTexto">
          <a:extLst>
            <a:ext uri="{FF2B5EF4-FFF2-40B4-BE49-F238E27FC236}">
              <a16:creationId xmlns:a16="http://schemas.microsoft.com/office/drawing/2014/main" xmlns="" id="{00000000-0008-0000-2100-00000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6" name="8 CuadroTexto">
          <a:extLst>
            <a:ext uri="{FF2B5EF4-FFF2-40B4-BE49-F238E27FC236}">
              <a16:creationId xmlns:a16="http://schemas.microsoft.com/office/drawing/2014/main" xmlns="" id="{00000000-0008-0000-2100-00001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7" name="9 CuadroTexto">
          <a:extLst>
            <a:ext uri="{FF2B5EF4-FFF2-40B4-BE49-F238E27FC236}">
              <a16:creationId xmlns:a16="http://schemas.microsoft.com/office/drawing/2014/main" xmlns="" id="{00000000-0008-0000-2100-00001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8" name="10 CuadroTexto">
          <a:extLst>
            <a:ext uri="{FF2B5EF4-FFF2-40B4-BE49-F238E27FC236}">
              <a16:creationId xmlns:a16="http://schemas.microsoft.com/office/drawing/2014/main" xmlns="" id="{00000000-0008-0000-2100-00001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9" name="11 CuadroTexto">
          <a:extLst>
            <a:ext uri="{FF2B5EF4-FFF2-40B4-BE49-F238E27FC236}">
              <a16:creationId xmlns:a16="http://schemas.microsoft.com/office/drawing/2014/main" xmlns="" id="{00000000-0008-0000-2100-00001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0" name="12 CuadroTexto">
          <a:extLst>
            <a:ext uri="{FF2B5EF4-FFF2-40B4-BE49-F238E27FC236}">
              <a16:creationId xmlns:a16="http://schemas.microsoft.com/office/drawing/2014/main" xmlns="" id="{00000000-0008-0000-2100-00001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1" name="13 CuadroTexto">
          <a:extLst>
            <a:ext uri="{FF2B5EF4-FFF2-40B4-BE49-F238E27FC236}">
              <a16:creationId xmlns:a16="http://schemas.microsoft.com/office/drawing/2014/main" xmlns="" id="{00000000-0008-0000-2100-00001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2" name="14 CuadroTexto">
          <a:extLst>
            <a:ext uri="{FF2B5EF4-FFF2-40B4-BE49-F238E27FC236}">
              <a16:creationId xmlns:a16="http://schemas.microsoft.com/office/drawing/2014/main" xmlns="" id="{00000000-0008-0000-2100-00001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3" name="15 CuadroTexto">
          <a:extLst>
            <a:ext uri="{FF2B5EF4-FFF2-40B4-BE49-F238E27FC236}">
              <a16:creationId xmlns:a16="http://schemas.microsoft.com/office/drawing/2014/main" xmlns="" id="{00000000-0008-0000-2100-00001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4" name="16 CuadroTexto">
          <a:extLst>
            <a:ext uri="{FF2B5EF4-FFF2-40B4-BE49-F238E27FC236}">
              <a16:creationId xmlns:a16="http://schemas.microsoft.com/office/drawing/2014/main" xmlns="" id="{00000000-0008-0000-2100-00001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5" name="18 CuadroTexto">
          <a:extLst>
            <a:ext uri="{FF2B5EF4-FFF2-40B4-BE49-F238E27FC236}">
              <a16:creationId xmlns:a16="http://schemas.microsoft.com/office/drawing/2014/main" xmlns="" id="{00000000-0008-0000-2100-00001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6" name="19 CuadroTexto">
          <a:extLst>
            <a:ext uri="{FF2B5EF4-FFF2-40B4-BE49-F238E27FC236}">
              <a16:creationId xmlns:a16="http://schemas.microsoft.com/office/drawing/2014/main" xmlns="" id="{00000000-0008-0000-2100-00001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7" name="20 CuadroTexto">
          <a:extLst>
            <a:ext uri="{FF2B5EF4-FFF2-40B4-BE49-F238E27FC236}">
              <a16:creationId xmlns:a16="http://schemas.microsoft.com/office/drawing/2014/main" xmlns="" id="{00000000-0008-0000-2100-00001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8" name="21 CuadroTexto">
          <a:extLst>
            <a:ext uri="{FF2B5EF4-FFF2-40B4-BE49-F238E27FC236}">
              <a16:creationId xmlns:a16="http://schemas.microsoft.com/office/drawing/2014/main" xmlns="" id="{00000000-0008-0000-2100-00001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9" name="22 CuadroTexto">
          <a:extLst>
            <a:ext uri="{FF2B5EF4-FFF2-40B4-BE49-F238E27FC236}">
              <a16:creationId xmlns:a16="http://schemas.microsoft.com/office/drawing/2014/main" xmlns="" id="{00000000-0008-0000-2100-00001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0" name="23 CuadroTexto">
          <a:extLst>
            <a:ext uri="{FF2B5EF4-FFF2-40B4-BE49-F238E27FC236}">
              <a16:creationId xmlns:a16="http://schemas.microsoft.com/office/drawing/2014/main" xmlns="" id="{00000000-0008-0000-2100-00001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1" name="24 CuadroTexto">
          <a:extLst>
            <a:ext uri="{FF2B5EF4-FFF2-40B4-BE49-F238E27FC236}">
              <a16:creationId xmlns:a16="http://schemas.microsoft.com/office/drawing/2014/main" xmlns="" id="{00000000-0008-0000-2100-00001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2" name="25 CuadroTexto">
          <a:extLst>
            <a:ext uri="{FF2B5EF4-FFF2-40B4-BE49-F238E27FC236}">
              <a16:creationId xmlns:a16="http://schemas.microsoft.com/office/drawing/2014/main" xmlns="" id="{00000000-0008-0000-2100-00002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3" name="26 CuadroTexto">
          <a:extLst>
            <a:ext uri="{FF2B5EF4-FFF2-40B4-BE49-F238E27FC236}">
              <a16:creationId xmlns:a16="http://schemas.microsoft.com/office/drawing/2014/main" xmlns="" id="{00000000-0008-0000-2100-00002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4" name="27 CuadroTexto">
          <a:extLst>
            <a:ext uri="{FF2B5EF4-FFF2-40B4-BE49-F238E27FC236}">
              <a16:creationId xmlns:a16="http://schemas.microsoft.com/office/drawing/2014/main" xmlns="" id="{00000000-0008-0000-2100-00002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5" name="28 CuadroTexto">
          <a:extLst>
            <a:ext uri="{FF2B5EF4-FFF2-40B4-BE49-F238E27FC236}">
              <a16:creationId xmlns:a16="http://schemas.microsoft.com/office/drawing/2014/main" xmlns="" id="{00000000-0008-0000-2100-00002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6" name="29 CuadroTexto">
          <a:extLst>
            <a:ext uri="{FF2B5EF4-FFF2-40B4-BE49-F238E27FC236}">
              <a16:creationId xmlns:a16="http://schemas.microsoft.com/office/drawing/2014/main" xmlns="" id="{00000000-0008-0000-2100-00002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7" name="30 CuadroTexto">
          <a:extLst>
            <a:ext uri="{FF2B5EF4-FFF2-40B4-BE49-F238E27FC236}">
              <a16:creationId xmlns:a16="http://schemas.microsoft.com/office/drawing/2014/main" xmlns="" id="{00000000-0008-0000-2100-00002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8" name="31 CuadroTexto">
          <a:extLst>
            <a:ext uri="{FF2B5EF4-FFF2-40B4-BE49-F238E27FC236}">
              <a16:creationId xmlns:a16="http://schemas.microsoft.com/office/drawing/2014/main" xmlns="" id="{00000000-0008-0000-2100-00002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9" name="32 CuadroTexto">
          <a:extLst>
            <a:ext uri="{FF2B5EF4-FFF2-40B4-BE49-F238E27FC236}">
              <a16:creationId xmlns:a16="http://schemas.microsoft.com/office/drawing/2014/main" xmlns="" id="{00000000-0008-0000-2100-00002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0" name="33 CuadroTexto">
          <a:extLst>
            <a:ext uri="{FF2B5EF4-FFF2-40B4-BE49-F238E27FC236}">
              <a16:creationId xmlns:a16="http://schemas.microsoft.com/office/drawing/2014/main" xmlns="" id="{00000000-0008-0000-2100-00002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1" name="34 CuadroTexto">
          <a:extLst>
            <a:ext uri="{FF2B5EF4-FFF2-40B4-BE49-F238E27FC236}">
              <a16:creationId xmlns:a16="http://schemas.microsoft.com/office/drawing/2014/main" xmlns="" id="{00000000-0008-0000-2100-00002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2" name="35 CuadroTexto">
          <a:extLst>
            <a:ext uri="{FF2B5EF4-FFF2-40B4-BE49-F238E27FC236}">
              <a16:creationId xmlns:a16="http://schemas.microsoft.com/office/drawing/2014/main" xmlns="" id="{00000000-0008-0000-2100-00002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3" name="36 CuadroTexto">
          <a:extLst>
            <a:ext uri="{FF2B5EF4-FFF2-40B4-BE49-F238E27FC236}">
              <a16:creationId xmlns:a16="http://schemas.microsoft.com/office/drawing/2014/main" xmlns="" id="{00000000-0008-0000-2100-00002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4" name="37 CuadroTexto">
          <a:extLst>
            <a:ext uri="{FF2B5EF4-FFF2-40B4-BE49-F238E27FC236}">
              <a16:creationId xmlns:a16="http://schemas.microsoft.com/office/drawing/2014/main" xmlns="" id="{00000000-0008-0000-2100-00002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5" name="38 CuadroTexto">
          <a:extLst>
            <a:ext uri="{FF2B5EF4-FFF2-40B4-BE49-F238E27FC236}">
              <a16:creationId xmlns:a16="http://schemas.microsoft.com/office/drawing/2014/main" xmlns="" id="{00000000-0008-0000-2100-00002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6" name="39 CuadroTexto">
          <a:extLst>
            <a:ext uri="{FF2B5EF4-FFF2-40B4-BE49-F238E27FC236}">
              <a16:creationId xmlns:a16="http://schemas.microsoft.com/office/drawing/2014/main" xmlns="" id="{00000000-0008-0000-2100-00002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7" name="40 CuadroTexto">
          <a:extLst>
            <a:ext uri="{FF2B5EF4-FFF2-40B4-BE49-F238E27FC236}">
              <a16:creationId xmlns:a16="http://schemas.microsoft.com/office/drawing/2014/main" xmlns="" id="{00000000-0008-0000-2100-00002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8" name="41 CuadroTexto">
          <a:extLst>
            <a:ext uri="{FF2B5EF4-FFF2-40B4-BE49-F238E27FC236}">
              <a16:creationId xmlns:a16="http://schemas.microsoft.com/office/drawing/2014/main" xmlns="" id="{00000000-0008-0000-2100-00003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9" name="42 CuadroTexto">
          <a:extLst>
            <a:ext uri="{FF2B5EF4-FFF2-40B4-BE49-F238E27FC236}">
              <a16:creationId xmlns:a16="http://schemas.microsoft.com/office/drawing/2014/main" xmlns="" id="{00000000-0008-0000-2100-00003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0" name="43 CuadroTexto">
          <a:extLst>
            <a:ext uri="{FF2B5EF4-FFF2-40B4-BE49-F238E27FC236}">
              <a16:creationId xmlns:a16="http://schemas.microsoft.com/office/drawing/2014/main" xmlns="" id="{00000000-0008-0000-2100-00003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1" name="44 CuadroTexto">
          <a:extLst>
            <a:ext uri="{FF2B5EF4-FFF2-40B4-BE49-F238E27FC236}">
              <a16:creationId xmlns:a16="http://schemas.microsoft.com/office/drawing/2014/main" xmlns="" id="{00000000-0008-0000-2100-00003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2" name="45 CuadroTexto">
          <a:extLst>
            <a:ext uri="{FF2B5EF4-FFF2-40B4-BE49-F238E27FC236}">
              <a16:creationId xmlns:a16="http://schemas.microsoft.com/office/drawing/2014/main" xmlns="" id="{00000000-0008-0000-2100-00003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3" name="46 CuadroTexto">
          <a:extLst>
            <a:ext uri="{FF2B5EF4-FFF2-40B4-BE49-F238E27FC236}">
              <a16:creationId xmlns:a16="http://schemas.microsoft.com/office/drawing/2014/main" xmlns="" id="{00000000-0008-0000-2100-00003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4" name="47 CuadroTexto">
          <a:extLst>
            <a:ext uri="{FF2B5EF4-FFF2-40B4-BE49-F238E27FC236}">
              <a16:creationId xmlns:a16="http://schemas.microsoft.com/office/drawing/2014/main" xmlns="" id="{00000000-0008-0000-2100-00003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5" name="48 CuadroTexto">
          <a:extLst>
            <a:ext uri="{FF2B5EF4-FFF2-40B4-BE49-F238E27FC236}">
              <a16:creationId xmlns:a16="http://schemas.microsoft.com/office/drawing/2014/main" xmlns="" id="{00000000-0008-0000-2100-00003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6" name="49 CuadroTexto">
          <a:extLst>
            <a:ext uri="{FF2B5EF4-FFF2-40B4-BE49-F238E27FC236}">
              <a16:creationId xmlns:a16="http://schemas.microsoft.com/office/drawing/2014/main" xmlns="" id="{00000000-0008-0000-2100-00003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7" name="50 CuadroTexto">
          <a:extLst>
            <a:ext uri="{FF2B5EF4-FFF2-40B4-BE49-F238E27FC236}">
              <a16:creationId xmlns:a16="http://schemas.microsoft.com/office/drawing/2014/main" xmlns="" id="{00000000-0008-0000-2100-00003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8" name="51 CuadroTexto">
          <a:extLst>
            <a:ext uri="{FF2B5EF4-FFF2-40B4-BE49-F238E27FC236}">
              <a16:creationId xmlns:a16="http://schemas.microsoft.com/office/drawing/2014/main" xmlns="" id="{00000000-0008-0000-2100-00003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9" name="52 CuadroTexto">
          <a:extLst>
            <a:ext uri="{FF2B5EF4-FFF2-40B4-BE49-F238E27FC236}">
              <a16:creationId xmlns:a16="http://schemas.microsoft.com/office/drawing/2014/main" xmlns="" id="{00000000-0008-0000-2100-00003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0" name="53 CuadroTexto">
          <a:extLst>
            <a:ext uri="{FF2B5EF4-FFF2-40B4-BE49-F238E27FC236}">
              <a16:creationId xmlns:a16="http://schemas.microsoft.com/office/drawing/2014/main" xmlns="" id="{00000000-0008-0000-2100-00003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1" name="54 CuadroTexto">
          <a:extLst>
            <a:ext uri="{FF2B5EF4-FFF2-40B4-BE49-F238E27FC236}">
              <a16:creationId xmlns:a16="http://schemas.microsoft.com/office/drawing/2014/main" xmlns="" id="{00000000-0008-0000-2100-00003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2" name="55 CuadroTexto">
          <a:extLst>
            <a:ext uri="{FF2B5EF4-FFF2-40B4-BE49-F238E27FC236}">
              <a16:creationId xmlns:a16="http://schemas.microsoft.com/office/drawing/2014/main" xmlns="" id="{00000000-0008-0000-2100-00003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3" name="56 CuadroTexto">
          <a:extLst>
            <a:ext uri="{FF2B5EF4-FFF2-40B4-BE49-F238E27FC236}">
              <a16:creationId xmlns:a16="http://schemas.microsoft.com/office/drawing/2014/main" xmlns="" id="{00000000-0008-0000-2100-00003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4" name="57 CuadroTexto">
          <a:extLst>
            <a:ext uri="{FF2B5EF4-FFF2-40B4-BE49-F238E27FC236}">
              <a16:creationId xmlns:a16="http://schemas.microsoft.com/office/drawing/2014/main" xmlns="" id="{00000000-0008-0000-2100-00004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5" name="58 CuadroTexto">
          <a:extLst>
            <a:ext uri="{FF2B5EF4-FFF2-40B4-BE49-F238E27FC236}">
              <a16:creationId xmlns:a16="http://schemas.microsoft.com/office/drawing/2014/main" xmlns="" id="{00000000-0008-0000-2100-00004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6" name="59 CuadroTexto">
          <a:extLst>
            <a:ext uri="{FF2B5EF4-FFF2-40B4-BE49-F238E27FC236}">
              <a16:creationId xmlns:a16="http://schemas.microsoft.com/office/drawing/2014/main" xmlns="" id="{00000000-0008-0000-2100-00004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7" name="60 CuadroTexto">
          <a:extLst>
            <a:ext uri="{FF2B5EF4-FFF2-40B4-BE49-F238E27FC236}">
              <a16:creationId xmlns:a16="http://schemas.microsoft.com/office/drawing/2014/main" xmlns="" id="{00000000-0008-0000-2100-00004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8" name="61 CuadroTexto">
          <a:extLst>
            <a:ext uri="{FF2B5EF4-FFF2-40B4-BE49-F238E27FC236}">
              <a16:creationId xmlns:a16="http://schemas.microsoft.com/office/drawing/2014/main" xmlns="" id="{00000000-0008-0000-2100-00004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9" name="62 CuadroTexto">
          <a:extLst>
            <a:ext uri="{FF2B5EF4-FFF2-40B4-BE49-F238E27FC236}">
              <a16:creationId xmlns:a16="http://schemas.microsoft.com/office/drawing/2014/main" xmlns="" id="{00000000-0008-0000-2100-00004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0" name="63 CuadroTexto">
          <a:extLst>
            <a:ext uri="{FF2B5EF4-FFF2-40B4-BE49-F238E27FC236}">
              <a16:creationId xmlns:a16="http://schemas.microsoft.com/office/drawing/2014/main" xmlns="" id="{00000000-0008-0000-2100-00004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1" name="64 CuadroTexto">
          <a:extLst>
            <a:ext uri="{FF2B5EF4-FFF2-40B4-BE49-F238E27FC236}">
              <a16:creationId xmlns:a16="http://schemas.microsoft.com/office/drawing/2014/main" xmlns="" id="{00000000-0008-0000-2100-00004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2" name="65 CuadroTexto">
          <a:extLst>
            <a:ext uri="{FF2B5EF4-FFF2-40B4-BE49-F238E27FC236}">
              <a16:creationId xmlns:a16="http://schemas.microsoft.com/office/drawing/2014/main" xmlns="" id="{00000000-0008-0000-2100-00004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3" name="66 CuadroTexto">
          <a:extLst>
            <a:ext uri="{FF2B5EF4-FFF2-40B4-BE49-F238E27FC236}">
              <a16:creationId xmlns:a16="http://schemas.microsoft.com/office/drawing/2014/main" xmlns="" id="{00000000-0008-0000-2100-00004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4" name="67 CuadroTexto">
          <a:extLst>
            <a:ext uri="{FF2B5EF4-FFF2-40B4-BE49-F238E27FC236}">
              <a16:creationId xmlns:a16="http://schemas.microsoft.com/office/drawing/2014/main" xmlns="" id="{00000000-0008-0000-2100-00004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5" name="68 CuadroTexto">
          <a:extLst>
            <a:ext uri="{FF2B5EF4-FFF2-40B4-BE49-F238E27FC236}">
              <a16:creationId xmlns:a16="http://schemas.microsoft.com/office/drawing/2014/main" xmlns="" id="{00000000-0008-0000-2100-00004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6" name="69 CuadroTexto">
          <a:extLst>
            <a:ext uri="{FF2B5EF4-FFF2-40B4-BE49-F238E27FC236}">
              <a16:creationId xmlns:a16="http://schemas.microsoft.com/office/drawing/2014/main" xmlns="" id="{00000000-0008-0000-2100-00004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7" name="70 CuadroTexto">
          <a:extLst>
            <a:ext uri="{FF2B5EF4-FFF2-40B4-BE49-F238E27FC236}">
              <a16:creationId xmlns:a16="http://schemas.microsoft.com/office/drawing/2014/main" xmlns="" id="{00000000-0008-0000-2100-00004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8" name="71 CuadroTexto">
          <a:extLst>
            <a:ext uri="{FF2B5EF4-FFF2-40B4-BE49-F238E27FC236}">
              <a16:creationId xmlns:a16="http://schemas.microsoft.com/office/drawing/2014/main" xmlns="" id="{00000000-0008-0000-2100-00004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9" name="72 CuadroTexto">
          <a:extLst>
            <a:ext uri="{FF2B5EF4-FFF2-40B4-BE49-F238E27FC236}">
              <a16:creationId xmlns:a16="http://schemas.microsoft.com/office/drawing/2014/main" xmlns="" id="{00000000-0008-0000-2100-00004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0" name="73 CuadroTexto">
          <a:extLst>
            <a:ext uri="{FF2B5EF4-FFF2-40B4-BE49-F238E27FC236}">
              <a16:creationId xmlns:a16="http://schemas.microsoft.com/office/drawing/2014/main" xmlns="" id="{00000000-0008-0000-2100-00005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1" name="74 CuadroTexto">
          <a:extLst>
            <a:ext uri="{FF2B5EF4-FFF2-40B4-BE49-F238E27FC236}">
              <a16:creationId xmlns:a16="http://schemas.microsoft.com/office/drawing/2014/main" xmlns="" id="{00000000-0008-0000-2100-00005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2" name="75 CuadroTexto">
          <a:extLst>
            <a:ext uri="{FF2B5EF4-FFF2-40B4-BE49-F238E27FC236}">
              <a16:creationId xmlns:a16="http://schemas.microsoft.com/office/drawing/2014/main" xmlns="" id="{00000000-0008-0000-2100-00005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3" name="76 CuadroTexto">
          <a:extLst>
            <a:ext uri="{FF2B5EF4-FFF2-40B4-BE49-F238E27FC236}">
              <a16:creationId xmlns:a16="http://schemas.microsoft.com/office/drawing/2014/main" xmlns="" id="{00000000-0008-0000-2100-00005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4" name="77 CuadroTexto">
          <a:extLst>
            <a:ext uri="{FF2B5EF4-FFF2-40B4-BE49-F238E27FC236}">
              <a16:creationId xmlns:a16="http://schemas.microsoft.com/office/drawing/2014/main" xmlns="" id="{00000000-0008-0000-2100-00005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5" name="78 CuadroTexto">
          <a:extLst>
            <a:ext uri="{FF2B5EF4-FFF2-40B4-BE49-F238E27FC236}">
              <a16:creationId xmlns:a16="http://schemas.microsoft.com/office/drawing/2014/main" xmlns="" id="{00000000-0008-0000-2100-00005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6" name="79 CuadroTexto">
          <a:extLst>
            <a:ext uri="{FF2B5EF4-FFF2-40B4-BE49-F238E27FC236}">
              <a16:creationId xmlns:a16="http://schemas.microsoft.com/office/drawing/2014/main" xmlns="" id="{00000000-0008-0000-2100-00005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7" name="80 CuadroTexto">
          <a:extLst>
            <a:ext uri="{FF2B5EF4-FFF2-40B4-BE49-F238E27FC236}">
              <a16:creationId xmlns:a16="http://schemas.microsoft.com/office/drawing/2014/main" xmlns="" id="{00000000-0008-0000-2100-00005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8" name="81 CuadroTexto">
          <a:extLst>
            <a:ext uri="{FF2B5EF4-FFF2-40B4-BE49-F238E27FC236}">
              <a16:creationId xmlns:a16="http://schemas.microsoft.com/office/drawing/2014/main" xmlns="" id="{00000000-0008-0000-2100-00005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9" name="82 CuadroTexto">
          <a:extLst>
            <a:ext uri="{FF2B5EF4-FFF2-40B4-BE49-F238E27FC236}">
              <a16:creationId xmlns:a16="http://schemas.microsoft.com/office/drawing/2014/main" xmlns="" id="{00000000-0008-0000-2100-00005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0" name="83 CuadroTexto">
          <a:extLst>
            <a:ext uri="{FF2B5EF4-FFF2-40B4-BE49-F238E27FC236}">
              <a16:creationId xmlns:a16="http://schemas.microsoft.com/office/drawing/2014/main" xmlns="" id="{00000000-0008-0000-2100-00005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1" name="84 CuadroTexto">
          <a:extLst>
            <a:ext uri="{FF2B5EF4-FFF2-40B4-BE49-F238E27FC236}">
              <a16:creationId xmlns:a16="http://schemas.microsoft.com/office/drawing/2014/main" xmlns="" id="{00000000-0008-0000-2100-00005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2" name="85 CuadroTexto">
          <a:extLst>
            <a:ext uri="{FF2B5EF4-FFF2-40B4-BE49-F238E27FC236}">
              <a16:creationId xmlns:a16="http://schemas.microsoft.com/office/drawing/2014/main" xmlns="" id="{00000000-0008-0000-2100-00005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3" name="86 CuadroTexto">
          <a:extLst>
            <a:ext uri="{FF2B5EF4-FFF2-40B4-BE49-F238E27FC236}">
              <a16:creationId xmlns:a16="http://schemas.microsoft.com/office/drawing/2014/main" xmlns="" id="{00000000-0008-0000-2100-00005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4" name="87 CuadroTexto">
          <a:extLst>
            <a:ext uri="{FF2B5EF4-FFF2-40B4-BE49-F238E27FC236}">
              <a16:creationId xmlns:a16="http://schemas.microsoft.com/office/drawing/2014/main" xmlns="" id="{00000000-0008-0000-2100-00005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5" name="88 CuadroTexto">
          <a:extLst>
            <a:ext uri="{FF2B5EF4-FFF2-40B4-BE49-F238E27FC236}">
              <a16:creationId xmlns:a16="http://schemas.microsoft.com/office/drawing/2014/main" xmlns="" id="{00000000-0008-0000-2100-00005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6" name="89 CuadroTexto">
          <a:extLst>
            <a:ext uri="{FF2B5EF4-FFF2-40B4-BE49-F238E27FC236}">
              <a16:creationId xmlns:a16="http://schemas.microsoft.com/office/drawing/2014/main" xmlns="" id="{00000000-0008-0000-2100-00006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7" name="102 CuadroTexto">
          <a:extLst>
            <a:ext uri="{FF2B5EF4-FFF2-40B4-BE49-F238E27FC236}">
              <a16:creationId xmlns:a16="http://schemas.microsoft.com/office/drawing/2014/main" xmlns="" id="{00000000-0008-0000-2100-00006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8" name="103 CuadroTexto">
          <a:extLst>
            <a:ext uri="{FF2B5EF4-FFF2-40B4-BE49-F238E27FC236}">
              <a16:creationId xmlns:a16="http://schemas.microsoft.com/office/drawing/2014/main" xmlns="" id="{00000000-0008-0000-2100-00006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9" name="104 CuadroTexto">
          <a:extLst>
            <a:ext uri="{FF2B5EF4-FFF2-40B4-BE49-F238E27FC236}">
              <a16:creationId xmlns:a16="http://schemas.microsoft.com/office/drawing/2014/main" xmlns="" id="{00000000-0008-0000-2100-00006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0" name="105 CuadroTexto">
          <a:extLst>
            <a:ext uri="{FF2B5EF4-FFF2-40B4-BE49-F238E27FC236}">
              <a16:creationId xmlns:a16="http://schemas.microsoft.com/office/drawing/2014/main" xmlns="" id="{00000000-0008-0000-2100-00006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1" name="106 CuadroTexto">
          <a:extLst>
            <a:ext uri="{FF2B5EF4-FFF2-40B4-BE49-F238E27FC236}">
              <a16:creationId xmlns:a16="http://schemas.microsoft.com/office/drawing/2014/main" xmlns="" id="{00000000-0008-0000-2100-00006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2" name="107 CuadroTexto">
          <a:extLst>
            <a:ext uri="{FF2B5EF4-FFF2-40B4-BE49-F238E27FC236}">
              <a16:creationId xmlns:a16="http://schemas.microsoft.com/office/drawing/2014/main" xmlns="" id="{00000000-0008-0000-2100-00006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3" name="108 CuadroTexto">
          <a:extLst>
            <a:ext uri="{FF2B5EF4-FFF2-40B4-BE49-F238E27FC236}">
              <a16:creationId xmlns:a16="http://schemas.microsoft.com/office/drawing/2014/main" xmlns="" id="{00000000-0008-0000-2100-00006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4" name="109 CuadroTexto">
          <a:extLst>
            <a:ext uri="{FF2B5EF4-FFF2-40B4-BE49-F238E27FC236}">
              <a16:creationId xmlns:a16="http://schemas.microsoft.com/office/drawing/2014/main" xmlns="" id="{00000000-0008-0000-2100-00006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5" name="110 CuadroTexto">
          <a:extLst>
            <a:ext uri="{FF2B5EF4-FFF2-40B4-BE49-F238E27FC236}">
              <a16:creationId xmlns:a16="http://schemas.microsoft.com/office/drawing/2014/main" xmlns="" id="{00000000-0008-0000-2100-00006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6" name="111 CuadroTexto">
          <a:extLst>
            <a:ext uri="{FF2B5EF4-FFF2-40B4-BE49-F238E27FC236}">
              <a16:creationId xmlns:a16="http://schemas.microsoft.com/office/drawing/2014/main" xmlns="" id="{00000000-0008-0000-2100-00006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7" name="112 CuadroTexto">
          <a:extLst>
            <a:ext uri="{FF2B5EF4-FFF2-40B4-BE49-F238E27FC236}">
              <a16:creationId xmlns:a16="http://schemas.microsoft.com/office/drawing/2014/main" xmlns="" id="{00000000-0008-0000-2100-00006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8" name="113 CuadroTexto">
          <a:extLst>
            <a:ext uri="{FF2B5EF4-FFF2-40B4-BE49-F238E27FC236}">
              <a16:creationId xmlns:a16="http://schemas.microsoft.com/office/drawing/2014/main" xmlns="" id="{00000000-0008-0000-2100-00006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9" name="114 CuadroTexto">
          <a:extLst>
            <a:ext uri="{FF2B5EF4-FFF2-40B4-BE49-F238E27FC236}">
              <a16:creationId xmlns:a16="http://schemas.microsoft.com/office/drawing/2014/main" xmlns="" id="{00000000-0008-0000-2100-00006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0" name="115 CuadroTexto">
          <a:extLst>
            <a:ext uri="{FF2B5EF4-FFF2-40B4-BE49-F238E27FC236}">
              <a16:creationId xmlns:a16="http://schemas.microsoft.com/office/drawing/2014/main" xmlns="" id="{00000000-0008-0000-2100-00006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1" name="116 CuadroTexto">
          <a:extLst>
            <a:ext uri="{FF2B5EF4-FFF2-40B4-BE49-F238E27FC236}">
              <a16:creationId xmlns:a16="http://schemas.microsoft.com/office/drawing/2014/main" xmlns="" id="{00000000-0008-0000-2100-00006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2" name="117 CuadroTexto">
          <a:extLst>
            <a:ext uri="{FF2B5EF4-FFF2-40B4-BE49-F238E27FC236}">
              <a16:creationId xmlns:a16="http://schemas.microsoft.com/office/drawing/2014/main" xmlns="" id="{00000000-0008-0000-2100-00007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3" name="126 CuadroTexto">
          <a:extLst>
            <a:ext uri="{FF2B5EF4-FFF2-40B4-BE49-F238E27FC236}">
              <a16:creationId xmlns:a16="http://schemas.microsoft.com/office/drawing/2014/main" xmlns="" id="{00000000-0008-0000-2100-00007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4" name="127 CuadroTexto">
          <a:extLst>
            <a:ext uri="{FF2B5EF4-FFF2-40B4-BE49-F238E27FC236}">
              <a16:creationId xmlns:a16="http://schemas.microsoft.com/office/drawing/2014/main" xmlns="" id="{00000000-0008-0000-2100-000072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5" name="128 CuadroTexto">
          <a:extLst>
            <a:ext uri="{FF2B5EF4-FFF2-40B4-BE49-F238E27FC236}">
              <a16:creationId xmlns:a16="http://schemas.microsoft.com/office/drawing/2014/main" xmlns="" id="{00000000-0008-0000-2100-000073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6" name="129 CuadroTexto">
          <a:extLst>
            <a:ext uri="{FF2B5EF4-FFF2-40B4-BE49-F238E27FC236}">
              <a16:creationId xmlns:a16="http://schemas.microsoft.com/office/drawing/2014/main" xmlns="" id="{00000000-0008-0000-2100-000074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7" name="130 CuadroTexto">
          <a:extLst>
            <a:ext uri="{FF2B5EF4-FFF2-40B4-BE49-F238E27FC236}">
              <a16:creationId xmlns:a16="http://schemas.microsoft.com/office/drawing/2014/main" xmlns="" id="{00000000-0008-0000-2100-000075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8" name="131 CuadroTexto">
          <a:extLst>
            <a:ext uri="{FF2B5EF4-FFF2-40B4-BE49-F238E27FC236}">
              <a16:creationId xmlns:a16="http://schemas.microsoft.com/office/drawing/2014/main" xmlns="" id="{00000000-0008-0000-2100-000076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9" name="132 CuadroTexto">
          <a:extLst>
            <a:ext uri="{FF2B5EF4-FFF2-40B4-BE49-F238E27FC236}">
              <a16:creationId xmlns:a16="http://schemas.microsoft.com/office/drawing/2014/main" xmlns="" id="{00000000-0008-0000-2100-000077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0" name="133 CuadroTexto">
          <a:extLst>
            <a:ext uri="{FF2B5EF4-FFF2-40B4-BE49-F238E27FC236}">
              <a16:creationId xmlns:a16="http://schemas.microsoft.com/office/drawing/2014/main" xmlns="" id="{00000000-0008-0000-2100-000078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1" name="134 CuadroTexto">
          <a:extLst>
            <a:ext uri="{FF2B5EF4-FFF2-40B4-BE49-F238E27FC236}">
              <a16:creationId xmlns:a16="http://schemas.microsoft.com/office/drawing/2014/main" xmlns="" id="{00000000-0008-0000-2100-000079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2" name="135 CuadroTexto">
          <a:extLst>
            <a:ext uri="{FF2B5EF4-FFF2-40B4-BE49-F238E27FC236}">
              <a16:creationId xmlns:a16="http://schemas.microsoft.com/office/drawing/2014/main" xmlns="" id="{00000000-0008-0000-2100-00007A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3" name="136 CuadroTexto">
          <a:extLst>
            <a:ext uri="{FF2B5EF4-FFF2-40B4-BE49-F238E27FC236}">
              <a16:creationId xmlns:a16="http://schemas.microsoft.com/office/drawing/2014/main" xmlns="" id="{00000000-0008-0000-2100-00007B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4" name="137 CuadroTexto">
          <a:extLst>
            <a:ext uri="{FF2B5EF4-FFF2-40B4-BE49-F238E27FC236}">
              <a16:creationId xmlns:a16="http://schemas.microsoft.com/office/drawing/2014/main" xmlns="" id="{00000000-0008-0000-2100-00007C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5" name="138 CuadroTexto">
          <a:extLst>
            <a:ext uri="{FF2B5EF4-FFF2-40B4-BE49-F238E27FC236}">
              <a16:creationId xmlns:a16="http://schemas.microsoft.com/office/drawing/2014/main" xmlns="" id="{00000000-0008-0000-2100-00007D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6" name="139 CuadroTexto">
          <a:extLst>
            <a:ext uri="{FF2B5EF4-FFF2-40B4-BE49-F238E27FC236}">
              <a16:creationId xmlns:a16="http://schemas.microsoft.com/office/drawing/2014/main" xmlns="" id="{00000000-0008-0000-2100-00007E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7" name="140 CuadroTexto">
          <a:extLst>
            <a:ext uri="{FF2B5EF4-FFF2-40B4-BE49-F238E27FC236}">
              <a16:creationId xmlns:a16="http://schemas.microsoft.com/office/drawing/2014/main" xmlns="" id="{00000000-0008-0000-2100-00007F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8" name="141 CuadroTexto">
          <a:extLst>
            <a:ext uri="{FF2B5EF4-FFF2-40B4-BE49-F238E27FC236}">
              <a16:creationId xmlns:a16="http://schemas.microsoft.com/office/drawing/2014/main" xmlns="" id="{00000000-0008-0000-2100-000080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9" name="142 CuadroTexto">
          <a:extLst>
            <a:ext uri="{FF2B5EF4-FFF2-40B4-BE49-F238E27FC236}">
              <a16:creationId xmlns:a16="http://schemas.microsoft.com/office/drawing/2014/main" xmlns="" id="{00000000-0008-0000-2100-0000810A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0" name="306 CuadroTexto">
          <a:extLst>
            <a:ext uri="{FF2B5EF4-FFF2-40B4-BE49-F238E27FC236}">
              <a16:creationId xmlns:a16="http://schemas.microsoft.com/office/drawing/2014/main" xmlns="" id="{00000000-0008-0000-2100-00008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1" name="307 CuadroTexto">
          <a:extLst>
            <a:ext uri="{FF2B5EF4-FFF2-40B4-BE49-F238E27FC236}">
              <a16:creationId xmlns:a16="http://schemas.microsoft.com/office/drawing/2014/main" xmlns="" id="{00000000-0008-0000-2100-00008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2" name="308 CuadroTexto">
          <a:extLst>
            <a:ext uri="{FF2B5EF4-FFF2-40B4-BE49-F238E27FC236}">
              <a16:creationId xmlns:a16="http://schemas.microsoft.com/office/drawing/2014/main" xmlns="" id="{00000000-0008-0000-2100-00008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3" name="309 CuadroTexto">
          <a:extLst>
            <a:ext uri="{FF2B5EF4-FFF2-40B4-BE49-F238E27FC236}">
              <a16:creationId xmlns:a16="http://schemas.microsoft.com/office/drawing/2014/main" xmlns="" id="{00000000-0008-0000-2100-00008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4" name="310 CuadroTexto">
          <a:extLst>
            <a:ext uri="{FF2B5EF4-FFF2-40B4-BE49-F238E27FC236}">
              <a16:creationId xmlns:a16="http://schemas.microsoft.com/office/drawing/2014/main" xmlns="" id="{00000000-0008-0000-2100-00008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5" name="311 CuadroTexto">
          <a:extLst>
            <a:ext uri="{FF2B5EF4-FFF2-40B4-BE49-F238E27FC236}">
              <a16:creationId xmlns:a16="http://schemas.microsoft.com/office/drawing/2014/main" xmlns="" id="{00000000-0008-0000-2100-00008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6" name="312 CuadroTexto">
          <a:extLst>
            <a:ext uri="{FF2B5EF4-FFF2-40B4-BE49-F238E27FC236}">
              <a16:creationId xmlns:a16="http://schemas.microsoft.com/office/drawing/2014/main" xmlns="" id="{00000000-0008-0000-2100-00008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7" name="313 CuadroTexto">
          <a:extLst>
            <a:ext uri="{FF2B5EF4-FFF2-40B4-BE49-F238E27FC236}">
              <a16:creationId xmlns:a16="http://schemas.microsoft.com/office/drawing/2014/main" xmlns="" id="{00000000-0008-0000-2100-00008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8" name="314 CuadroTexto">
          <a:extLst>
            <a:ext uri="{FF2B5EF4-FFF2-40B4-BE49-F238E27FC236}">
              <a16:creationId xmlns:a16="http://schemas.microsoft.com/office/drawing/2014/main" xmlns="" id="{00000000-0008-0000-2100-00008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9" name="315 CuadroTexto">
          <a:extLst>
            <a:ext uri="{FF2B5EF4-FFF2-40B4-BE49-F238E27FC236}">
              <a16:creationId xmlns:a16="http://schemas.microsoft.com/office/drawing/2014/main" xmlns="" id="{00000000-0008-0000-2100-00008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0" name="316 CuadroTexto">
          <a:extLst>
            <a:ext uri="{FF2B5EF4-FFF2-40B4-BE49-F238E27FC236}">
              <a16:creationId xmlns:a16="http://schemas.microsoft.com/office/drawing/2014/main" xmlns="" id="{00000000-0008-0000-2100-00008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1" name="317 CuadroTexto">
          <a:extLst>
            <a:ext uri="{FF2B5EF4-FFF2-40B4-BE49-F238E27FC236}">
              <a16:creationId xmlns:a16="http://schemas.microsoft.com/office/drawing/2014/main" xmlns="" id="{00000000-0008-0000-2100-00008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2" name="318 CuadroTexto">
          <a:extLst>
            <a:ext uri="{FF2B5EF4-FFF2-40B4-BE49-F238E27FC236}">
              <a16:creationId xmlns:a16="http://schemas.microsoft.com/office/drawing/2014/main" xmlns="" id="{00000000-0008-0000-2100-00008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3" name="319 CuadroTexto">
          <a:extLst>
            <a:ext uri="{FF2B5EF4-FFF2-40B4-BE49-F238E27FC236}">
              <a16:creationId xmlns:a16="http://schemas.microsoft.com/office/drawing/2014/main" xmlns="" id="{00000000-0008-0000-2100-00008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4" name="320 CuadroTexto">
          <a:extLst>
            <a:ext uri="{FF2B5EF4-FFF2-40B4-BE49-F238E27FC236}">
              <a16:creationId xmlns:a16="http://schemas.microsoft.com/office/drawing/2014/main" xmlns="" id="{00000000-0008-0000-2100-00009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5" name="321 CuadroTexto">
          <a:extLst>
            <a:ext uri="{FF2B5EF4-FFF2-40B4-BE49-F238E27FC236}">
              <a16:creationId xmlns:a16="http://schemas.microsoft.com/office/drawing/2014/main" xmlns="" id="{00000000-0008-0000-2100-00009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6" name="322 CuadroTexto">
          <a:extLst>
            <a:ext uri="{FF2B5EF4-FFF2-40B4-BE49-F238E27FC236}">
              <a16:creationId xmlns:a16="http://schemas.microsoft.com/office/drawing/2014/main" xmlns="" id="{00000000-0008-0000-2100-00009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7" name="323 CuadroTexto">
          <a:extLst>
            <a:ext uri="{FF2B5EF4-FFF2-40B4-BE49-F238E27FC236}">
              <a16:creationId xmlns:a16="http://schemas.microsoft.com/office/drawing/2014/main" xmlns="" id="{00000000-0008-0000-2100-00009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8" name="324 CuadroTexto">
          <a:extLst>
            <a:ext uri="{FF2B5EF4-FFF2-40B4-BE49-F238E27FC236}">
              <a16:creationId xmlns:a16="http://schemas.microsoft.com/office/drawing/2014/main" xmlns="" id="{00000000-0008-0000-2100-00009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9" name="325 CuadroTexto">
          <a:extLst>
            <a:ext uri="{FF2B5EF4-FFF2-40B4-BE49-F238E27FC236}">
              <a16:creationId xmlns:a16="http://schemas.microsoft.com/office/drawing/2014/main" xmlns="" id="{00000000-0008-0000-2100-00009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0" name="326 CuadroTexto">
          <a:extLst>
            <a:ext uri="{FF2B5EF4-FFF2-40B4-BE49-F238E27FC236}">
              <a16:creationId xmlns:a16="http://schemas.microsoft.com/office/drawing/2014/main" xmlns="" id="{00000000-0008-0000-2100-00009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1" name="327 CuadroTexto">
          <a:extLst>
            <a:ext uri="{FF2B5EF4-FFF2-40B4-BE49-F238E27FC236}">
              <a16:creationId xmlns:a16="http://schemas.microsoft.com/office/drawing/2014/main" xmlns="" id="{00000000-0008-0000-2100-00009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2" name="328 CuadroTexto">
          <a:extLst>
            <a:ext uri="{FF2B5EF4-FFF2-40B4-BE49-F238E27FC236}">
              <a16:creationId xmlns:a16="http://schemas.microsoft.com/office/drawing/2014/main" xmlns="" id="{00000000-0008-0000-2100-00009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3" name="329 CuadroTexto">
          <a:extLst>
            <a:ext uri="{FF2B5EF4-FFF2-40B4-BE49-F238E27FC236}">
              <a16:creationId xmlns:a16="http://schemas.microsoft.com/office/drawing/2014/main" xmlns="" id="{00000000-0008-0000-2100-00009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4" name="330 CuadroTexto">
          <a:extLst>
            <a:ext uri="{FF2B5EF4-FFF2-40B4-BE49-F238E27FC236}">
              <a16:creationId xmlns:a16="http://schemas.microsoft.com/office/drawing/2014/main" xmlns="" id="{00000000-0008-0000-2100-00009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5" name="331 CuadroTexto">
          <a:extLst>
            <a:ext uri="{FF2B5EF4-FFF2-40B4-BE49-F238E27FC236}">
              <a16:creationId xmlns:a16="http://schemas.microsoft.com/office/drawing/2014/main" xmlns="" id="{00000000-0008-0000-2100-00009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6" name="332 CuadroTexto">
          <a:extLst>
            <a:ext uri="{FF2B5EF4-FFF2-40B4-BE49-F238E27FC236}">
              <a16:creationId xmlns:a16="http://schemas.microsoft.com/office/drawing/2014/main" xmlns="" id="{00000000-0008-0000-2100-00009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7" name="333 CuadroTexto">
          <a:extLst>
            <a:ext uri="{FF2B5EF4-FFF2-40B4-BE49-F238E27FC236}">
              <a16:creationId xmlns:a16="http://schemas.microsoft.com/office/drawing/2014/main" xmlns="" id="{00000000-0008-0000-2100-00009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8" name="334 CuadroTexto">
          <a:extLst>
            <a:ext uri="{FF2B5EF4-FFF2-40B4-BE49-F238E27FC236}">
              <a16:creationId xmlns:a16="http://schemas.microsoft.com/office/drawing/2014/main" xmlns="" id="{00000000-0008-0000-2100-00009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9" name="335 CuadroTexto">
          <a:extLst>
            <a:ext uri="{FF2B5EF4-FFF2-40B4-BE49-F238E27FC236}">
              <a16:creationId xmlns:a16="http://schemas.microsoft.com/office/drawing/2014/main" xmlns="" id="{00000000-0008-0000-2100-00009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0" name="336 CuadroTexto">
          <a:extLst>
            <a:ext uri="{FF2B5EF4-FFF2-40B4-BE49-F238E27FC236}">
              <a16:creationId xmlns:a16="http://schemas.microsoft.com/office/drawing/2014/main" xmlns="" id="{00000000-0008-0000-2100-0000A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1" name="337 CuadroTexto">
          <a:extLst>
            <a:ext uri="{FF2B5EF4-FFF2-40B4-BE49-F238E27FC236}">
              <a16:creationId xmlns:a16="http://schemas.microsoft.com/office/drawing/2014/main" xmlns="" id="{00000000-0008-0000-2100-0000A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2" name="338 CuadroTexto">
          <a:extLst>
            <a:ext uri="{FF2B5EF4-FFF2-40B4-BE49-F238E27FC236}">
              <a16:creationId xmlns:a16="http://schemas.microsoft.com/office/drawing/2014/main" xmlns="" id="{00000000-0008-0000-2100-0000A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3" name="339 CuadroTexto">
          <a:extLst>
            <a:ext uri="{FF2B5EF4-FFF2-40B4-BE49-F238E27FC236}">
              <a16:creationId xmlns:a16="http://schemas.microsoft.com/office/drawing/2014/main" xmlns="" id="{00000000-0008-0000-2100-0000A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4" name="340 CuadroTexto">
          <a:extLst>
            <a:ext uri="{FF2B5EF4-FFF2-40B4-BE49-F238E27FC236}">
              <a16:creationId xmlns:a16="http://schemas.microsoft.com/office/drawing/2014/main" xmlns="" id="{00000000-0008-0000-2100-0000A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5" name="341 CuadroTexto">
          <a:extLst>
            <a:ext uri="{FF2B5EF4-FFF2-40B4-BE49-F238E27FC236}">
              <a16:creationId xmlns:a16="http://schemas.microsoft.com/office/drawing/2014/main" xmlns="" id="{00000000-0008-0000-2100-0000A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6" name="342 CuadroTexto">
          <a:extLst>
            <a:ext uri="{FF2B5EF4-FFF2-40B4-BE49-F238E27FC236}">
              <a16:creationId xmlns:a16="http://schemas.microsoft.com/office/drawing/2014/main" xmlns="" id="{00000000-0008-0000-2100-0000A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7" name="343 CuadroTexto">
          <a:extLst>
            <a:ext uri="{FF2B5EF4-FFF2-40B4-BE49-F238E27FC236}">
              <a16:creationId xmlns:a16="http://schemas.microsoft.com/office/drawing/2014/main" xmlns="" id="{00000000-0008-0000-2100-0000A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8" name="344 CuadroTexto">
          <a:extLst>
            <a:ext uri="{FF2B5EF4-FFF2-40B4-BE49-F238E27FC236}">
              <a16:creationId xmlns:a16="http://schemas.microsoft.com/office/drawing/2014/main" xmlns="" id="{00000000-0008-0000-2100-0000A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9" name="345 CuadroTexto">
          <a:extLst>
            <a:ext uri="{FF2B5EF4-FFF2-40B4-BE49-F238E27FC236}">
              <a16:creationId xmlns:a16="http://schemas.microsoft.com/office/drawing/2014/main" xmlns="" id="{00000000-0008-0000-2100-0000A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0" name="346 CuadroTexto">
          <a:extLst>
            <a:ext uri="{FF2B5EF4-FFF2-40B4-BE49-F238E27FC236}">
              <a16:creationId xmlns:a16="http://schemas.microsoft.com/office/drawing/2014/main" xmlns="" id="{00000000-0008-0000-2100-0000A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1" name="347 CuadroTexto">
          <a:extLst>
            <a:ext uri="{FF2B5EF4-FFF2-40B4-BE49-F238E27FC236}">
              <a16:creationId xmlns:a16="http://schemas.microsoft.com/office/drawing/2014/main" xmlns="" id="{00000000-0008-0000-2100-0000A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2" name="348 CuadroTexto">
          <a:extLst>
            <a:ext uri="{FF2B5EF4-FFF2-40B4-BE49-F238E27FC236}">
              <a16:creationId xmlns:a16="http://schemas.microsoft.com/office/drawing/2014/main" xmlns="" id="{00000000-0008-0000-2100-0000A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3" name="349 CuadroTexto">
          <a:extLst>
            <a:ext uri="{FF2B5EF4-FFF2-40B4-BE49-F238E27FC236}">
              <a16:creationId xmlns:a16="http://schemas.microsoft.com/office/drawing/2014/main" xmlns="" id="{00000000-0008-0000-2100-0000A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4" name="350 CuadroTexto">
          <a:extLst>
            <a:ext uri="{FF2B5EF4-FFF2-40B4-BE49-F238E27FC236}">
              <a16:creationId xmlns:a16="http://schemas.microsoft.com/office/drawing/2014/main" xmlns="" id="{00000000-0008-0000-2100-0000A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5" name="351 CuadroTexto">
          <a:extLst>
            <a:ext uri="{FF2B5EF4-FFF2-40B4-BE49-F238E27FC236}">
              <a16:creationId xmlns:a16="http://schemas.microsoft.com/office/drawing/2014/main" xmlns="" id="{00000000-0008-0000-2100-0000A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6" name="352 CuadroTexto">
          <a:extLst>
            <a:ext uri="{FF2B5EF4-FFF2-40B4-BE49-F238E27FC236}">
              <a16:creationId xmlns:a16="http://schemas.microsoft.com/office/drawing/2014/main" xmlns="" id="{00000000-0008-0000-2100-0000B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7" name="353 CuadroTexto">
          <a:extLst>
            <a:ext uri="{FF2B5EF4-FFF2-40B4-BE49-F238E27FC236}">
              <a16:creationId xmlns:a16="http://schemas.microsoft.com/office/drawing/2014/main" xmlns="" id="{00000000-0008-0000-2100-0000B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8" name="354 CuadroTexto">
          <a:extLst>
            <a:ext uri="{FF2B5EF4-FFF2-40B4-BE49-F238E27FC236}">
              <a16:creationId xmlns:a16="http://schemas.microsoft.com/office/drawing/2014/main" xmlns="" id="{00000000-0008-0000-2100-0000B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9" name="355 CuadroTexto">
          <a:extLst>
            <a:ext uri="{FF2B5EF4-FFF2-40B4-BE49-F238E27FC236}">
              <a16:creationId xmlns:a16="http://schemas.microsoft.com/office/drawing/2014/main" xmlns="" id="{00000000-0008-0000-2100-0000B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0" name="356 CuadroTexto">
          <a:extLst>
            <a:ext uri="{FF2B5EF4-FFF2-40B4-BE49-F238E27FC236}">
              <a16:creationId xmlns:a16="http://schemas.microsoft.com/office/drawing/2014/main" xmlns="" id="{00000000-0008-0000-2100-0000B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1" name="357 CuadroTexto">
          <a:extLst>
            <a:ext uri="{FF2B5EF4-FFF2-40B4-BE49-F238E27FC236}">
              <a16:creationId xmlns:a16="http://schemas.microsoft.com/office/drawing/2014/main" xmlns="" id="{00000000-0008-0000-2100-0000B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2" name="358 CuadroTexto">
          <a:extLst>
            <a:ext uri="{FF2B5EF4-FFF2-40B4-BE49-F238E27FC236}">
              <a16:creationId xmlns:a16="http://schemas.microsoft.com/office/drawing/2014/main" xmlns="" id="{00000000-0008-0000-2100-0000B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3" name="359 CuadroTexto">
          <a:extLst>
            <a:ext uri="{FF2B5EF4-FFF2-40B4-BE49-F238E27FC236}">
              <a16:creationId xmlns:a16="http://schemas.microsoft.com/office/drawing/2014/main" xmlns="" id="{00000000-0008-0000-2100-0000B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4" name="360 CuadroTexto">
          <a:extLst>
            <a:ext uri="{FF2B5EF4-FFF2-40B4-BE49-F238E27FC236}">
              <a16:creationId xmlns:a16="http://schemas.microsoft.com/office/drawing/2014/main" xmlns="" id="{00000000-0008-0000-2100-0000B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5" name="361 CuadroTexto">
          <a:extLst>
            <a:ext uri="{FF2B5EF4-FFF2-40B4-BE49-F238E27FC236}">
              <a16:creationId xmlns:a16="http://schemas.microsoft.com/office/drawing/2014/main" xmlns="" id="{00000000-0008-0000-2100-0000B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6" name="362 CuadroTexto">
          <a:extLst>
            <a:ext uri="{FF2B5EF4-FFF2-40B4-BE49-F238E27FC236}">
              <a16:creationId xmlns:a16="http://schemas.microsoft.com/office/drawing/2014/main" xmlns="" id="{00000000-0008-0000-2100-0000B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7" name="363 CuadroTexto">
          <a:extLst>
            <a:ext uri="{FF2B5EF4-FFF2-40B4-BE49-F238E27FC236}">
              <a16:creationId xmlns:a16="http://schemas.microsoft.com/office/drawing/2014/main" xmlns="" id="{00000000-0008-0000-2100-0000B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8" name="364 CuadroTexto">
          <a:extLst>
            <a:ext uri="{FF2B5EF4-FFF2-40B4-BE49-F238E27FC236}">
              <a16:creationId xmlns:a16="http://schemas.microsoft.com/office/drawing/2014/main" xmlns="" id="{00000000-0008-0000-2100-0000B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9" name="365 CuadroTexto">
          <a:extLst>
            <a:ext uri="{FF2B5EF4-FFF2-40B4-BE49-F238E27FC236}">
              <a16:creationId xmlns:a16="http://schemas.microsoft.com/office/drawing/2014/main" xmlns="" id="{00000000-0008-0000-2100-0000B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0" name="366 CuadroTexto">
          <a:extLst>
            <a:ext uri="{FF2B5EF4-FFF2-40B4-BE49-F238E27FC236}">
              <a16:creationId xmlns:a16="http://schemas.microsoft.com/office/drawing/2014/main" xmlns="" id="{00000000-0008-0000-2100-0000B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1" name="367 CuadroTexto">
          <a:extLst>
            <a:ext uri="{FF2B5EF4-FFF2-40B4-BE49-F238E27FC236}">
              <a16:creationId xmlns:a16="http://schemas.microsoft.com/office/drawing/2014/main" xmlns="" id="{00000000-0008-0000-2100-0000B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2" name="368 CuadroTexto">
          <a:extLst>
            <a:ext uri="{FF2B5EF4-FFF2-40B4-BE49-F238E27FC236}">
              <a16:creationId xmlns:a16="http://schemas.microsoft.com/office/drawing/2014/main" xmlns="" id="{00000000-0008-0000-2100-0000C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3" name="369 CuadroTexto">
          <a:extLst>
            <a:ext uri="{FF2B5EF4-FFF2-40B4-BE49-F238E27FC236}">
              <a16:creationId xmlns:a16="http://schemas.microsoft.com/office/drawing/2014/main" xmlns="" id="{00000000-0008-0000-2100-0000C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4" name="370 CuadroTexto">
          <a:extLst>
            <a:ext uri="{FF2B5EF4-FFF2-40B4-BE49-F238E27FC236}">
              <a16:creationId xmlns:a16="http://schemas.microsoft.com/office/drawing/2014/main" xmlns="" id="{00000000-0008-0000-2100-0000C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5" name="371 CuadroTexto">
          <a:extLst>
            <a:ext uri="{FF2B5EF4-FFF2-40B4-BE49-F238E27FC236}">
              <a16:creationId xmlns:a16="http://schemas.microsoft.com/office/drawing/2014/main" xmlns="" id="{00000000-0008-0000-2100-0000C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6" name="372 CuadroTexto">
          <a:extLst>
            <a:ext uri="{FF2B5EF4-FFF2-40B4-BE49-F238E27FC236}">
              <a16:creationId xmlns:a16="http://schemas.microsoft.com/office/drawing/2014/main" xmlns="" id="{00000000-0008-0000-2100-0000C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7" name="373 CuadroTexto">
          <a:extLst>
            <a:ext uri="{FF2B5EF4-FFF2-40B4-BE49-F238E27FC236}">
              <a16:creationId xmlns:a16="http://schemas.microsoft.com/office/drawing/2014/main" xmlns="" id="{00000000-0008-0000-2100-0000C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8" name="374 CuadroTexto">
          <a:extLst>
            <a:ext uri="{FF2B5EF4-FFF2-40B4-BE49-F238E27FC236}">
              <a16:creationId xmlns:a16="http://schemas.microsoft.com/office/drawing/2014/main" xmlns="" id="{00000000-0008-0000-2100-0000C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9" name="375 CuadroTexto">
          <a:extLst>
            <a:ext uri="{FF2B5EF4-FFF2-40B4-BE49-F238E27FC236}">
              <a16:creationId xmlns:a16="http://schemas.microsoft.com/office/drawing/2014/main" xmlns="" id="{00000000-0008-0000-2100-0000C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0" name="376 CuadroTexto">
          <a:extLst>
            <a:ext uri="{FF2B5EF4-FFF2-40B4-BE49-F238E27FC236}">
              <a16:creationId xmlns:a16="http://schemas.microsoft.com/office/drawing/2014/main" xmlns="" id="{00000000-0008-0000-2100-0000C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1" name="377 CuadroTexto">
          <a:extLst>
            <a:ext uri="{FF2B5EF4-FFF2-40B4-BE49-F238E27FC236}">
              <a16:creationId xmlns:a16="http://schemas.microsoft.com/office/drawing/2014/main" xmlns="" id="{00000000-0008-0000-2100-0000C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2" name="378 CuadroTexto">
          <a:extLst>
            <a:ext uri="{FF2B5EF4-FFF2-40B4-BE49-F238E27FC236}">
              <a16:creationId xmlns:a16="http://schemas.microsoft.com/office/drawing/2014/main" xmlns="" id="{00000000-0008-0000-2100-0000C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3" name="379 CuadroTexto">
          <a:extLst>
            <a:ext uri="{FF2B5EF4-FFF2-40B4-BE49-F238E27FC236}">
              <a16:creationId xmlns:a16="http://schemas.microsoft.com/office/drawing/2014/main" xmlns="" id="{00000000-0008-0000-2100-0000C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4" name="380 CuadroTexto">
          <a:extLst>
            <a:ext uri="{FF2B5EF4-FFF2-40B4-BE49-F238E27FC236}">
              <a16:creationId xmlns:a16="http://schemas.microsoft.com/office/drawing/2014/main" xmlns="" id="{00000000-0008-0000-2100-0000C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5" name="381 CuadroTexto">
          <a:extLst>
            <a:ext uri="{FF2B5EF4-FFF2-40B4-BE49-F238E27FC236}">
              <a16:creationId xmlns:a16="http://schemas.microsoft.com/office/drawing/2014/main" xmlns="" id="{00000000-0008-0000-2100-0000C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6" name="382 CuadroTexto">
          <a:extLst>
            <a:ext uri="{FF2B5EF4-FFF2-40B4-BE49-F238E27FC236}">
              <a16:creationId xmlns:a16="http://schemas.microsoft.com/office/drawing/2014/main" xmlns="" id="{00000000-0008-0000-2100-0000C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7" name="383 CuadroTexto">
          <a:extLst>
            <a:ext uri="{FF2B5EF4-FFF2-40B4-BE49-F238E27FC236}">
              <a16:creationId xmlns:a16="http://schemas.microsoft.com/office/drawing/2014/main" xmlns="" id="{00000000-0008-0000-2100-0000C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8" name="384 CuadroTexto">
          <a:extLst>
            <a:ext uri="{FF2B5EF4-FFF2-40B4-BE49-F238E27FC236}">
              <a16:creationId xmlns:a16="http://schemas.microsoft.com/office/drawing/2014/main" xmlns="" id="{00000000-0008-0000-2100-0000D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9" name="385 CuadroTexto">
          <a:extLst>
            <a:ext uri="{FF2B5EF4-FFF2-40B4-BE49-F238E27FC236}">
              <a16:creationId xmlns:a16="http://schemas.microsoft.com/office/drawing/2014/main" xmlns="" id="{00000000-0008-0000-2100-0000D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0" name="386 CuadroTexto">
          <a:extLst>
            <a:ext uri="{FF2B5EF4-FFF2-40B4-BE49-F238E27FC236}">
              <a16:creationId xmlns:a16="http://schemas.microsoft.com/office/drawing/2014/main" xmlns="" id="{00000000-0008-0000-2100-0000D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1" name="387 CuadroTexto">
          <a:extLst>
            <a:ext uri="{FF2B5EF4-FFF2-40B4-BE49-F238E27FC236}">
              <a16:creationId xmlns:a16="http://schemas.microsoft.com/office/drawing/2014/main" xmlns="" id="{00000000-0008-0000-2100-0000D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2" name="388 CuadroTexto">
          <a:extLst>
            <a:ext uri="{FF2B5EF4-FFF2-40B4-BE49-F238E27FC236}">
              <a16:creationId xmlns:a16="http://schemas.microsoft.com/office/drawing/2014/main" xmlns="" id="{00000000-0008-0000-2100-0000D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3" name="389 CuadroTexto">
          <a:extLst>
            <a:ext uri="{FF2B5EF4-FFF2-40B4-BE49-F238E27FC236}">
              <a16:creationId xmlns:a16="http://schemas.microsoft.com/office/drawing/2014/main" xmlns="" id="{00000000-0008-0000-2100-0000D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4" name="390 CuadroTexto">
          <a:extLst>
            <a:ext uri="{FF2B5EF4-FFF2-40B4-BE49-F238E27FC236}">
              <a16:creationId xmlns:a16="http://schemas.microsoft.com/office/drawing/2014/main" xmlns="" id="{00000000-0008-0000-2100-0000D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5" name="391 CuadroTexto">
          <a:extLst>
            <a:ext uri="{FF2B5EF4-FFF2-40B4-BE49-F238E27FC236}">
              <a16:creationId xmlns:a16="http://schemas.microsoft.com/office/drawing/2014/main" xmlns="" id="{00000000-0008-0000-2100-0000D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6" name="392 CuadroTexto">
          <a:extLst>
            <a:ext uri="{FF2B5EF4-FFF2-40B4-BE49-F238E27FC236}">
              <a16:creationId xmlns:a16="http://schemas.microsoft.com/office/drawing/2014/main" xmlns="" id="{00000000-0008-0000-2100-0000D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7" name="393 CuadroTexto">
          <a:extLst>
            <a:ext uri="{FF2B5EF4-FFF2-40B4-BE49-F238E27FC236}">
              <a16:creationId xmlns:a16="http://schemas.microsoft.com/office/drawing/2014/main" xmlns="" id="{00000000-0008-0000-2100-0000D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8" name="394 CuadroTexto">
          <a:extLst>
            <a:ext uri="{FF2B5EF4-FFF2-40B4-BE49-F238E27FC236}">
              <a16:creationId xmlns:a16="http://schemas.microsoft.com/office/drawing/2014/main" xmlns="" id="{00000000-0008-0000-2100-0000D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9" name="395 CuadroTexto">
          <a:extLst>
            <a:ext uri="{FF2B5EF4-FFF2-40B4-BE49-F238E27FC236}">
              <a16:creationId xmlns:a16="http://schemas.microsoft.com/office/drawing/2014/main" xmlns="" id="{00000000-0008-0000-2100-0000D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0" name="396 CuadroTexto">
          <a:extLst>
            <a:ext uri="{FF2B5EF4-FFF2-40B4-BE49-F238E27FC236}">
              <a16:creationId xmlns:a16="http://schemas.microsoft.com/office/drawing/2014/main" xmlns="" id="{00000000-0008-0000-2100-0000D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1" name="397 CuadroTexto">
          <a:extLst>
            <a:ext uri="{FF2B5EF4-FFF2-40B4-BE49-F238E27FC236}">
              <a16:creationId xmlns:a16="http://schemas.microsoft.com/office/drawing/2014/main" xmlns="" id="{00000000-0008-0000-2100-0000D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2" name="398 CuadroTexto">
          <a:extLst>
            <a:ext uri="{FF2B5EF4-FFF2-40B4-BE49-F238E27FC236}">
              <a16:creationId xmlns:a16="http://schemas.microsoft.com/office/drawing/2014/main" xmlns="" id="{00000000-0008-0000-2100-0000D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3" name="399 CuadroTexto">
          <a:extLst>
            <a:ext uri="{FF2B5EF4-FFF2-40B4-BE49-F238E27FC236}">
              <a16:creationId xmlns:a16="http://schemas.microsoft.com/office/drawing/2014/main" xmlns="" id="{00000000-0008-0000-2100-0000D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4" name="400 CuadroTexto">
          <a:extLst>
            <a:ext uri="{FF2B5EF4-FFF2-40B4-BE49-F238E27FC236}">
              <a16:creationId xmlns:a16="http://schemas.microsoft.com/office/drawing/2014/main" xmlns="" id="{00000000-0008-0000-2100-0000E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5" name="401 CuadroTexto">
          <a:extLst>
            <a:ext uri="{FF2B5EF4-FFF2-40B4-BE49-F238E27FC236}">
              <a16:creationId xmlns:a16="http://schemas.microsoft.com/office/drawing/2014/main" xmlns="" id="{00000000-0008-0000-2100-0000E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6" name="402 CuadroTexto">
          <a:extLst>
            <a:ext uri="{FF2B5EF4-FFF2-40B4-BE49-F238E27FC236}">
              <a16:creationId xmlns:a16="http://schemas.microsoft.com/office/drawing/2014/main" xmlns="" id="{00000000-0008-0000-2100-0000E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7" name="403 CuadroTexto">
          <a:extLst>
            <a:ext uri="{FF2B5EF4-FFF2-40B4-BE49-F238E27FC236}">
              <a16:creationId xmlns:a16="http://schemas.microsoft.com/office/drawing/2014/main" xmlns="" id="{00000000-0008-0000-2100-0000E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8" name="404 CuadroTexto">
          <a:extLst>
            <a:ext uri="{FF2B5EF4-FFF2-40B4-BE49-F238E27FC236}">
              <a16:creationId xmlns:a16="http://schemas.microsoft.com/office/drawing/2014/main" xmlns="" id="{00000000-0008-0000-2100-0000E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9" name="405 CuadroTexto">
          <a:extLst>
            <a:ext uri="{FF2B5EF4-FFF2-40B4-BE49-F238E27FC236}">
              <a16:creationId xmlns:a16="http://schemas.microsoft.com/office/drawing/2014/main" xmlns="" id="{00000000-0008-0000-2100-0000E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0" name="406 CuadroTexto">
          <a:extLst>
            <a:ext uri="{FF2B5EF4-FFF2-40B4-BE49-F238E27FC236}">
              <a16:creationId xmlns:a16="http://schemas.microsoft.com/office/drawing/2014/main" xmlns="" id="{00000000-0008-0000-2100-0000E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1" name="407 CuadroTexto">
          <a:extLst>
            <a:ext uri="{FF2B5EF4-FFF2-40B4-BE49-F238E27FC236}">
              <a16:creationId xmlns:a16="http://schemas.microsoft.com/office/drawing/2014/main" xmlns="" id="{00000000-0008-0000-2100-0000E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2" name="408 CuadroTexto">
          <a:extLst>
            <a:ext uri="{FF2B5EF4-FFF2-40B4-BE49-F238E27FC236}">
              <a16:creationId xmlns:a16="http://schemas.microsoft.com/office/drawing/2014/main" xmlns="" id="{00000000-0008-0000-2100-0000E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3" name="409 CuadroTexto">
          <a:extLst>
            <a:ext uri="{FF2B5EF4-FFF2-40B4-BE49-F238E27FC236}">
              <a16:creationId xmlns:a16="http://schemas.microsoft.com/office/drawing/2014/main" xmlns="" id="{00000000-0008-0000-2100-0000E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4" name="410 CuadroTexto">
          <a:extLst>
            <a:ext uri="{FF2B5EF4-FFF2-40B4-BE49-F238E27FC236}">
              <a16:creationId xmlns:a16="http://schemas.microsoft.com/office/drawing/2014/main" xmlns="" id="{00000000-0008-0000-2100-0000E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5" name="411 CuadroTexto">
          <a:extLst>
            <a:ext uri="{FF2B5EF4-FFF2-40B4-BE49-F238E27FC236}">
              <a16:creationId xmlns:a16="http://schemas.microsoft.com/office/drawing/2014/main" xmlns="" id="{00000000-0008-0000-2100-0000E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6" name="412 CuadroTexto">
          <a:extLst>
            <a:ext uri="{FF2B5EF4-FFF2-40B4-BE49-F238E27FC236}">
              <a16:creationId xmlns:a16="http://schemas.microsoft.com/office/drawing/2014/main" xmlns="" id="{00000000-0008-0000-2100-0000E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7" name="413 CuadroTexto">
          <a:extLst>
            <a:ext uri="{FF2B5EF4-FFF2-40B4-BE49-F238E27FC236}">
              <a16:creationId xmlns:a16="http://schemas.microsoft.com/office/drawing/2014/main" xmlns="" id="{00000000-0008-0000-2100-0000E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8" name="414 CuadroTexto">
          <a:extLst>
            <a:ext uri="{FF2B5EF4-FFF2-40B4-BE49-F238E27FC236}">
              <a16:creationId xmlns:a16="http://schemas.microsoft.com/office/drawing/2014/main" xmlns="" id="{00000000-0008-0000-2100-0000E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9" name="415 CuadroTexto">
          <a:extLst>
            <a:ext uri="{FF2B5EF4-FFF2-40B4-BE49-F238E27FC236}">
              <a16:creationId xmlns:a16="http://schemas.microsoft.com/office/drawing/2014/main" xmlns="" id="{00000000-0008-0000-2100-0000E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0" name="416 CuadroTexto">
          <a:extLst>
            <a:ext uri="{FF2B5EF4-FFF2-40B4-BE49-F238E27FC236}">
              <a16:creationId xmlns:a16="http://schemas.microsoft.com/office/drawing/2014/main" xmlns="" id="{00000000-0008-0000-2100-0000F0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1" name="417 CuadroTexto">
          <a:extLst>
            <a:ext uri="{FF2B5EF4-FFF2-40B4-BE49-F238E27FC236}">
              <a16:creationId xmlns:a16="http://schemas.microsoft.com/office/drawing/2014/main" xmlns="" id="{00000000-0008-0000-2100-0000F1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2" name="418 CuadroTexto">
          <a:extLst>
            <a:ext uri="{FF2B5EF4-FFF2-40B4-BE49-F238E27FC236}">
              <a16:creationId xmlns:a16="http://schemas.microsoft.com/office/drawing/2014/main" xmlns="" id="{00000000-0008-0000-2100-0000F2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3" name="419 CuadroTexto">
          <a:extLst>
            <a:ext uri="{FF2B5EF4-FFF2-40B4-BE49-F238E27FC236}">
              <a16:creationId xmlns:a16="http://schemas.microsoft.com/office/drawing/2014/main" xmlns="" id="{00000000-0008-0000-2100-0000F3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4" name="420 CuadroTexto">
          <a:extLst>
            <a:ext uri="{FF2B5EF4-FFF2-40B4-BE49-F238E27FC236}">
              <a16:creationId xmlns:a16="http://schemas.microsoft.com/office/drawing/2014/main" xmlns="" id="{00000000-0008-0000-2100-0000F4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5" name="421 CuadroTexto">
          <a:extLst>
            <a:ext uri="{FF2B5EF4-FFF2-40B4-BE49-F238E27FC236}">
              <a16:creationId xmlns:a16="http://schemas.microsoft.com/office/drawing/2014/main" xmlns="" id="{00000000-0008-0000-2100-0000F5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6" name="422 CuadroTexto">
          <a:extLst>
            <a:ext uri="{FF2B5EF4-FFF2-40B4-BE49-F238E27FC236}">
              <a16:creationId xmlns:a16="http://schemas.microsoft.com/office/drawing/2014/main" xmlns="" id="{00000000-0008-0000-2100-0000F6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7" name="423 CuadroTexto">
          <a:extLst>
            <a:ext uri="{FF2B5EF4-FFF2-40B4-BE49-F238E27FC236}">
              <a16:creationId xmlns:a16="http://schemas.microsoft.com/office/drawing/2014/main" xmlns="" id="{00000000-0008-0000-2100-0000F7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8" name="424 CuadroTexto">
          <a:extLst>
            <a:ext uri="{FF2B5EF4-FFF2-40B4-BE49-F238E27FC236}">
              <a16:creationId xmlns:a16="http://schemas.microsoft.com/office/drawing/2014/main" xmlns="" id="{00000000-0008-0000-2100-0000F8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9" name="425 CuadroTexto">
          <a:extLst>
            <a:ext uri="{FF2B5EF4-FFF2-40B4-BE49-F238E27FC236}">
              <a16:creationId xmlns:a16="http://schemas.microsoft.com/office/drawing/2014/main" xmlns="" id="{00000000-0008-0000-2100-0000F9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0" name="426 CuadroTexto">
          <a:extLst>
            <a:ext uri="{FF2B5EF4-FFF2-40B4-BE49-F238E27FC236}">
              <a16:creationId xmlns:a16="http://schemas.microsoft.com/office/drawing/2014/main" xmlns="" id="{00000000-0008-0000-2100-0000FA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1" name="427 CuadroTexto">
          <a:extLst>
            <a:ext uri="{FF2B5EF4-FFF2-40B4-BE49-F238E27FC236}">
              <a16:creationId xmlns:a16="http://schemas.microsoft.com/office/drawing/2014/main" xmlns="" id="{00000000-0008-0000-2100-0000FB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2" name="428 CuadroTexto">
          <a:extLst>
            <a:ext uri="{FF2B5EF4-FFF2-40B4-BE49-F238E27FC236}">
              <a16:creationId xmlns:a16="http://schemas.microsoft.com/office/drawing/2014/main" xmlns="" id="{00000000-0008-0000-2100-0000FC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3" name="429 CuadroTexto">
          <a:extLst>
            <a:ext uri="{FF2B5EF4-FFF2-40B4-BE49-F238E27FC236}">
              <a16:creationId xmlns:a16="http://schemas.microsoft.com/office/drawing/2014/main" xmlns="" id="{00000000-0008-0000-2100-0000FD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4" name="430 CuadroTexto">
          <a:extLst>
            <a:ext uri="{FF2B5EF4-FFF2-40B4-BE49-F238E27FC236}">
              <a16:creationId xmlns:a16="http://schemas.microsoft.com/office/drawing/2014/main" xmlns="" id="{00000000-0008-0000-2100-0000FE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5" name="431 CuadroTexto">
          <a:extLst>
            <a:ext uri="{FF2B5EF4-FFF2-40B4-BE49-F238E27FC236}">
              <a16:creationId xmlns:a16="http://schemas.microsoft.com/office/drawing/2014/main" xmlns="" id="{00000000-0008-0000-2100-0000FF0A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6" name="432 CuadroTexto">
          <a:extLst>
            <a:ext uri="{FF2B5EF4-FFF2-40B4-BE49-F238E27FC236}">
              <a16:creationId xmlns:a16="http://schemas.microsoft.com/office/drawing/2014/main" xmlns="" id="{00000000-0008-0000-2100-000000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7" name="433 CuadroTexto">
          <a:extLst>
            <a:ext uri="{FF2B5EF4-FFF2-40B4-BE49-F238E27FC236}">
              <a16:creationId xmlns:a16="http://schemas.microsoft.com/office/drawing/2014/main" xmlns="" id="{00000000-0008-0000-2100-000001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8" name="434 CuadroTexto">
          <a:extLst>
            <a:ext uri="{FF2B5EF4-FFF2-40B4-BE49-F238E27FC236}">
              <a16:creationId xmlns:a16="http://schemas.microsoft.com/office/drawing/2014/main" xmlns="" id="{00000000-0008-0000-2100-000002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9" name="435 CuadroTexto">
          <a:extLst>
            <a:ext uri="{FF2B5EF4-FFF2-40B4-BE49-F238E27FC236}">
              <a16:creationId xmlns:a16="http://schemas.microsoft.com/office/drawing/2014/main" xmlns="" id="{00000000-0008-0000-2100-000003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36 CuadroTexto">
          <a:extLst>
            <a:ext uri="{FF2B5EF4-FFF2-40B4-BE49-F238E27FC236}">
              <a16:creationId xmlns:a16="http://schemas.microsoft.com/office/drawing/2014/main" xmlns="" id="{00000000-0008-0000-2100-000004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1" name="437 CuadroTexto">
          <a:extLst>
            <a:ext uri="{FF2B5EF4-FFF2-40B4-BE49-F238E27FC236}">
              <a16:creationId xmlns:a16="http://schemas.microsoft.com/office/drawing/2014/main" xmlns="" id="{00000000-0008-0000-2100-000005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2" name="438 CuadroTexto">
          <a:extLst>
            <a:ext uri="{FF2B5EF4-FFF2-40B4-BE49-F238E27FC236}">
              <a16:creationId xmlns:a16="http://schemas.microsoft.com/office/drawing/2014/main" xmlns="" id="{00000000-0008-0000-2100-000006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3" name="439 CuadroTexto">
          <a:extLst>
            <a:ext uri="{FF2B5EF4-FFF2-40B4-BE49-F238E27FC236}">
              <a16:creationId xmlns:a16="http://schemas.microsoft.com/office/drawing/2014/main" xmlns="" id="{00000000-0008-0000-2100-000007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4" name="440 CuadroTexto">
          <a:extLst>
            <a:ext uri="{FF2B5EF4-FFF2-40B4-BE49-F238E27FC236}">
              <a16:creationId xmlns:a16="http://schemas.microsoft.com/office/drawing/2014/main" xmlns="" id="{00000000-0008-0000-2100-000008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5" name="441 CuadroTexto">
          <a:extLst>
            <a:ext uri="{FF2B5EF4-FFF2-40B4-BE49-F238E27FC236}">
              <a16:creationId xmlns:a16="http://schemas.microsoft.com/office/drawing/2014/main" xmlns="" id="{00000000-0008-0000-2100-000009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6" name="442 CuadroTexto">
          <a:extLst>
            <a:ext uri="{FF2B5EF4-FFF2-40B4-BE49-F238E27FC236}">
              <a16:creationId xmlns:a16="http://schemas.microsoft.com/office/drawing/2014/main" xmlns="" id="{00000000-0008-0000-2100-00000A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7" name="443 CuadroTexto">
          <a:extLst>
            <a:ext uri="{FF2B5EF4-FFF2-40B4-BE49-F238E27FC236}">
              <a16:creationId xmlns:a16="http://schemas.microsoft.com/office/drawing/2014/main" xmlns="" id="{00000000-0008-0000-2100-00000B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8" name="444 CuadroTexto">
          <a:extLst>
            <a:ext uri="{FF2B5EF4-FFF2-40B4-BE49-F238E27FC236}">
              <a16:creationId xmlns:a16="http://schemas.microsoft.com/office/drawing/2014/main" xmlns="" id="{00000000-0008-0000-2100-00000C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9" name="445 CuadroTexto">
          <a:extLst>
            <a:ext uri="{FF2B5EF4-FFF2-40B4-BE49-F238E27FC236}">
              <a16:creationId xmlns:a16="http://schemas.microsoft.com/office/drawing/2014/main" xmlns="" id="{00000000-0008-0000-2100-00000D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0" name="446 CuadroTexto">
          <a:extLst>
            <a:ext uri="{FF2B5EF4-FFF2-40B4-BE49-F238E27FC236}">
              <a16:creationId xmlns:a16="http://schemas.microsoft.com/office/drawing/2014/main" xmlns="" id="{00000000-0008-0000-2100-00000E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1" name="447 CuadroTexto">
          <a:extLst>
            <a:ext uri="{FF2B5EF4-FFF2-40B4-BE49-F238E27FC236}">
              <a16:creationId xmlns:a16="http://schemas.microsoft.com/office/drawing/2014/main" xmlns="" id="{00000000-0008-0000-2100-00000F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2" name="448 CuadroTexto">
          <a:extLst>
            <a:ext uri="{FF2B5EF4-FFF2-40B4-BE49-F238E27FC236}">
              <a16:creationId xmlns:a16="http://schemas.microsoft.com/office/drawing/2014/main" xmlns="" id="{00000000-0008-0000-2100-000010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3" name="449 CuadroTexto">
          <a:extLst>
            <a:ext uri="{FF2B5EF4-FFF2-40B4-BE49-F238E27FC236}">
              <a16:creationId xmlns:a16="http://schemas.microsoft.com/office/drawing/2014/main" xmlns="" id="{00000000-0008-0000-2100-000011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4" name="450 CuadroTexto">
          <a:extLst>
            <a:ext uri="{FF2B5EF4-FFF2-40B4-BE49-F238E27FC236}">
              <a16:creationId xmlns:a16="http://schemas.microsoft.com/office/drawing/2014/main" xmlns="" id="{00000000-0008-0000-2100-000012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5" name="451 CuadroTexto">
          <a:extLst>
            <a:ext uri="{FF2B5EF4-FFF2-40B4-BE49-F238E27FC236}">
              <a16:creationId xmlns:a16="http://schemas.microsoft.com/office/drawing/2014/main" xmlns="" id="{00000000-0008-0000-2100-0000130B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6" name="17 CuadroTexto">
          <a:extLst>
            <a:ext uri="{FF2B5EF4-FFF2-40B4-BE49-F238E27FC236}">
              <a16:creationId xmlns:a16="http://schemas.microsoft.com/office/drawing/2014/main" xmlns="" id="{00000000-0008-0000-2100-00001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7" name="90 CuadroTexto">
          <a:extLst>
            <a:ext uri="{FF2B5EF4-FFF2-40B4-BE49-F238E27FC236}">
              <a16:creationId xmlns:a16="http://schemas.microsoft.com/office/drawing/2014/main" xmlns="" id="{00000000-0008-0000-2100-00001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8" name="91 CuadroTexto">
          <a:extLst>
            <a:ext uri="{FF2B5EF4-FFF2-40B4-BE49-F238E27FC236}">
              <a16:creationId xmlns:a16="http://schemas.microsoft.com/office/drawing/2014/main" xmlns="" id="{00000000-0008-0000-2100-00001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9" name="92 CuadroTexto">
          <a:extLst>
            <a:ext uri="{FF2B5EF4-FFF2-40B4-BE49-F238E27FC236}">
              <a16:creationId xmlns:a16="http://schemas.microsoft.com/office/drawing/2014/main" xmlns="" id="{00000000-0008-0000-2100-00001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0" name="93 CuadroTexto">
          <a:extLst>
            <a:ext uri="{FF2B5EF4-FFF2-40B4-BE49-F238E27FC236}">
              <a16:creationId xmlns:a16="http://schemas.microsoft.com/office/drawing/2014/main" xmlns="" id="{00000000-0008-0000-2100-00001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1" name="94 CuadroTexto">
          <a:extLst>
            <a:ext uri="{FF2B5EF4-FFF2-40B4-BE49-F238E27FC236}">
              <a16:creationId xmlns:a16="http://schemas.microsoft.com/office/drawing/2014/main" xmlns="" id="{00000000-0008-0000-2100-00001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2" name="95 CuadroTexto">
          <a:extLst>
            <a:ext uri="{FF2B5EF4-FFF2-40B4-BE49-F238E27FC236}">
              <a16:creationId xmlns:a16="http://schemas.microsoft.com/office/drawing/2014/main" xmlns="" id="{00000000-0008-0000-2100-00001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3" name="96 CuadroTexto">
          <a:extLst>
            <a:ext uri="{FF2B5EF4-FFF2-40B4-BE49-F238E27FC236}">
              <a16:creationId xmlns:a16="http://schemas.microsoft.com/office/drawing/2014/main" xmlns="" id="{00000000-0008-0000-2100-00001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4" name="97 CuadroTexto">
          <a:extLst>
            <a:ext uri="{FF2B5EF4-FFF2-40B4-BE49-F238E27FC236}">
              <a16:creationId xmlns:a16="http://schemas.microsoft.com/office/drawing/2014/main" xmlns="" id="{00000000-0008-0000-2100-00001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98 CuadroTexto">
          <a:extLst>
            <a:ext uri="{FF2B5EF4-FFF2-40B4-BE49-F238E27FC236}">
              <a16:creationId xmlns:a16="http://schemas.microsoft.com/office/drawing/2014/main" xmlns="" id="{00000000-0008-0000-2100-00001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6" name="99 CuadroTexto">
          <a:extLst>
            <a:ext uri="{FF2B5EF4-FFF2-40B4-BE49-F238E27FC236}">
              <a16:creationId xmlns:a16="http://schemas.microsoft.com/office/drawing/2014/main" xmlns="" id="{00000000-0008-0000-2100-00001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7" name="100 CuadroTexto">
          <a:extLst>
            <a:ext uri="{FF2B5EF4-FFF2-40B4-BE49-F238E27FC236}">
              <a16:creationId xmlns:a16="http://schemas.microsoft.com/office/drawing/2014/main" xmlns="" id="{00000000-0008-0000-2100-00001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8" name="101 CuadroTexto">
          <a:extLst>
            <a:ext uri="{FF2B5EF4-FFF2-40B4-BE49-F238E27FC236}">
              <a16:creationId xmlns:a16="http://schemas.microsoft.com/office/drawing/2014/main" xmlns="" id="{00000000-0008-0000-2100-00002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9" name="118 CuadroTexto">
          <a:extLst>
            <a:ext uri="{FF2B5EF4-FFF2-40B4-BE49-F238E27FC236}">
              <a16:creationId xmlns:a16="http://schemas.microsoft.com/office/drawing/2014/main" xmlns="" id="{00000000-0008-0000-2100-00002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0" name="119 CuadroTexto">
          <a:extLst>
            <a:ext uri="{FF2B5EF4-FFF2-40B4-BE49-F238E27FC236}">
              <a16:creationId xmlns:a16="http://schemas.microsoft.com/office/drawing/2014/main" xmlns="" id="{00000000-0008-0000-2100-00002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1" name="120 CuadroTexto">
          <a:extLst>
            <a:ext uri="{FF2B5EF4-FFF2-40B4-BE49-F238E27FC236}">
              <a16:creationId xmlns:a16="http://schemas.microsoft.com/office/drawing/2014/main" xmlns="" id="{00000000-0008-0000-2100-00002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2" name="121 CuadroTexto">
          <a:extLst>
            <a:ext uri="{FF2B5EF4-FFF2-40B4-BE49-F238E27FC236}">
              <a16:creationId xmlns:a16="http://schemas.microsoft.com/office/drawing/2014/main" xmlns="" id="{00000000-0008-0000-2100-00002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3" name="122 CuadroTexto">
          <a:extLst>
            <a:ext uri="{FF2B5EF4-FFF2-40B4-BE49-F238E27FC236}">
              <a16:creationId xmlns:a16="http://schemas.microsoft.com/office/drawing/2014/main" xmlns="" id="{00000000-0008-0000-2100-00002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4" name="123 CuadroTexto">
          <a:extLst>
            <a:ext uri="{FF2B5EF4-FFF2-40B4-BE49-F238E27FC236}">
              <a16:creationId xmlns:a16="http://schemas.microsoft.com/office/drawing/2014/main" xmlns="" id="{00000000-0008-0000-2100-00002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5" name="124 CuadroTexto">
          <a:extLst>
            <a:ext uri="{FF2B5EF4-FFF2-40B4-BE49-F238E27FC236}">
              <a16:creationId xmlns:a16="http://schemas.microsoft.com/office/drawing/2014/main" xmlns="" id="{00000000-0008-0000-2100-00002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6" name="125 CuadroTexto">
          <a:extLst>
            <a:ext uri="{FF2B5EF4-FFF2-40B4-BE49-F238E27FC236}">
              <a16:creationId xmlns:a16="http://schemas.microsoft.com/office/drawing/2014/main" xmlns="" id="{00000000-0008-0000-2100-00002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7" name="143 CuadroTexto">
          <a:extLst>
            <a:ext uri="{FF2B5EF4-FFF2-40B4-BE49-F238E27FC236}">
              <a16:creationId xmlns:a16="http://schemas.microsoft.com/office/drawing/2014/main" xmlns="" id="{00000000-0008-0000-2100-00002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8" name="144 CuadroTexto">
          <a:extLst>
            <a:ext uri="{FF2B5EF4-FFF2-40B4-BE49-F238E27FC236}">
              <a16:creationId xmlns:a16="http://schemas.microsoft.com/office/drawing/2014/main" xmlns="" id="{00000000-0008-0000-2100-00002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9" name="145 CuadroTexto">
          <a:extLst>
            <a:ext uri="{FF2B5EF4-FFF2-40B4-BE49-F238E27FC236}">
              <a16:creationId xmlns:a16="http://schemas.microsoft.com/office/drawing/2014/main" xmlns="" id="{00000000-0008-0000-2100-00002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0" name="146 CuadroTexto">
          <a:extLst>
            <a:ext uri="{FF2B5EF4-FFF2-40B4-BE49-F238E27FC236}">
              <a16:creationId xmlns:a16="http://schemas.microsoft.com/office/drawing/2014/main" xmlns="" id="{00000000-0008-0000-2100-00002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1" name="147 CuadroTexto">
          <a:extLst>
            <a:ext uri="{FF2B5EF4-FFF2-40B4-BE49-F238E27FC236}">
              <a16:creationId xmlns:a16="http://schemas.microsoft.com/office/drawing/2014/main" xmlns="" id="{00000000-0008-0000-2100-00002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2" name="148 CuadroTexto">
          <a:extLst>
            <a:ext uri="{FF2B5EF4-FFF2-40B4-BE49-F238E27FC236}">
              <a16:creationId xmlns:a16="http://schemas.microsoft.com/office/drawing/2014/main" xmlns="" id="{00000000-0008-0000-2100-00002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3" name="149 CuadroTexto">
          <a:extLst>
            <a:ext uri="{FF2B5EF4-FFF2-40B4-BE49-F238E27FC236}">
              <a16:creationId xmlns:a16="http://schemas.microsoft.com/office/drawing/2014/main" xmlns="" id="{00000000-0008-0000-2100-00002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4" name="150 CuadroTexto">
          <a:extLst>
            <a:ext uri="{FF2B5EF4-FFF2-40B4-BE49-F238E27FC236}">
              <a16:creationId xmlns:a16="http://schemas.microsoft.com/office/drawing/2014/main" xmlns="" id="{00000000-0008-0000-2100-00003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5" name="151 CuadroTexto">
          <a:extLst>
            <a:ext uri="{FF2B5EF4-FFF2-40B4-BE49-F238E27FC236}">
              <a16:creationId xmlns:a16="http://schemas.microsoft.com/office/drawing/2014/main" xmlns="" id="{00000000-0008-0000-2100-00003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6" name="152 CuadroTexto">
          <a:extLst>
            <a:ext uri="{FF2B5EF4-FFF2-40B4-BE49-F238E27FC236}">
              <a16:creationId xmlns:a16="http://schemas.microsoft.com/office/drawing/2014/main" xmlns="" id="{00000000-0008-0000-2100-00003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7" name="153 CuadroTexto">
          <a:extLst>
            <a:ext uri="{FF2B5EF4-FFF2-40B4-BE49-F238E27FC236}">
              <a16:creationId xmlns:a16="http://schemas.microsoft.com/office/drawing/2014/main" xmlns="" id="{00000000-0008-0000-2100-00003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8" name="154 CuadroTexto">
          <a:extLst>
            <a:ext uri="{FF2B5EF4-FFF2-40B4-BE49-F238E27FC236}">
              <a16:creationId xmlns:a16="http://schemas.microsoft.com/office/drawing/2014/main" xmlns="" id="{00000000-0008-0000-2100-00003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9" name="155 CuadroTexto">
          <a:extLst>
            <a:ext uri="{FF2B5EF4-FFF2-40B4-BE49-F238E27FC236}">
              <a16:creationId xmlns:a16="http://schemas.microsoft.com/office/drawing/2014/main" xmlns="" id="{00000000-0008-0000-2100-00003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0" name="156 CuadroTexto">
          <a:extLst>
            <a:ext uri="{FF2B5EF4-FFF2-40B4-BE49-F238E27FC236}">
              <a16:creationId xmlns:a16="http://schemas.microsoft.com/office/drawing/2014/main" xmlns="" id="{00000000-0008-0000-2100-00003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1" name="157 CuadroTexto">
          <a:extLst>
            <a:ext uri="{FF2B5EF4-FFF2-40B4-BE49-F238E27FC236}">
              <a16:creationId xmlns:a16="http://schemas.microsoft.com/office/drawing/2014/main" xmlns="" id="{00000000-0008-0000-2100-00003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2" name="158 CuadroTexto">
          <a:extLst>
            <a:ext uri="{FF2B5EF4-FFF2-40B4-BE49-F238E27FC236}">
              <a16:creationId xmlns:a16="http://schemas.microsoft.com/office/drawing/2014/main" xmlns="" id="{00000000-0008-0000-2100-00003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3" name="159 CuadroTexto">
          <a:extLst>
            <a:ext uri="{FF2B5EF4-FFF2-40B4-BE49-F238E27FC236}">
              <a16:creationId xmlns:a16="http://schemas.microsoft.com/office/drawing/2014/main" xmlns="" id="{00000000-0008-0000-2100-00003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4" name="160 CuadroTexto">
          <a:extLst>
            <a:ext uri="{FF2B5EF4-FFF2-40B4-BE49-F238E27FC236}">
              <a16:creationId xmlns:a16="http://schemas.microsoft.com/office/drawing/2014/main" xmlns="" id="{00000000-0008-0000-2100-00003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5" name="161 CuadroTexto">
          <a:extLst>
            <a:ext uri="{FF2B5EF4-FFF2-40B4-BE49-F238E27FC236}">
              <a16:creationId xmlns:a16="http://schemas.microsoft.com/office/drawing/2014/main" xmlns="" id="{00000000-0008-0000-2100-00003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6" name="162 CuadroTexto">
          <a:extLst>
            <a:ext uri="{FF2B5EF4-FFF2-40B4-BE49-F238E27FC236}">
              <a16:creationId xmlns:a16="http://schemas.microsoft.com/office/drawing/2014/main" xmlns="" id="{00000000-0008-0000-2100-00003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7" name="163 CuadroTexto">
          <a:extLst>
            <a:ext uri="{FF2B5EF4-FFF2-40B4-BE49-F238E27FC236}">
              <a16:creationId xmlns:a16="http://schemas.microsoft.com/office/drawing/2014/main" xmlns="" id="{00000000-0008-0000-2100-00003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8" name="164 CuadroTexto">
          <a:extLst>
            <a:ext uri="{FF2B5EF4-FFF2-40B4-BE49-F238E27FC236}">
              <a16:creationId xmlns:a16="http://schemas.microsoft.com/office/drawing/2014/main" xmlns="" id="{00000000-0008-0000-2100-00003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9" name="165 CuadroTexto">
          <a:extLst>
            <a:ext uri="{FF2B5EF4-FFF2-40B4-BE49-F238E27FC236}">
              <a16:creationId xmlns:a16="http://schemas.microsoft.com/office/drawing/2014/main" xmlns="" id="{00000000-0008-0000-2100-00003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0" name="166 CuadroTexto">
          <a:extLst>
            <a:ext uri="{FF2B5EF4-FFF2-40B4-BE49-F238E27FC236}">
              <a16:creationId xmlns:a16="http://schemas.microsoft.com/office/drawing/2014/main" xmlns="" id="{00000000-0008-0000-2100-00004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1" name="167 CuadroTexto">
          <a:extLst>
            <a:ext uri="{FF2B5EF4-FFF2-40B4-BE49-F238E27FC236}">
              <a16:creationId xmlns:a16="http://schemas.microsoft.com/office/drawing/2014/main" xmlns="" id="{00000000-0008-0000-2100-00004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2" name="168 CuadroTexto">
          <a:extLst>
            <a:ext uri="{FF2B5EF4-FFF2-40B4-BE49-F238E27FC236}">
              <a16:creationId xmlns:a16="http://schemas.microsoft.com/office/drawing/2014/main" xmlns="" id="{00000000-0008-0000-2100-00004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3" name="169 CuadroTexto">
          <a:extLst>
            <a:ext uri="{FF2B5EF4-FFF2-40B4-BE49-F238E27FC236}">
              <a16:creationId xmlns:a16="http://schemas.microsoft.com/office/drawing/2014/main" xmlns="" id="{00000000-0008-0000-2100-00004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4" name="170 CuadroTexto">
          <a:extLst>
            <a:ext uri="{FF2B5EF4-FFF2-40B4-BE49-F238E27FC236}">
              <a16:creationId xmlns:a16="http://schemas.microsoft.com/office/drawing/2014/main" xmlns="" id="{00000000-0008-0000-2100-00004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5" name="171 CuadroTexto">
          <a:extLst>
            <a:ext uri="{FF2B5EF4-FFF2-40B4-BE49-F238E27FC236}">
              <a16:creationId xmlns:a16="http://schemas.microsoft.com/office/drawing/2014/main" xmlns="" id="{00000000-0008-0000-2100-00004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6" name="172 CuadroTexto">
          <a:extLst>
            <a:ext uri="{FF2B5EF4-FFF2-40B4-BE49-F238E27FC236}">
              <a16:creationId xmlns:a16="http://schemas.microsoft.com/office/drawing/2014/main" xmlns="" id="{00000000-0008-0000-2100-00004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7" name="173 CuadroTexto">
          <a:extLst>
            <a:ext uri="{FF2B5EF4-FFF2-40B4-BE49-F238E27FC236}">
              <a16:creationId xmlns:a16="http://schemas.microsoft.com/office/drawing/2014/main" xmlns="" id="{00000000-0008-0000-2100-00004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8" name="174 CuadroTexto">
          <a:extLst>
            <a:ext uri="{FF2B5EF4-FFF2-40B4-BE49-F238E27FC236}">
              <a16:creationId xmlns:a16="http://schemas.microsoft.com/office/drawing/2014/main" xmlns="" id="{00000000-0008-0000-2100-00004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9" name="175 CuadroTexto">
          <a:extLst>
            <a:ext uri="{FF2B5EF4-FFF2-40B4-BE49-F238E27FC236}">
              <a16:creationId xmlns:a16="http://schemas.microsoft.com/office/drawing/2014/main" xmlns="" id="{00000000-0008-0000-2100-00004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0" name="176 CuadroTexto">
          <a:extLst>
            <a:ext uri="{FF2B5EF4-FFF2-40B4-BE49-F238E27FC236}">
              <a16:creationId xmlns:a16="http://schemas.microsoft.com/office/drawing/2014/main" xmlns="" id="{00000000-0008-0000-2100-00004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1" name="177 CuadroTexto">
          <a:extLst>
            <a:ext uri="{FF2B5EF4-FFF2-40B4-BE49-F238E27FC236}">
              <a16:creationId xmlns:a16="http://schemas.microsoft.com/office/drawing/2014/main" xmlns="" id="{00000000-0008-0000-2100-00004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2" name="178 CuadroTexto">
          <a:extLst>
            <a:ext uri="{FF2B5EF4-FFF2-40B4-BE49-F238E27FC236}">
              <a16:creationId xmlns:a16="http://schemas.microsoft.com/office/drawing/2014/main" xmlns="" id="{00000000-0008-0000-2100-00004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3" name="179 CuadroTexto">
          <a:extLst>
            <a:ext uri="{FF2B5EF4-FFF2-40B4-BE49-F238E27FC236}">
              <a16:creationId xmlns:a16="http://schemas.microsoft.com/office/drawing/2014/main" xmlns="" id="{00000000-0008-0000-2100-00004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4" name="180 CuadroTexto">
          <a:extLst>
            <a:ext uri="{FF2B5EF4-FFF2-40B4-BE49-F238E27FC236}">
              <a16:creationId xmlns:a16="http://schemas.microsoft.com/office/drawing/2014/main" xmlns="" id="{00000000-0008-0000-2100-00004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5" name="181 CuadroTexto">
          <a:extLst>
            <a:ext uri="{FF2B5EF4-FFF2-40B4-BE49-F238E27FC236}">
              <a16:creationId xmlns:a16="http://schemas.microsoft.com/office/drawing/2014/main" xmlns="" id="{00000000-0008-0000-2100-00004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6" name="182 CuadroTexto">
          <a:extLst>
            <a:ext uri="{FF2B5EF4-FFF2-40B4-BE49-F238E27FC236}">
              <a16:creationId xmlns:a16="http://schemas.microsoft.com/office/drawing/2014/main" xmlns="" id="{00000000-0008-0000-2100-00005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7" name="183 CuadroTexto">
          <a:extLst>
            <a:ext uri="{FF2B5EF4-FFF2-40B4-BE49-F238E27FC236}">
              <a16:creationId xmlns:a16="http://schemas.microsoft.com/office/drawing/2014/main" xmlns="" id="{00000000-0008-0000-2100-00005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8" name="184 CuadroTexto">
          <a:extLst>
            <a:ext uri="{FF2B5EF4-FFF2-40B4-BE49-F238E27FC236}">
              <a16:creationId xmlns:a16="http://schemas.microsoft.com/office/drawing/2014/main" xmlns="" id="{00000000-0008-0000-2100-00005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9" name="185 CuadroTexto">
          <a:extLst>
            <a:ext uri="{FF2B5EF4-FFF2-40B4-BE49-F238E27FC236}">
              <a16:creationId xmlns:a16="http://schemas.microsoft.com/office/drawing/2014/main" xmlns="" id="{00000000-0008-0000-2100-00005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0" name="186 CuadroTexto">
          <a:extLst>
            <a:ext uri="{FF2B5EF4-FFF2-40B4-BE49-F238E27FC236}">
              <a16:creationId xmlns:a16="http://schemas.microsoft.com/office/drawing/2014/main" xmlns="" id="{00000000-0008-0000-2100-00005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1" name="187 CuadroTexto">
          <a:extLst>
            <a:ext uri="{FF2B5EF4-FFF2-40B4-BE49-F238E27FC236}">
              <a16:creationId xmlns:a16="http://schemas.microsoft.com/office/drawing/2014/main" xmlns="" id="{00000000-0008-0000-2100-00005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2" name="188 CuadroTexto">
          <a:extLst>
            <a:ext uri="{FF2B5EF4-FFF2-40B4-BE49-F238E27FC236}">
              <a16:creationId xmlns:a16="http://schemas.microsoft.com/office/drawing/2014/main" xmlns="" id="{00000000-0008-0000-2100-00005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3" name="189 CuadroTexto">
          <a:extLst>
            <a:ext uri="{FF2B5EF4-FFF2-40B4-BE49-F238E27FC236}">
              <a16:creationId xmlns:a16="http://schemas.microsoft.com/office/drawing/2014/main" xmlns="" id="{00000000-0008-0000-2100-00005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4" name="190 CuadroTexto">
          <a:extLst>
            <a:ext uri="{FF2B5EF4-FFF2-40B4-BE49-F238E27FC236}">
              <a16:creationId xmlns:a16="http://schemas.microsoft.com/office/drawing/2014/main" xmlns="" id="{00000000-0008-0000-2100-00005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5" name="191 CuadroTexto">
          <a:extLst>
            <a:ext uri="{FF2B5EF4-FFF2-40B4-BE49-F238E27FC236}">
              <a16:creationId xmlns:a16="http://schemas.microsoft.com/office/drawing/2014/main" xmlns="" id="{00000000-0008-0000-2100-00005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6" name="192 CuadroTexto">
          <a:extLst>
            <a:ext uri="{FF2B5EF4-FFF2-40B4-BE49-F238E27FC236}">
              <a16:creationId xmlns:a16="http://schemas.microsoft.com/office/drawing/2014/main" xmlns="" id="{00000000-0008-0000-2100-00005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7" name="193 CuadroTexto">
          <a:extLst>
            <a:ext uri="{FF2B5EF4-FFF2-40B4-BE49-F238E27FC236}">
              <a16:creationId xmlns:a16="http://schemas.microsoft.com/office/drawing/2014/main" xmlns="" id="{00000000-0008-0000-2100-00005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8" name="194 CuadroTexto">
          <a:extLst>
            <a:ext uri="{FF2B5EF4-FFF2-40B4-BE49-F238E27FC236}">
              <a16:creationId xmlns:a16="http://schemas.microsoft.com/office/drawing/2014/main" xmlns="" id="{00000000-0008-0000-2100-00005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9" name="195 CuadroTexto">
          <a:extLst>
            <a:ext uri="{FF2B5EF4-FFF2-40B4-BE49-F238E27FC236}">
              <a16:creationId xmlns:a16="http://schemas.microsoft.com/office/drawing/2014/main" xmlns="" id="{00000000-0008-0000-2100-00005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0" name="196 CuadroTexto">
          <a:extLst>
            <a:ext uri="{FF2B5EF4-FFF2-40B4-BE49-F238E27FC236}">
              <a16:creationId xmlns:a16="http://schemas.microsoft.com/office/drawing/2014/main" xmlns="" id="{00000000-0008-0000-2100-00005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1" name="197 CuadroTexto">
          <a:extLst>
            <a:ext uri="{FF2B5EF4-FFF2-40B4-BE49-F238E27FC236}">
              <a16:creationId xmlns:a16="http://schemas.microsoft.com/office/drawing/2014/main" xmlns="" id="{00000000-0008-0000-2100-00005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2" name="198 CuadroTexto">
          <a:extLst>
            <a:ext uri="{FF2B5EF4-FFF2-40B4-BE49-F238E27FC236}">
              <a16:creationId xmlns:a16="http://schemas.microsoft.com/office/drawing/2014/main" xmlns="" id="{00000000-0008-0000-2100-00006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3" name="199 CuadroTexto">
          <a:extLst>
            <a:ext uri="{FF2B5EF4-FFF2-40B4-BE49-F238E27FC236}">
              <a16:creationId xmlns:a16="http://schemas.microsoft.com/office/drawing/2014/main" xmlns="" id="{00000000-0008-0000-2100-00006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4" name="200 CuadroTexto">
          <a:extLst>
            <a:ext uri="{FF2B5EF4-FFF2-40B4-BE49-F238E27FC236}">
              <a16:creationId xmlns:a16="http://schemas.microsoft.com/office/drawing/2014/main" xmlns="" id="{00000000-0008-0000-2100-00006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5" name="201 CuadroTexto">
          <a:extLst>
            <a:ext uri="{FF2B5EF4-FFF2-40B4-BE49-F238E27FC236}">
              <a16:creationId xmlns:a16="http://schemas.microsoft.com/office/drawing/2014/main" xmlns="" id="{00000000-0008-0000-2100-00006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6" name="202 CuadroTexto">
          <a:extLst>
            <a:ext uri="{FF2B5EF4-FFF2-40B4-BE49-F238E27FC236}">
              <a16:creationId xmlns:a16="http://schemas.microsoft.com/office/drawing/2014/main" xmlns="" id="{00000000-0008-0000-2100-00006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7" name="203 CuadroTexto">
          <a:extLst>
            <a:ext uri="{FF2B5EF4-FFF2-40B4-BE49-F238E27FC236}">
              <a16:creationId xmlns:a16="http://schemas.microsoft.com/office/drawing/2014/main" xmlns="" id="{00000000-0008-0000-2100-00006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8" name="204 CuadroTexto">
          <a:extLst>
            <a:ext uri="{FF2B5EF4-FFF2-40B4-BE49-F238E27FC236}">
              <a16:creationId xmlns:a16="http://schemas.microsoft.com/office/drawing/2014/main" xmlns="" id="{00000000-0008-0000-2100-00006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9" name="205 CuadroTexto">
          <a:extLst>
            <a:ext uri="{FF2B5EF4-FFF2-40B4-BE49-F238E27FC236}">
              <a16:creationId xmlns:a16="http://schemas.microsoft.com/office/drawing/2014/main" xmlns="" id="{00000000-0008-0000-2100-00006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0" name="206 CuadroTexto">
          <a:extLst>
            <a:ext uri="{FF2B5EF4-FFF2-40B4-BE49-F238E27FC236}">
              <a16:creationId xmlns:a16="http://schemas.microsoft.com/office/drawing/2014/main" xmlns="" id="{00000000-0008-0000-2100-00006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1" name="207 CuadroTexto">
          <a:extLst>
            <a:ext uri="{FF2B5EF4-FFF2-40B4-BE49-F238E27FC236}">
              <a16:creationId xmlns:a16="http://schemas.microsoft.com/office/drawing/2014/main" xmlns="" id="{00000000-0008-0000-2100-00006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2" name="208 CuadroTexto">
          <a:extLst>
            <a:ext uri="{FF2B5EF4-FFF2-40B4-BE49-F238E27FC236}">
              <a16:creationId xmlns:a16="http://schemas.microsoft.com/office/drawing/2014/main" xmlns="" id="{00000000-0008-0000-2100-00006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3" name="209 CuadroTexto">
          <a:extLst>
            <a:ext uri="{FF2B5EF4-FFF2-40B4-BE49-F238E27FC236}">
              <a16:creationId xmlns:a16="http://schemas.microsoft.com/office/drawing/2014/main" xmlns="" id="{00000000-0008-0000-2100-00006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4" name="210 CuadroTexto">
          <a:extLst>
            <a:ext uri="{FF2B5EF4-FFF2-40B4-BE49-F238E27FC236}">
              <a16:creationId xmlns:a16="http://schemas.microsoft.com/office/drawing/2014/main" xmlns="" id="{00000000-0008-0000-2100-00006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5" name="211 CuadroTexto">
          <a:extLst>
            <a:ext uri="{FF2B5EF4-FFF2-40B4-BE49-F238E27FC236}">
              <a16:creationId xmlns:a16="http://schemas.microsoft.com/office/drawing/2014/main" xmlns="" id="{00000000-0008-0000-2100-00006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6" name="212 CuadroTexto">
          <a:extLst>
            <a:ext uri="{FF2B5EF4-FFF2-40B4-BE49-F238E27FC236}">
              <a16:creationId xmlns:a16="http://schemas.microsoft.com/office/drawing/2014/main" xmlns="" id="{00000000-0008-0000-2100-00006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7" name="213 CuadroTexto">
          <a:extLst>
            <a:ext uri="{FF2B5EF4-FFF2-40B4-BE49-F238E27FC236}">
              <a16:creationId xmlns:a16="http://schemas.microsoft.com/office/drawing/2014/main" xmlns="" id="{00000000-0008-0000-2100-00006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8" name="214 CuadroTexto">
          <a:extLst>
            <a:ext uri="{FF2B5EF4-FFF2-40B4-BE49-F238E27FC236}">
              <a16:creationId xmlns:a16="http://schemas.microsoft.com/office/drawing/2014/main" xmlns="" id="{00000000-0008-0000-2100-00007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9" name="215 CuadroTexto">
          <a:extLst>
            <a:ext uri="{FF2B5EF4-FFF2-40B4-BE49-F238E27FC236}">
              <a16:creationId xmlns:a16="http://schemas.microsoft.com/office/drawing/2014/main" xmlns="" id="{00000000-0008-0000-2100-00007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0" name="216 CuadroTexto">
          <a:extLst>
            <a:ext uri="{FF2B5EF4-FFF2-40B4-BE49-F238E27FC236}">
              <a16:creationId xmlns:a16="http://schemas.microsoft.com/office/drawing/2014/main" xmlns="" id="{00000000-0008-0000-2100-00007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1" name="217 CuadroTexto">
          <a:extLst>
            <a:ext uri="{FF2B5EF4-FFF2-40B4-BE49-F238E27FC236}">
              <a16:creationId xmlns:a16="http://schemas.microsoft.com/office/drawing/2014/main" xmlns="" id="{00000000-0008-0000-2100-00007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2" name="218 CuadroTexto">
          <a:extLst>
            <a:ext uri="{FF2B5EF4-FFF2-40B4-BE49-F238E27FC236}">
              <a16:creationId xmlns:a16="http://schemas.microsoft.com/office/drawing/2014/main" xmlns="" id="{00000000-0008-0000-2100-00007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3" name="219 CuadroTexto">
          <a:extLst>
            <a:ext uri="{FF2B5EF4-FFF2-40B4-BE49-F238E27FC236}">
              <a16:creationId xmlns:a16="http://schemas.microsoft.com/office/drawing/2014/main" xmlns="" id="{00000000-0008-0000-2100-00007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4" name="220 CuadroTexto">
          <a:extLst>
            <a:ext uri="{FF2B5EF4-FFF2-40B4-BE49-F238E27FC236}">
              <a16:creationId xmlns:a16="http://schemas.microsoft.com/office/drawing/2014/main" xmlns="" id="{00000000-0008-0000-2100-00007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5" name="221 CuadroTexto">
          <a:extLst>
            <a:ext uri="{FF2B5EF4-FFF2-40B4-BE49-F238E27FC236}">
              <a16:creationId xmlns:a16="http://schemas.microsoft.com/office/drawing/2014/main" xmlns="" id="{00000000-0008-0000-2100-00007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6" name="222 CuadroTexto">
          <a:extLst>
            <a:ext uri="{FF2B5EF4-FFF2-40B4-BE49-F238E27FC236}">
              <a16:creationId xmlns:a16="http://schemas.microsoft.com/office/drawing/2014/main" xmlns="" id="{00000000-0008-0000-2100-00007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7" name="223 CuadroTexto">
          <a:extLst>
            <a:ext uri="{FF2B5EF4-FFF2-40B4-BE49-F238E27FC236}">
              <a16:creationId xmlns:a16="http://schemas.microsoft.com/office/drawing/2014/main" xmlns="" id="{00000000-0008-0000-2100-00007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8" name="224 CuadroTexto">
          <a:extLst>
            <a:ext uri="{FF2B5EF4-FFF2-40B4-BE49-F238E27FC236}">
              <a16:creationId xmlns:a16="http://schemas.microsoft.com/office/drawing/2014/main" xmlns="" id="{00000000-0008-0000-2100-00007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9" name="225 CuadroTexto">
          <a:extLst>
            <a:ext uri="{FF2B5EF4-FFF2-40B4-BE49-F238E27FC236}">
              <a16:creationId xmlns:a16="http://schemas.microsoft.com/office/drawing/2014/main" xmlns="" id="{00000000-0008-0000-2100-00007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0" name="226 CuadroTexto">
          <a:extLst>
            <a:ext uri="{FF2B5EF4-FFF2-40B4-BE49-F238E27FC236}">
              <a16:creationId xmlns:a16="http://schemas.microsoft.com/office/drawing/2014/main" xmlns="" id="{00000000-0008-0000-2100-00007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1" name="227 CuadroTexto">
          <a:extLst>
            <a:ext uri="{FF2B5EF4-FFF2-40B4-BE49-F238E27FC236}">
              <a16:creationId xmlns:a16="http://schemas.microsoft.com/office/drawing/2014/main" xmlns="" id="{00000000-0008-0000-2100-00007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2" name="228 CuadroTexto">
          <a:extLst>
            <a:ext uri="{FF2B5EF4-FFF2-40B4-BE49-F238E27FC236}">
              <a16:creationId xmlns:a16="http://schemas.microsoft.com/office/drawing/2014/main" xmlns="" id="{00000000-0008-0000-2100-00007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3" name="229 CuadroTexto">
          <a:extLst>
            <a:ext uri="{FF2B5EF4-FFF2-40B4-BE49-F238E27FC236}">
              <a16:creationId xmlns:a16="http://schemas.microsoft.com/office/drawing/2014/main" xmlns="" id="{00000000-0008-0000-2100-00007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4" name="230 CuadroTexto">
          <a:extLst>
            <a:ext uri="{FF2B5EF4-FFF2-40B4-BE49-F238E27FC236}">
              <a16:creationId xmlns:a16="http://schemas.microsoft.com/office/drawing/2014/main" xmlns="" id="{00000000-0008-0000-2100-00008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5" name="231 CuadroTexto">
          <a:extLst>
            <a:ext uri="{FF2B5EF4-FFF2-40B4-BE49-F238E27FC236}">
              <a16:creationId xmlns:a16="http://schemas.microsoft.com/office/drawing/2014/main" xmlns="" id="{00000000-0008-0000-2100-00008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6" name="232 CuadroTexto">
          <a:extLst>
            <a:ext uri="{FF2B5EF4-FFF2-40B4-BE49-F238E27FC236}">
              <a16:creationId xmlns:a16="http://schemas.microsoft.com/office/drawing/2014/main" xmlns="" id="{00000000-0008-0000-2100-00008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7" name="233 CuadroTexto">
          <a:extLst>
            <a:ext uri="{FF2B5EF4-FFF2-40B4-BE49-F238E27FC236}">
              <a16:creationId xmlns:a16="http://schemas.microsoft.com/office/drawing/2014/main" xmlns="" id="{00000000-0008-0000-2100-00008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8" name="234 CuadroTexto">
          <a:extLst>
            <a:ext uri="{FF2B5EF4-FFF2-40B4-BE49-F238E27FC236}">
              <a16:creationId xmlns:a16="http://schemas.microsoft.com/office/drawing/2014/main" xmlns="" id="{00000000-0008-0000-2100-00008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9" name="235 CuadroTexto">
          <a:extLst>
            <a:ext uri="{FF2B5EF4-FFF2-40B4-BE49-F238E27FC236}">
              <a16:creationId xmlns:a16="http://schemas.microsoft.com/office/drawing/2014/main" xmlns="" id="{00000000-0008-0000-2100-00008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0" name="236 CuadroTexto">
          <a:extLst>
            <a:ext uri="{FF2B5EF4-FFF2-40B4-BE49-F238E27FC236}">
              <a16:creationId xmlns:a16="http://schemas.microsoft.com/office/drawing/2014/main" xmlns="" id="{00000000-0008-0000-2100-00008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1" name="237 CuadroTexto">
          <a:extLst>
            <a:ext uri="{FF2B5EF4-FFF2-40B4-BE49-F238E27FC236}">
              <a16:creationId xmlns:a16="http://schemas.microsoft.com/office/drawing/2014/main" xmlns="" id="{00000000-0008-0000-2100-00008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2" name="238 CuadroTexto">
          <a:extLst>
            <a:ext uri="{FF2B5EF4-FFF2-40B4-BE49-F238E27FC236}">
              <a16:creationId xmlns:a16="http://schemas.microsoft.com/office/drawing/2014/main" xmlns="" id="{00000000-0008-0000-2100-00008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3" name="239 CuadroTexto">
          <a:extLst>
            <a:ext uri="{FF2B5EF4-FFF2-40B4-BE49-F238E27FC236}">
              <a16:creationId xmlns:a16="http://schemas.microsoft.com/office/drawing/2014/main" xmlns="" id="{00000000-0008-0000-2100-00008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4" name="240 CuadroTexto">
          <a:extLst>
            <a:ext uri="{FF2B5EF4-FFF2-40B4-BE49-F238E27FC236}">
              <a16:creationId xmlns:a16="http://schemas.microsoft.com/office/drawing/2014/main" xmlns="" id="{00000000-0008-0000-2100-00008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5" name="241 CuadroTexto">
          <a:extLst>
            <a:ext uri="{FF2B5EF4-FFF2-40B4-BE49-F238E27FC236}">
              <a16:creationId xmlns:a16="http://schemas.microsoft.com/office/drawing/2014/main" xmlns="" id="{00000000-0008-0000-2100-00008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6" name="242 CuadroTexto">
          <a:extLst>
            <a:ext uri="{FF2B5EF4-FFF2-40B4-BE49-F238E27FC236}">
              <a16:creationId xmlns:a16="http://schemas.microsoft.com/office/drawing/2014/main" xmlns="" id="{00000000-0008-0000-2100-00008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7" name="243 CuadroTexto">
          <a:extLst>
            <a:ext uri="{FF2B5EF4-FFF2-40B4-BE49-F238E27FC236}">
              <a16:creationId xmlns:a16="http://schemas.microsoft.com/office/drawing/2014/main" xmlns="" id="{00000000-0008-0000-2100-00008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8" name="244 CuadroTexto">
          <a:extLst>
            <a:ext uri="{FF2B5EF4-FFF2-40B4-BE49-F238E27FC236}">
              <a16:creationId xmlns:a16="http://schemas.microsoft.com/office/drawing/2014/main" xmlns="" id="{00000000-0008-0000-2100-00008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9" name="245 CuadroTexto">
          <a:extLst>
            <a:ext uri="{FF2B5EF4-FFF2-40B4-BE49-F238E27FC236}">
              <a16:creationId xmlns:a16="http://schemas.microsoft.com/office/drawing/2014/main" xmlns="" id="{00000000-0008-0000-2100-00008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0" name="246 CuadroTexto">
          <a:extLst>
            <a:ext uri="{FF2B5EF4-FFF2-40B4-BE49-F238E27FC236}">
              <a16:creationId xmlns:a16="http://schemas.microsoft.com/office/drawing/2014/main" xmlns="" id="{00000000-0008-0000-2100-00009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1" name="247 CuadroTexto">
          <a:extLst>
            <a:ext uri="{FF2B5EF4-FFF2-40B4-BE49-F238E27FC236}">
              <a16:creationId xmlns:a16="http://schemas.microsoft.com/office/drawing/2014/main" xmlns="" id="{00000000-0008-0000-2100-00009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2" name="248 CuadroTexto">
          <a:extLst>
            <a:ext uri="{FF2B5EF4-FFF2-40B4-BE49-F238E27FC236}">
              <a16:creationId xmlns:a16="http://schemas.microsoft.com/office/drawing/2014/main" xmlns="" id="{00000000-0008-0000-2100-00009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3" name="249 CuadroTexto">
          <a:extLst>
            <a:ext uri="{FF2B5EF4-FFF2-40B4-BE49-F238E27FC236}">
              <a16:creationId xmlns:a16="http://schemas.microsoft.com/office/drawing/2014/main" xmlns="" id="{00000000-0008-0000-2100-00009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4" name="250 CuadroTexto">
          <a:extLst>
            <a:ext uri="{FF2B5EF4-FFF2-40B4-BE49-F238E27FC236}">
              <a16:creationId xmlns:a16="http://schemas.microsoft.com/office/drawing/2014/main" xmlns="" id="{00000000-0008-0000-2100-00009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5" name="251 CuadroTexto">
          <a:extLst>
            <a:ext uri="{FF2B5EF4-FFF2-40B4-BE49-F238E27FC236}">
              <a16:creationId xmlns:a16="http://schemas.microsoft.com/office/drawing/2014/main" xmlns="" id="{00000000-0008-0000-2100-00009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6" name="252 CuadroTexto">
          <a:extLst>
            <a:ext uri="{FF2B5EF4-FFF2-40B4-BE49-F238E27FC236}">
              <a16:creationId xmlns:a16="http://schemas.microsoft.com/office/drawing/2014/main" xmlns="" id="{00000000-0008-0000-2100-00009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7" name="253 CuadroTexto">
          <a:extLst>
            <a:ext uri="{FF2B5EF4-FFF2-40B4-BE49-F238E27FC236}">
              <a16:creationId xmlns:a16="http://schemas.microsoft.com/office/drawing/2014/main" xmlns="" id="{00000000-0008-0000-2100-00009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8" name="254 CuadroTexto">
          <a:extLst>
            <a:ext uri="{FF2B5EF4-FFF2-40B4-BE49-F238E27FC236}">
              <a16:creationId xmlns:a16="http://schemas.microsoft.com/office/drawing/2014/main" xmlns="" id="{00000000-0008-0000-2100-00009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9" name="255 CuadroTexto">
          <a:extLst>
            <a:ext uri="{FF2B5EF4-FFF2-40B4-BE49-F238E27FC236}">
              <a16:creationId xmlns:a16="http://schemas.microsoft.com/office/drawing/2014/main" xmlns="" id="{00000000-0008-0000-2100-00009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0" name="256 CuadroTexto">
          <a:extLst>
            <a:ext uri="{FF2B5EF4-FFF2-40B4-BE49-F238E27FC236}">
              <a16:creationId xmlns:a16="http://schemas.microsoft.com/office/drawing/2014/main" xmlns="" id="{00000000-0008-0000-2100-00009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1" name="257 CuadroTexto">
          <a:extLst>
            <a:ext uri="{FF2B5EF4-FFF2-40B4-BE49-F238E27FC236}">
              <a16:creationId xmlns:a16="http://schemas.microsoft.com/office/drawing/2014/main" xmlns="" id="{00000000-0008-0000-2100-00009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2" name="258 CuadroTexto">
          <a:extLst>
            <a:ext uri="{FF2B5EF4-FFF2-40B4-BE49-F238E27FC236}">
              <a16:creationId xmlns:a16="http://schemas.microsoft.com/office/drawing/2014/main" xmlns="" id="{00000000-0008-0000-2100-00009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3" name="259 CuadroTexto">
          <a:extLst>
            <a:ext uri="{FF2B5EF4-FFF2-40B4-BE49-F238E27FC236}">
              <a16:creationId xmlns:a16="http://schemas.microsoft.com/office/drawing/2014/main" xmlns="" id="{00000000-0008-0000-2100-00009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4" name="260 CuadroTexto">
          <a:extLst>
            <a:ext uri="{FF2B5EF4-FFF2-40B4-BE49-F238E27FC236}">
              <a16:creationId xmlns:a16="http://schemas.microsoft.com/office/drawing/2014/main" xmlns="" id="{00000000-0008-0000-2100-00009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5" name="261 CuadroTexto">
          <a:extLst>
            <a:ext uri="{FF2B5EF4-FFF2-40B4-BE49-F238E27FC236}">
              <a16:creationId xmlns:a16="http://schemas.microsoft.com/office/drawing/2014/main" xmlns="" id="{00000000-0008-0000-2100-00009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6" name="262 CuadroTexto">
          <a:extLst>
            <a:ext uri="{FF2B5EF4-FFF2-40B4-BE49-F238E27FC236}">
              <a16:creationId xmlns:a16="http://schemas.microsoft.com/office/drawing/2014/main" xmlns="" id="{00000000-0008-0000-2100-0000A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7" name="263 CuadroTexto">
          <a:extLst>
            <a:ext uri="{FF2B5EF4-FFF2-40B4-BE49-F238E27FC236}">
              <a16:creationId xmlns:a16="http://schemas.microsoft.com/office/drawing/2014/main" xmlns="" id="{00000000-0008-0000-2100-0000A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8" name="264 CuadroTexto">
          <a:extLst>
            <a:ext uri="{FF2B5EF4-FFF2-40B4-BE49-F238E27FC236}">
              <a16:creationId xmlns:a16="http://schemas.microsoft.com/office/drawing/2014/main" xmlns="" id="{00000000-0008-0000-2100-0000A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9" name="265 CuadroTexto">
          <a:extLst>
            <a:ext uri="{FF2B5EF4-FFF2-40B4-BE49-F238E27FC236}">
              <a16:creationId xmlns:a16="http://schemas.microsoft.com/office/drawing/2014/main" xmlns="" id="{00000000-0008-0000-2100-0000A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0" name="266 CuadroTexto">
          <a:extLst>
            <a:ext uri="{FF2B5EF4-FFF2-40B4-BE49-F238E27FC236}">
              <a16:creationId xmlns:a16="http://schemas.microsoft.com/office/drawing/2014/main" xmlns="" id="{00000000-0008-0000-2100-0000A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1" name="267 CuadroTexto">
          <a:extLst>
            <a:ext uri="{FF2B5EF4-FFF2-40B4-BE49-F238E27FC236}">
              <a16:creationId xmlns:a16="http://schemas.microsoft.com/office/drawing/2014/main" xmlns="" id="{00000000-0008-0000-2100-0000A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2" name="268 CuadroTexto">
          <a:extLst>
            <a:ext uri="{FF2B5EF4-FFF2-40B4-BE49-F238E27FC236}">
              <a16:creationId xmlns:a16="http://schemas.microsoft.com/office/drawing/2014/main" xmlns="" id="{00000000-0008-0000-2100-0000A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3" name="269 CuadroTexto">
          <a:extLst>
            <a:ext uri="{FF2B5EF4-FFF2-40B4-BE49-F238E27FC236}">
              <a16:creationId xmlns:a16="http://schemas.microsoft.com/office/drawing/2014/main" xmlns="" id="{00000000-0008-0000-2100-0000A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4" name="270 CuadroTexto">
          <a:extLst>
            <a:ext uri="{FF2B5EF4-FFF2-40B4-BE49-F238E27FC236}">
              <a16:creationId xmlns:a16="http://schemas.microsoft.com/office/drawing/2014/main" xmlns="" id="{00000000-0008-0000-2100-0000A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5" name="271 CuadroTexto">
          <a:extLst>
            <a:ext uri="{FF2B5EF4-FFF2-40B4-BE49-F238E27FC236}">
              <a16:creationId xmlns:a16="http://schemas.microsoft.com/office/drawing/2014/main" xmlns="" id="{00000000-0008-0000-2100-0000A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6" name="272 CuadroTexto">
          <a:extLst>
            <a:ext uri="{FF2B5EF4-FFF2-40B4-BE49-F238E27FC236}">
              <a16:creationId xmlns:a16="http://schemas.microsoft.com/office/drawing/2014/main" xmlns="" id="{00000000-0008-0000-2100-0000A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7" name="273 CuadroTexto">
          <a:extLst>
            <a:ext uri="{FF2B5EF4-FFF2-40B4-BE49-F238E27FC236}">
              <a16:creationId xmlns:a16="http://schemas.microsoft.com/office/drawing/2014/main" xmlns="" id="{00000000-0008-0000-2100-0000A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8" name="274 CuadroTexto">
          <a:extLst>
            <a:ext uri="{FF2B5EF4-FFF2-40B4-BE49-F238E27FC236}">
              <a16:creationId xmlns:a16="http://schemas.microsoft.com/office/drawing/2014/main" xmlns="" id="{00000000-0008-0000-2100-0000A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9" name="275 CuadroTexto">
          <a:extLst>
            <a:ext uri="{FF2B5EF4-FFF2-40B4-BE49-F238E27FC236}">
              <a16:creationId xmlns:a16="http://schemas.microsoft.com/office/drawing/2014/main" xmlns="" id="{00000000-0008-0000-2100-0000A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0" name="276 CuadroTexto">
          <a:extLst>
            <a:ext uri="{FF2B5EF4-FFF2-40B4-BE49-F238E27FC236}">
              <a16:creationId xmlns:a16="http://schemas.microsoft.com/office/drawing/2014/main" xmlns="" id="{00000000-0008-0000-2100-0000A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1" name="277 CuadroTexto">
          <a:extLst>
            <a:ext uri="{FF2B5EF4-FFF2-40B4-BE49-F238E27FC236}">
              <a16:creationId xmlns:a16="http://schemas.microsoft.com/office/drawing/2014/main" xmlns="" id="{00000000-0008-0000-2100-0000A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2" name="278 CuadroTexto">
          <a:extLst>
            <a:ext uri="{FF2B5EF4-FFF2-40B4-BE49-F238E27FC236}">
              <a16:creationId xmlns:a16="http://schemas.microsoft.com/office/drawing/2014/main" xmlns="" id="{00000000-0008-0000-2100-0000B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3" name="279 CuadroTexto">
          <a:extLst>
            <a:ext uri="{FF2B5EF4-FFF2-40B4-BE49-F238E27FC236}">
              <a16:creationId xmlns:a16="http://schemas.microsoft.com/office/drawing/2014/main" xmlns="" id="{00000000-0008-0000-2100-0000B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4" name="280 CuadroTexto">
          <a:extLst>
            <a:ext uri="{FF2B5EF4-FFF2-40B4-BE49-F238E27FC236}">
              <a16:creationId xmlns:a16="http://schemas.microsoft.com/office/drawing/2014/main" xmlns="" id="{00000000-0008-0000-2100-0000B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1 CuadroTexto">
          <a:extLst>
            <a:ext uri="{FF2B5EF4-FFF2-40B4-BE49-F238E27FC236}">
              <a16:creationId xmlns:a16="http://schemas.microsoft.com/office/drawing/2014/main" xmlns="" id="{00000000-0008-0000-2100-0000B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6" name="282 CuadroTexto">
          <a:extLst>
            <a:ext uri="{FF2B5EF4-FFF2-40B4-BE49-F238E27FC236}">
              <a16:creationId xmlns:a16="http://schemas.microsoft.com/office/drawing/2014/main" xmlns="" id="{00000000-0008-0000-2100-0000B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7" name="283 CuadroTexto">
          <a:extLst>
            <a:ext uri="{FF2B5EF4-FFF2-40B4-BE49-F238E27FC236}">
              <a16:creationId xmlns:a16="http://schemas.microsoft.com/office/drawing/2014/main" xmlns="" id="{00000000-0008-0000-2100-0000B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8" name="284 CuadroTexto">
          <a:extLst>
            <a:ext uri="{FF2B5EF4-FFF2-40B4-BE49-F238E27FC236}">
              <a16:creationId xmlns:a16="http://schemas.microsoft.com/office/drawing/2014/main" xmlns="" id="{00000000-0008-0000-2100-0000B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9" name="285 CuadroTexto">
          <a:extLst>
            <a:ext uri="{FF2B5EF4-FFF2-40B4-BE49-F238E27FC236}">
              <a16:creationId xmlns:a16="http://schemas.microsoft.com/office/drawing/2014/main" xmlns="" id="{00000000-0008-0000-2100-0000B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0" name="286 CuadroTexto">
          <a:extLst>
            <a:ext uri="{FF2B5EF4-FFF2-40B4-BE49-F238E27FC236}">
              <a16:creationId xmlns:a16="http://schemas.microsoft.com/office/drawing/2014/main" xmlns="" id="{00000000-0008-0000-2100-0000B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1" name="287 CuadroTexto">
          <a:extLst>
            <a:ext uri="{FF2B5EF4-FFF2-40B4-BE49-F238E27FC236}">
              <a16:creationId xmlns:a16="http://schemas.microsoft.com/office/drawing/2014/main" xmlns="" id="{00000000-0008-0000-2100-0000B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2" name="288 CuadroTexto">
          <a:extLst>
            <a:ext uri="{FF2B5EF4-FFF2-40B4-BE49-F238E27FC236}">
              <a16:creationId xmlns:a16="http://schemas.microsoft.com/office/drawing/2014/main" xmlns="" id="{00000000-0008-0000-2100-0000B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3" name="289 CuadroTexto">
          <a:extLst>
            <a:ext uri="{FF2B5EF4-FFF2-40B4-BE49-F238E27FC236}">
              <a16:creationId xmlns:a16="http://schemas.microsoft.com/office/drawing/2014/main" xmlns="" id="{00000000-0008-0000-2100-0000B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4" name="290 CuadroTexto">
          <a:extLst>
            <a:ext uri="{FF2B5EF4-FFF2-40B4-BE49-F238E27FC236}">
              <a16:creationId xmlns:a16="http://schemas.microsoft.com/office/drawing/2014/main" xmlns="" id="{00000000-0008-0000-2100-0000B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5" name="291 CuadroTexto">
          <a:extLst>
            <a:ext uri="{FF2B5EF4-FFF2-40B4-BE49-F238E27FC236}">
              <a16:creationId xmlns:a16="http://schemas.microsoft.com/office/drawing/2014/main" xmlns="" id="{00000000-0008-0000-2100-0000B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6" name="292 CuadroTexto">
          <a:extLst>
            <a:ext uri="{FF2B5EF4-FFF2-40B4-BE49-F238E27FC236}">
              <a16:creationId xmlns:a16="http://schemas.microsoft.com/office/drawing/2014/main" xmlns="" id="{00000000-0008-0000-2100-0000B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7" name="293 CuadroTexto">
          <a:extLst>
            <a:ext uri="{FF2B5EF4-FFF2-40B4-BE49-F238E27FC236}">
              <a16:creationId xmlns:a16="http://schemas.microsoft.com/office/drawing/2014/main" xmlns="" id="{00000000-0008-0000-2100-0000B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8" name="294 CuadroTexto">
          <a:extLst>
            <a:ext uri="{FF2B5EF4-FFF2-40B4-BE49-F238E27FC236}">
              <a16:creationId xmlns:a16="http://schemas.microsoft.com/office/drawing/2014/main" xmlns="" id="{00000000-0008-0000-2100-0000C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9" name="295 CuadroTexto">
          <a:extLst>
            <a:ext uri="{FF2B5EF4-FFF2-40B4-BE49-F238E27FC236}">
              <a16:creationId xmlns:a16="http://schemas.microsoft.com/office/drawing/2014/main" xmlns="" id="{00000000-0008-0000-2100-0000C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0" name="296 CuadroTexto">
          <a:extLst>
            <a:ext uri="{FF2B5EF4-FFF2-40B4-BE49-F238E27FC236}">
              <a16:creationId xmlns:a16="http://schemas.microsoft.com/office/drawing/2014/main" xmlns="" id="{00000000-0008-0000-2100-0000C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1" name="17 CuadroTexto">
          <a:extLst>
            <a:ext uri="{FF2B5EF4-FFF2-40B4-BE49-F238E27FC236}">
              <a16:creationId xmlns:a16="http://schemas.microsoft.com/office/drawing/2014/main" xmlns="" id="{00000000-0008-0000-2100-0000C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2" name="90 CuadroTexto">
          <a:extLst>
            <a:ext uri="{FF2B5EF4-FFF2-40B4-BE49-F238E27FC236}">
              <a16:creationId xmlns:a16="http://schemas.microsoft.com/office/drawing/2014/main" xmlns="" id="{00000000-0008-0000-2100-0000C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3" name="91 CuadroTexto">
          <a:extLst>
            <a:ext uri="{FF2B5EF4-FFF2-40B4-BE49-F238E27FC236}">
              <a16:creationId xmlns:a16="http://schemas.microsoft.com/office/drawing/2014/main" xmlns="" id="{00000000-0008-0000-2100-0000C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4" name="92 CuadroTexto">
          <a:extLst>
            <a:ext uri="{FF2B5EF4-FFF2-40B4-BE49-F238E27FC236}">
              <a16:creationId xmlns:a16="http://schemas.microsoft.com/office/drawing/2014/main" xmlns="" id="{00000000-0008-0000-2100-0000C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5" name="93 CuadroTexto">
          <a:extLst>
            <a:ext uri="{FF2B5EF4-FFF2-40B4-BE49-F238E27FC236}">
              <a16:creationId xmlns:a16="http://schemas.microsoft.com/office/drawing/2014/main" xmlns="" id="{00000000-0008-0000-2100-0000C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6" name="94 CuadroTexto">
          <a:extLst>
            <a:ext uri="{FF2B5EF4-FFF2-40B4-BE49-F238E27FC236}">
              <a16:creationId xmlns:a16="http://schemas.microsoft.com/office/drawing/2014/main" xmlns="" id="{00000000-0008-0000-2100-0000C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7" name="95 CuadroTexto">
          <a:extLst>
            <a:ext uri="{FF2B5EF4-FFF2-40B4-BE49-F238E27FC236}">
              <a16:creationId xmlns:a16="http://schemas.microsoft.com/office/drawing/2014/main" xmlns="" id="{00000000-0008-0000-2100-0000C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8" name="96 CuadroTexto">
          <a:extLst>
            <a:ext uri="{FF2B5EF4-FFF2-40B4-BE49-F238E27FC236}">
              <a16:creationId xmlns:a16="http://schemas.microsoft.com/office/drawing/2014/main" xmlns="" id="{00000000-0008-0000-2100-0000C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9" name="97 CuadroTexto">
          <a:extLst>
            <a:ext uri="{FF2B5EF4-FFF2-40B4-BE49-F238E27FC236}">
              <a16:creationId xmlns:a16="http://schemas.microsoft.com/office/drawing/2014/main" xmlns="" id="{00000000-0008-0000-2100-0000C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98 CuadroTexto">
          <a:extLst>
            <a:ext uri="{FF2B5EF4-FFF2-40B4-BE49-F238E27FC236}">
              <a16:creationId xmlns:a16="http://schemas.microsoft.com/office/drawing/2014/main" xmlns="" id="{00000000-0008-0000-2100-0000C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1" name="99 CuadroTexto">
          <a:extLst>
            <a:ext uri="{FF2B5EF4-FFF2-40B4-BE49-F238E27FC236}">
              <a16:creationId xmlns:a16="http://schemas.microsoft.com/office/drawing/2014/main" xmlns="" id="{00000000-0008-0000-2100-0000C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2" name="100 CuadroTexto">
          <a:extLst>
            <a:ext uri="{FF2B5EF4-FFF2-40B4-BE49-F238E27FC236}">
              <a16:creationId xmlns:a16="http://schemas.microsoft.com/office/drawing/2014/main" xmlns="" id="{00000000-0008-0000-2100-0000C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3" name="101 CuadroTexto">
          <a:extLst>
            <a:ext uri="{FF2B5EF4-FFF2-40B4-BE49-F238E27FC236}">
              <a16:creationId xmlns:a16="http://schemas.microsoft.com/office/drawing/2014/main" xmlns="" id="{00000000-0008-0000-2100-0000C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4" name="118 CuadroTexto">
          <a:extLst>
            <a:ext uri="{FF2B5EF4-FFF2-40B4-BE49-F238E27FC236}">
              <a16:creationId xmlns:a16="http://schemas.microsoft.com/office/drawing/2014/main" xmlns="" id="{00000000-0008-0000-2100-0000D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5" name="119 CuadroTexto">
          <a:extLst>
            <a:ext uri="{FF2B5EF4-FFF2-40B4-BE49-F238E27FC236}">
              <a16:creationId xmlns:a16="http://schemas.microsoft.com/office/drawing/2014/main" xmlns="" id="{00000000-0008-0000-2100-0000D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6" name="120 CuadroTexto">
          <a:extLst>
            <a:ext uri="{FF2B5EF4-FFF2-40B4-BE49-F238E27FC236}">
              <a16:creationId xmlns:a16="http://schemas.microsoft.com/office/drawing/2014/main" xmlns="" id="{00000000-0008-0000-2100-0000D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7" name="121 CuadroTexto">
          <a:extLst>
            <a:ext uri="{FF2B5EF4-FFF2-40B4-BE49-F238E27FC236}">
              <a16:creationId xmlns:a16="http://schemas.microsoft.com/office/drawing/2014/main" xmlns="" id="{00000000-0008-0000-2100-0000D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8" name="122 CuadroTexto">
          <a:extLst>
            <a:ext uri="{FF2B5EF4-FFF2-40B4-BE49-F238E27FC236}">
              <a16:creationId xmlns:a16="http://schemas.microsoft.com/office/drawing/2014/main" xmlns="" id="{00000000-0008-0000-2100-0000D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9" name="123 CuadroTexto">
          <a:extLst>
            <a:ext uri="{FF2B5EF4-FFF2-40B4-BE49-F238E27FC236}">
              <a16:creationId xmlns:a16="http://schemas.microsoft.com/office/drawing/2014/main" xmlns="" id="{00000000-0008-0000-2100-0000D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0" name="124 CuadroTexto">
          <a:extLst>
            <a:ext uri="{FF2B5EF4-FFF2-40B4-BE49-F238E27FC236}">
              <a16:creationId xmlns:a16="http://schemas.microsoft.com/office/drawing/2014/main" xmlns="" id="{00000000-0008-0000-2100-0000D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1" name="125 CuadroTexto">
          <a:extLst>
            <a:ext uri="{FF2B5EF4-FFF2-40B4-BE49-F238E27FC236}">
              <a16:creationId xmlns:a16="http://schemas.microsoft.com/office/drawing/2014/main" xmlns="" id="{00000000-0008-0000-2100-0000D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2" name="143 CuadroTexto">
          <a:extLst>
            <a:ext uri="{FF2B5EF4-FFF2-40B4-BE49-F238E27FC236}">
              <a16:creationId xmlns:a16="http://schemas.microsoft.com/office/drawing/2014/main" xmlns="" id="{00000000-0008-0000-2100-0000D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3" name="144 CuadroTexto">
          <a:extLst>
            <a:ext uri="{FF2B5EF4-FFF2-40B4-BE49-F238E27FC236}">
              <a16:creationId xmlns:a16="http://schemas.microsoft.com/office/drawing/2014/main" xmlns="" id="{00000000-0008-0000-2100-0000D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4" name="145 CuadroTexto">
          <a:extLst>
            <a:ext uri="{FF2B5EF4-FFF2-40B4-BE49-F238E27FC236}">
              <a16:creationId xmlns:a16="http://schemas.microsoft.com/office/drawing/2014/main" xmlns="" id="{00000000-0008-0000-2100-0000D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5" name="146 CuadroTexto">
          <a:extLst>
            <a:ext uri="{FF2B5EF4-FFF2-40B4-BE49-F238E27FC236}">
              <a16:creationId xmlns:a16="http://schemas.microsoft.com/office/drawing/2014/main" xmlns="" id="{00000000-0008-0000-2100-0000D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6" name="147 CuadroTexto">
          <a:extLst>
            <a:ext uri="{FF2B5EF4-FFF2-40B4-BE49-F238E27FC236}">
              <a16:creationId xmlns:a16="http://schemas.microsoft.com/office/drawing/2014/main" xmlns="" id="{00000000-0008-0000-2100-0000D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7" name="148 CuadroTexto">
          <a:extLst>
            <a:ext uri="{FF2B5EF4-FFF2-40B4-BE49-F238E27FC236}">
              <a16:creationId xmlns:a16="http://schemas.microsoft.com/office/drawing/2014/main" xmlns="" id="{00000000-0008-0000-2100-0000D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8" name="149 CuadroTexto">
          <a:extLst>
            <a:ext uri="{FF2B5EF4-FFF2-40B4-BE49-F238E27FC236}">
              <a16:creationId xmlns:a16="http://schemas.microsoft.com/office/drawing/2014/main" xmlns="" id="{00000000-0008-0000-2100-0000D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9" name="150 CuadroTexto">
          <a:extLst>
            <a:ext uri="{FF2B5EF4-FFF2-40B4-BE49-F238E27FC236}">
              <a16:creationId xmlns:a16="http://schemas.microsoft.com/office/drawing/2014/main" xmlns="" id="{00000000-0008-0000-2100-0000D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0" name="151 CuadroTexto">
          <a:extLst>
            <a:ext uri="{FF2B5EF4-FFF2-40B4-BE49-F238E27FC236}">
              <a16:creationId xmlns:a16="http://schemas.microsoft.com/office/drawing/2014/main" xmlns="" id="{00000000-0008-0000-2100-0000E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1" name="152 CuadroTexto">
          <a:extLst>
            <a:ext uri="{FF2B5EF4-FFF2-40B4-BE49-F238E27FC236}">
              <a16:creationId xmlns:a16="http://schemas.microsoft.com/office/drawing/2014/main" xmlns="" id="{00000000-0008-0000-2100-0000E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2" name="153 CuadroTexto">
          <a:extLst>
            <a:ext uri="{FF2B5EF4-FFF2-40B4-BE49-F238E27FC236}">
              <a16:creationId xmlns:a16="http://schemas.microsoft.com/office/drawing/2014/main" xmlns="" id="{00000000-0008-0000-2100-0000E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3" name="154 CuadroTexto">
          <a:extLst>
            <a:ext uri="{FF2B5EF4-FFF2-40B4-BE49-F238E27FC236}">
              <a16:creationId xmlns:a16="http://schemas.microsoft.com/office/drawing/2014/main" xmlns="" id="{00000000-0008-0000-2100-0000E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4" name="155 CuadroTexto">
          <a:extLst>
            <a:ext uri="{FF2B5EF4-FFF2-40B4-BE49-F238E27FC236}">
              <a16:creationId xmlns:a16="http://schemas.microsoft.com/office/drawing/2014/main" xmlns="" id="{00000000-0008-0000-2100-0000E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5" name="156 CuadroTexto">
          <a:extLst>
            <a:ext uri="{FF2B5EF4-FFF2-40B4-BE49-F238E27FC236}">
              <a16:creationId xmlns:a16="http://schemas.microsoft.com/office/drawing/2014/main" xmlns="" id="{00000000-0008-0000-2100-0000E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6" name="157 CuadroTexto">
          <a:extLst>
            <a:ext uri="{FF2B5EF4-FFF2-40B4-BE49-F238E27FC236}">
              <a16:creationId xmlns:a16="http://schemas.microsoft.com/office/drawing/2014/main" xmlns="" id="{00000000-0008-0000-2100-0000E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7" name="158 CuadroTexto">
          <a:extLst>
            <a:ext uri="{FF2B5EF4-FFF2-40B4-BE49-F238E27FC236}">
              <a16:creationId xmlns:a16="http://schemas.microsoft.com/office/drawing/2014/main" xmlns="" id="{00000000-0008-0000-2100-0000E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8" name="159 CuadroTexto">
          <a:extLst>
            <a:ext uri="{FF2B5EF4-FFF2-40B4-BE49-F238E27FC236}">
              <a16:creationId xmlns:a16="http://schemas.microsoft.com/office/drawing/2014/main" xmlns="" id="{00000000-0008-0000-2100-0000E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9" name="160 CuadroTexto">
          <a:extLst>
            <a:ext uri="{FF2B5EF4-FFF2-40B4-BE49-F238E27FC236}">
              <a16:creationId xmlns:a16="http://schemas.microsoft.com/office/drawing/2014/main" xmlns="" id="{00000000-0008-0000-2100-0000E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0" name="161 CuadroTexto">
          <a:extLst>
            <a:ext uri="{FF2B5EF4-FFF2-40B4-BE49-F238E27FC236}">
              <a16:creationId xmlns:a16="http://schemas.microsoft.com/office/drawing/2014/main" xmlns="" id="{00000000-0008-0000-2100-0000E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1" name="162 CuadroTexto">
          <a:extLst>
            <a:ext uri="{FF2B5EF4-FFF2-40B4-BE49-F238E27FC236}">
              <a16:creationId xmlns:a16="http://schemas.microsoft.com/office/drawing/2014/main" xmlns="" id="{00000000-0008-0000-2100-0000E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2" name="163 CuadroTexto">
          <a:extLst>
            <a:ext uri="{FF2B5EF4-FFF2-40B4-BE49-F238E27FC236}">
              <a16:creationId xmlns:a16="http://schemas.microsoft.com/office/drawing/2014/main" xmlns="" id="{00000000-0008-0000-2100-0000E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3" name="164 CuadroTexto">
          <a:extLst>
            <a:ext uri="{FF2B5EF4-FFF2-40B4-BE49-F238E27FC236}">
              <a16:creationId xmlns:a16="http://schemas.microsoft.com/office/drawing/2014/main" xmlns="" id="{00000000-0008-0000-2100-0000E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4" name="165 CuadroTexto">
          <a:extLst>
            <a:ext uri="{FF2B5EF4-FFF2-40B4-BE49-F238E27FC236}">
              <a16:creationId xmlns:a16="http://schemas.microsoft.com/office/drawing/2014/main" xmlns="" id="{00000000-0008-0000-2100-0000E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5" name="166 CuadroTexto">
          <a:extLst>
            <a:ext uri="{FF2B5EF4-FFF2-40B4-BE49-F238E27FC236}">
              <a16:creationId xmlns:a16="http://schemas.microsoft.com/office/drawing/2014/main" xmlns="" id="{00000000-0008-0000-2100-0000E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6" name="167 CuadroTexto">
          <a:extLst>
            <a:ext uri="{FF2B5EF4-FFF2-40B4-BE49-F238E27FC236}">
              <a16:creationId xmlns:a16="http://schemas.microsoft.com/office/drawing/2014/main" xmlns="" id="{00000000-0008-0000-2100-0000F0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7" name="168 CuadroTexto">
          <a:extLst>
            <a:ext uri="{FF2B5EF4-FFF2-40B4-BE49-F238E27FC236}">
              <a16:creationId xmlns:a16="http://schemas.microsoft.com/office/drawing/2014/main" xmlns="" id="{00000000-0008-0000-2100-0000F1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8" name="169 CuadroTexto">
          <a:extLst>
            <a:ext uri="{FF2B5EF4-FFF2-40B4-BE49-F238E27FC236}">
              <a16:creationId xmlns:a16="http://schemas.microsoft.com/office/drawing/2014/main" xmlns="" id="{00000000-0008-0000-2100-0000F2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9" name="170 CuadroTexto">
          <a:extLst>
            <a:ext uri="{FF2B5EF4-FFF2-40B4-BE49-F238E27FC236}">
              <a16:creationId xmlns:a16="http://schemas.microsoft.com/office/drawing/2014/main" xmlns="" id="{00000000-0008-0000-2100-0000F3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0" name="171 CuadroTexto">
          <a:extLst>
            <a:ext uri="{FF2B5EF4-FFF2-40B4-BE49-F238E27FC236}">
              <a16:creationId xmlns:a16="http://schemas.microsoft.com/office/drawing/2014/main" xmlns="" id="{00000000-0008-0000-2100-0000F4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1" name="172 CuadroTexto">
          <a:extLst>
            <a:ext uri="{FF2B5EF4-FFF2-40B4-BE49-F238E27FC236}">
              <a16:creationId xmlns:a16="http://schemas.microsoft.com/office/drawing/2014/main" xmlns="" id="{00000000-0008-0000-2100-0000F5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2" name="173 CuadroTexto">
          <a:extLst>
            <a:ext uri="{FF2B5EF4-FFF2-40B4-BE49-F238E27FC236}">
              <a16:creationId xmlns:a16="http://schemas.microsoft.com/office/drawing/2014/main" xmlns="" id="{00000000-0008-0000-2100-0000F6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3" name="174 CuadroTexto">
          <a:extLst>
            <a:ext uri="{FF2B5EF4-FFF2-40B4-BE49-F238E27FC236}">
              <a16:creationId xmlns:a16="http://schemas.microsoft.com/office/drawing/2014/main" xmlns="" id="{00000000-0008-0000-2100-0000F7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4" name="175 CuadroTexto">
          <a:extLst>
            <a:ext uri="{FF2B5EF4-FFF2-40B4-BE49-F238E27FC236}">
              <a16:creationId xmlns:a16="http://schemas.microsoft.com/office/drawing/2014/main" xmlns="" id="{00000000-0008-0000-2100-0000F8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5" name="176 CuadroTexto">
          <a:extLst>
            <a:ext uri="{FF2B5EF4-FFF2-40B4-BE49-F238E27FC236}">
              <a16:creationId xmlns:a16="http://schemas.microsoft.com/office/drawing/2014/main" xmlns="" id="{00000000-0008-0000-2100-0000F9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6" name="177 CuadroTexto">
          <a:extLst>
            <a:ext uri="{FF2B5EF4-FFF2-40B4-BE49-F238E27FC236}">
              <a16:creationId xmlns:a16="http://schemas.microsoft.com/office/drawing/2014/main" xmlns="" id="{00000000-0008-0000-2100-0000FA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7" name="178 CuadroTexto">
          <a:extLst>
            <a:ext uri="{FF2B5EF4-FFF2-40B4-BE49-F238E27FC236}">
              <a16:creationId xmlns:a16="http://schemas.microsoft.com/office/drawing/2014/main" xmlns="" id="{00000000-0008-0000-2100-0000FB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8" name="179 CuadroTexto">
          <a:extLst>
            <a:ext uri="{FF2B5EF4-FFF2-40B4-BE49-F238E27FC236}">
              <a16:creationId xmlns:a16="http://schemas.microsoft.com/office/drawing/2014/main" xmlns="" id="{00000000-0008-0000-2100-0000FC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9" name="180 CuadroTexto">
          <a:extLst>
            <a:ext uri="{FF2B5EF4-FFF2-40B4-BE49-F238E27FC236}">
              <a16:creationId xmlns:a16="http://schemas.microsoft.com/office/drawing/2014/main" xmlns="" id="{00000000-0008-0000-2100-0000FD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0" name="181 CuadroTexto">
          <a:extLst>
            <a:ext uri="{FF2B5EF4-FFF2-40B4-BE49-F238E27FC236}">
              <a16:creationId xmlns:a16="http://schemas.microsoft.com/office/drawing/2014/main" xmlns="" id="{00000000-0008-0000-2100-0000FE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1" name="182 CuadroTexto">
          <a:extLst>
            <a:ext uri="{FF2B5EF4-FFF2-40B4-BE49-F238E27FC236}">
              <a16:creationId xmlns:a16="http://schemas.microsoft.com/office/drawing/2014/main" xmlns="" id="{00000000-0008-0000-2100-0000FF0B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2" name="183 CuadroTexto">
          <a:extLst>
            <a:ext uri="{FF2B5EF4-FFF2-40B4-BE49-F238E27FC236}">
              <a16:creationId xmlns:a16="http://schemas.microsoft.com/office/drawing/2014/main" xmlns="" id="{00000000-0008-0000-2100-00000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3" name="184 CuadroTexto">
          <a:extLst>
            <a:ext uri="{FF2B5EF4-FFF2-40B4-BE49-F238E27FC236}">
              <a16:creationId xmlns:a16="http://schemas.microsoft.com/office/drawing/2014/main" xmlns="" id="{00000000-0008-0000-2100-00000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4" name="185 CuadroTexto">
          <a:extLst>
            <a:ext uri="{FF2B5EF4-FFF2-40B4-BE49-F238E27FC236}">
              <a16:creationId xmlns:a16="http://schemas.microsoft.com/office/drawing/2014/main" xmlns="" id="{00000000-0008-0000-2100-00000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5" name="186 CuadroTexto">
          <a:extLst>
            <a:ext uri="{FF2B5EF4-FFF2-40B4-BE49-F238E27FC236}">
              <a16:creationId xmlns:a16="http://schemas.microsoft.com/office/drawing/2014/main" xmlns="" id="{00000000-0008-0000-2100-00000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6" name="187 CuadroTexto">
          <a:extLst>
            <a:ext uri="{FF2B5EF4-FFF2-40B4-BE49-F238E27FC236}">
              <a16:creationId xmlns:a16="http://schemas.microsoft.com/office/drawing/2014/main" xmlns="" id="{00000000-0008-0000-2100-00000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7" name="188 CuadroTexto">
          <a:extLst>
            <a:ext uri="{FF2B5EF4-FFF2-40B4-BE49-F238E27FC236}">
              <a16:creationId xmlns:a16="http://schemas.microsoft.com/office/drawing/2014/main" xmlns="" id="{00000000-0008-0000-2100-00000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8" name="189 CuadroTexto">
          <a:extLst>
            <a:ext uri="{FF2B5EF4-FFF2-40B4-BE49-F238E27FC236}">
              <a16:creationId xmlns:a16="http://schemas.microsoft.com/office/drawing/2014/main" xmlns="" id="{00000000-0008-0000-2100-00000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9" name="190 CuadroTexto">
          <a:extLst>
            <a:ext uri="{FF2B5EF4-FFF2-40B4-BE49-F238E27FC236}">
              <a16:creationId xmlns:a16="http://schemas.microsoft.com/office/drawing/2014/main" xmlns="" id="{00000000-0008-0000-2100-00000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0" name="191 CuadroTexto">
          <a:extLst>
            <a:ext uri="{FF2B5EF4-FFF2-40B4-BE49-F238E27FC236}">
              <a16:creationId xmlns:a16="http://schemas.microsoft.com/office/drawing/2014/main" xmlns="" id="{00000000-0008-0000-2100-00000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1" name="192 CuadroTexto">
          <a:extLst>
            <a:ext uri="{FF2B5EF4-FFF2-40B4-BE49-F238E27FC236}">
              <a16:creationId xmlns:a16="http://schemas.microsoft.com/office/drawing/2014/main" xmlns="" id="{00000000-0008-0000-2100-00000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2" name="193 CuadroTexto">
          <a:extLst>
            <a:ext uri="{FF2B5EF4-FFF2-40B4-BE49-F238E27FC236}">
              <a16:creationId xmlns:a16="http://schemas.microsoft.com/office/drawing/2014/main" xmlns="" id="{00000000-0008-0000-2100-00000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3" name="194 CuadroTexto">
          <a:extLst>
            <a:ext uri="{FF2B5EF4-FFF2-40B4-BE49-F238E27FC236}">
              <a16:creationId xmlns:a16="http://schemas.microsoft.com/office/drawing/2014/main" xmlns="" id="{00000000-0008-0000-2100-00000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4" name="195 CuadroTexto">
          <a:extLst>
            <a:ext uri="{FF2B5EF4-FFF2-40B4-BE49-F238E27FC236}">
              <a16:creationId xmlns:a16="http://schemas.microsoft.com/office/drawing/2014/main" xmlns="" id="{00000000-0008-0000-2100-00000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5" name="196 CuadroTexto">
          <a:extLst>
            <a:ext uri="{FF2B5EF4-FFF2-40B4-BE49-F238E27FC236}">
              <a16:creationId xmlns:a16="http://schemas.microsoft.com/office/drawing/2014/main" xmlns="" id="{00000000-0008-0000-2100-00000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6" name="197 CuadroTexto">
          <a:extLst>
            <a:ext uri="{FF2B5EF4-FFF2-40B4-BE49-F238E27FC236}">
              <a16:creationId xmlns:a16="http://schemas.microsoft.com/office/drawing/2014/main" xmlns="" id="{00000000-0008-0000-2100-00000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7" name="198 CuadroTexto">
          <a:extLst>
            <a:ext uri="{FF2B5EF4-FFF2-40B4-BE49-F238E27FC236}">
              <a16:creationId xmlns:a16="http://schemas.microsoft.com/office/drawing/2014/main" xmlns="" id="{00000000-0008-0000-2100-00000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8" name="199 CuadroTexto">
          <a:extLst>
            <a:ext uri="{FF2B5EF4-FFF2-40B4-BE49-F238E27FC236}">
              <a16:creationId xmlns:a16="http://schemas.microsoft.com/office/drawing/2014/main" xmlns="" id="{00000000-0008-0000-2100-00001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9" name="200 CuadroTexto">
          <a:extLst>
            <a:ext uri="{FF2B5EF4-FFF2-40B4-BE49-F238E27FC236}">
              <a16:creationId xmlns:a16="http://schemas.microsoft.com/office/drawing/2014/main" xmlns="" id="{00000000-0008-0000-2100-00001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0" name="201 CuadroTexto">
          <a:extLst>
            <a:ext uri="{FF2B5EF4-FFF2-40B4-BE49-F238E27FC236}">
              <a16:creationId xmlns:a16="http://schemas.microsoft.com/office/drawing/2014/main" xmlns="" id="{00000000-0008-0000-2100-00001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1" name="202 CuadroTexto">
          <a:extLst>
            <a:ext uri="{FF2B5EF4-FFF2-40B4-BE49-F238E27FC236}">
              <a16:creationId xmlns:a16="http://schemas.microsoft.com/office/drawing/2014/main" xmlns="" id="{00000000-0008-0000-2100-00001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2" name="203 CuadroTexto">
          <a:extLst>
            <a:ext uri="{FF2B5EF4-FFF2-40B4-BE49-F238E27FC236}">
              <a16:creationId xmlns:a16="http://schemas.microsoft.com/office/drawing/2014/main" xmlns="" id="{00000000-0008-0000-2100-00001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3" name="204 CuadroTexto">
          <a:extLst>
            <a:ext uri="{FF2B5EF4-FFF2-40B4-BE49-F238E27FC236}">
              <a16:creationId xmlns:a16="http://schemas.microsoft.com/office/drawing/2014/main" xmlns="" id="{00000000-0008-0000-2100-00001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4" name="205 CuadroTexto">
          <a:extLst>
            <a:ext uri="{FF2B5EF4-FFF2-40B4-BE49-F238E27FC236}">
              <a16:creationId xmlns:a16="http://schemas.microsoft.com/office/drawing/2014/main" xmlns="" id="{00000000-0008-0000-2100-00001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5" name="206 CuadroTexto">
          <a:extLst>
            <a:ext uri="{FF2B5EF4-FFF2-40B4-BE49-F238E27FC236}">
              <a16:creationId xmlns:a16="http://schemas.microsoft.com/office/drawing/2014/main" xmlns="" id="{00000000-0008-0000-2100-00001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6" name="207 CuadroTexto">
          <a:extLst>
            <a:ext uri="{FF2B5EF4-FFF2-40B4-BE49-F238E27FC236}">
              <a16:creationId xmlns:a16="http://schemas.microsoft.com/office/drawing/2014/main" xmlns="" id="{00000000-0008-0000-2100-00001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7" name="208 CuadroTexto">
          <a:extLst>
            <a:ext uri="{FF2B5EF4-FFF2-40B4-BE49-F238E27FC236}">
              <a16:creationId xmlns:a16="http://schemas.microsoft.com/office/drawing/2014/main" xmlns="" id="{00000000-0008-0000-2100-00001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8" name="209 CuadroTexto">
          <a:extLst>
            <a:ext uri="{FF2B5EF4-FFF2-40B4-BE49-F238E27FC236}">
              <a16:creationId xmlns:a16="http://schemas.microsoft.com/office/drawing/2014/main" xmlns="" id="{00000000-0008-0000-2100-00001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9" name="210 CuadroTexto">
          <a:extLst>
            <a:ext uri="{FF2B5EF4-FFF2-40B4-BE49-F238E27FC236}">
              <a16:creationId xmlns:a16="http://schemas.microsoft.com/office/drawing/2014/main" xmlns="" id="{00000000-0008-0000-2100-00001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0" name="211 CuadroTexto">
          <a:extLst>
            <a:ext uri="{FF2B5EF4-FFF2-40B4-BE49-F238E27FC236}">
              <a16:creationId xmlns:a16="http://schemas.microsoft.com/office/drawing/2014/main" xmlns="" id="{00000000-0008-0000-2100-00001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1" name="212 CuadroTexto">
          <a:extLst>
            <a:ext uri="{FF2B5EF4-FFF2-40B4-BE49-F238E27FC236}">
              <a16:creationId xmlns:a16="http://schemas.microsoft.com/office/drawing/2014/main" xmlns="" id="{00000000-0008-0000-2100-00001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2" name="213 CuadroTexto">
          <a:extLst>
            <a:ext uri="{FF2B5EF4-FFF2-40B4-BE49-F238E27FC236}">
              <a16:creationId xmlns:a16="http://schemas.microsoft.com/office/drawing/2014/main" xmlns="" id="{00000000-0008-0000-2100-00001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3" name="214 CuadroTexto">
          <a:extLst>
            <a:ext uri="{FF2B5EF4-FFF2-40B4-BE49-F238E27FC236}">
              <a16:creationId xmlns:a16="http://schemas.microsoft.com/office/drawing/2014/main" xmlns="" id="{00000000-0008-0000-2100-00001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4" name="215 CuadroTexto">
          <a:extLst>
            <a:ext uri="{FF2B5EF4-FFF2-40B4-BE49-F238E27FC236}">
              <a16:creationId xmlns:a16="http://schemas.microsoft.com/office/drawing/2014/main" xmlns="" id="{00000000-0008-0000-2100-00002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5" name="216 CuadroTexto">
          <a:extLst>
            <a:ext uri="{FF2B5EF4-FFF2-40B4-BE49-F238E27FC236}">
              <a16:creationId xmlns:a16="http://schemas.microsoft.com/office/drawing/2014/main" xmlns="" id="{00000000-0008-0000-2100-00002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6" name="217 CuadroTexto">
          <a:extLst>
            <a:ext uri="{FF2B5EF4-FFF2-40B4-BE49-F238E27FC236}">
              <a16:creationId xmlns:a16="http://schemas.microsoft.com/office/drawing/2014/main" xmlns="" id="{00000000-0008-0000-2100-00002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7" name="218 CuadroTexto">
          <a:extLst>
            <a:ext uri="{FF2B5EF4-FFF2-40B4-BE49-F238E27FC236}">
              <a16:creationId xmlns:a16="http://schemas.microsoft.com/office/drawing/2014/main" xmlns="" id="{00000000-0008-0000-2100-00002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8" name="219 CuadroTexto">
          <a:extLst>
            <a:ext uri="{FF2B5EF4-FFF2-40B4-BE49-F238E27FC236}">
              <a16:creationId xmlns:a16="http://schemas.microsoft.com/office/drawing/2014/main" xmlns="" id="{00000000-0008-0000-2100-00002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9" name="220 CuadroTexto">
          <a:extLst>
            <a:ext uri="{FF2B5EF4-FFF2-40B4-BE49-F238E27FC236}">
              <a16:creationId xmlns:a16="http://schemas.microsoft.com/office/drawing/2014/main" xmlns="" id="{00000000-0008-0000-2100-00002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0" name="221 CuadroTexto">
          <a:extLst>
            <a:ext uri="{FF2B5EF4-FFF2-40B4-BE49-F238E27FC236}">
              <a16:creationId xmlns:a16="http://schemas.microsoft.com/office/drawing/2014/main" xmlns="" id="{00000000-0008-0000-2100-00002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1" name="222 CuadroTexto">
          <a:extLst>
            <a:ext uri="{FF2B5EF4-FFF2-40B4-BE49-F238E27FC236}">
              <a16:creationId xmlns:a16="http://schemas.microsoft.com/office/drawing/2014/main" xmlns="" id="{00000000-0008-0000-2100-00002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2" name="223 CuadroTexto">
          <a:extLst>
            <a:ext uri="{FF2B5EF4-FFF2-40B4-BE49-F238E27FC236}">
              <a16:creationId xmlns:a16="http://schemas.microsoft.com/office/drawing/2014/main" xmlns="" id="{00000000-0008-0000-2100-00002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3" name="224 CuadroTexto">
          <a:extLst>
            <a:ext uri="{FF2B5EF4-FFF2-40B4-BE49-F238E27FC236}">
              <a16:creationId xmlns:a16="http://schemas.microsoft.com/office/drawing/2014/main" xmlns="" id="{00000000-0008-0000-2100-00002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4" name="225 CuadroTexto">
          <a:extLst>
            <a:ext uri="{FF2B5EF4-FFF2-40B4-BE49-F238E27FC236}">
              <a16:creationId xmlns:a16="http://schemas.microsoft.com/office/drawing/2014/main" xmlns="" id="{00000000-0008-0000-2100-00002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5" name="226 CuadroTexto">
          <a:extLst>
            <a:ext uri="{FF2B5EF4-FFF2-40B4-BE49-F238E27FC236}">
              <a16:creationId xmlns:a16="http://schemas.microsoft.com/office/drawing/2014/main" xmlns="" id="{00000000-0008-0000-2100-00002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6" name="227 CuadroTexto">
          <a:extLst>
            <a:ext uri="{FF2B5EF4-FFF2-40B4-BE49-F238E27FC236}">
              <a16:creationId xmlns:a16="http://schemas.microsoft.com/office/drawing/2014/main" xmlns="" id="{00000000-0008-0000-2100-00002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7" name="228 CuadroTexto">
          <a:extLst>
            <a:ext uri="{FF2B5EF4-FFF2-40B4-BE49-F238E27FC236}">
              <a16:creationId xmlns:a16="http://schemas.microsoft.com/office/drawing/2014/main" xmlns="" id="{00000000-0008-0000-2100-00002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8" name="229 CuadroTexto">
          <a:extLst>
            <a:ext uri="{FF2B5EF4-FFF2-40B4-BE49-F238E27FC236}">
              <a16:creationId xmlns:a16="http://schemas.microsoft.com/office/drawing/2014/main" xmlns="" id="{00000000-0008-0000-2100-00002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9" name="230 CuadroTexto">
          <a:extLst>
            <a:ext uri="{FF2B5EF4-FFF2-40B4-BE49-F238E27FC236}">
              <a16:creationId xmlns:a16="http://schemas.microsoft.com/office/drawing/2014/main" xmlns="" id="{00000000-0008-0000-2100-00002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0" name="231 CuadroTexto">
          <a:extLst>
            <a:ext uri="{FF2B5EF4-FFF2-40B4-BE49-F238E27FC236}">
              <a16:creationId xmlns:a16="http://schemas.microsoft.com/office/drawing/2014/main" xmlns="" id="{00000000-0008-0000-2100-00003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1" name="232 CuadroTexto">
          <a:extLst>
            <a:ext uri="{FF2B5EF4-FFF2-40B4-BE49-F238E27FC236}">
              <a16:creationId xmlns:a16="http://schemas.microsoft.com/office/drawing/2014/main" xmlns="" id="{00000000-0008-0000-2100-00003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2" name="233 CuadroTexto">
          <a:extLst>
            <a:ext uri="{FF2B5EF4-FFF2-40B4-BE49-F238E27FC236}">
              <a16:creationId xmlns:a16="http://schemas.microsoft.com/office/drawing/2014/main" xmlns="" id="{00000000-0008-0000-2100-00003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3" name="234 CuadroTexto">
          <a:extLst>
            <a:ext uri="{FF2B5EF4-FFF2-40B4-BE49-F238E27FC236}">
              <a16:creationId xmlns:a16="http://schemas.microsoft.com/office/drawing/2014/main" xmlns="" id="{00000000-0008-0000-2100-00003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4" name="235 CuadroTexto">
          <a:extLst>
            <a:ext uri="{FF2B5EF4-FFF2-40B4-BE49-F238E27FC236}">
              <a16:creationId xmlns:a16="http://schemas.microsoft.com/office/drawing/2014/main" xmlns="" id="{00000000-0008-0000-2100-00003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5" name="236 CuadroTexto">
          <a:extLst>
            <a:ext uri="{FF2B5EF4-FFF2-40B4-BE49-F238E27FC236}">
              <a16:creationId xmlns:a16="http://schemas.microsoft.com/office/drawing/2014/main" xmlns="" id="{00000000-0008-0000-2100-00003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6" name="237 CuadroTexto">
          <a:extLst>
            <a:ext uri="{FF2B5EF4-FFF2-40B4-BE49-F238E27FC236}">
              <a16:creationId xmlns:a16="http://schemas.microsoft.com/office/drawing/2014/main" xmlns="" id="{00000000-0008-0000-2100-00003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7" name="238 CuadroTexto">
          <a:extLst>
            <a:ext uri="{FF2B5EF4-FFF2-40B4-BE49-F238E27FC236}">
              <a16:creationId xmlns:a16="http://schemas.microsoft.com/office/drawing/2014/main" xmlns="" id="{00000000-0008-0000-2100-00003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8" name="239 CuadroTexto">
          <a:extLst>
            <a:ext uri="{FF2B5EF4-FFF2-40B4-BE49-F238E27FC236}">
              <a16:creationId xmlns:a16="http://schemas.microsoft.com/office/drawing/2014/main" xmlns="" id="{00000000-0008-0000-2100-00003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9" name="240 CuadroTexto">
          <a:extLst>
            <a:ext uri="{FF2B5EF4-FFF2-40B4-BE49-F238E27FC236}">
              <a16:creationId xmlns:a16="http://schemas.microsoft.com/office/drawing/2014/main" xmlns="" id="{00000000-0008-0000-2100-00003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0" name="241 CuadroTexto">
          <a:extLst>
            <a:ext uri="{FF2B5EF4-FFF2-40B4-BE49-F238E27FC236}">
              <a16:creationId xmlns:a16="http://schemas.microsoft.com/office/drawing/2014/main" xmlns="" id="{00000000-0008-0000-2100-00003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1" name="242 CuadroTexto">
          <a:extLst>
            <a:ext uri="{FF2B5EF4-FFF2-40B4-BE49-F238E27FC236}">
              <a16:creationId xmlns:a16="http://schemas.microsoft.com/office/drawing/2014/main" xmlns="" id="{00000000-0008-0000-2100-00003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2" name="243 CuadroTexto">
          <a:extLst>
            <a:ext uri="{FF2B5EF4-FFF2-40B4-BE49-F238E27FC236}">
              <a16:creationId xmlns:a16="http://schemas.microsoft.com/office/drawing/2014/main" xmlns="" id="{00000000-0008-0000-2100-00003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3" name="244 CuadroTexto">
          <a:extLst>
            <a:ext uri="{FF2B5EF4-FFF2-40B4-BE49-F238E27FC236}">
              <a16:creationId xmlns:a16="http://schemas.microsoft.com/office/drawing/2014/main" xmlns="" id="{00000000-0008-0000-2100-00003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4" name="245 CuadroTexto">
          <a:extLst>
            <a:ext uri="{FF2B5EF4-FFF2-40B4-BE49-F238E27FC236}">
              <a16:creationId xmlns:a16="http://schemas.microsoft.com/office/drawing/2014/main" xmlns="" id="{00000000-0008-0000-2100-00003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5" name="246 CuadroTexto">
          <a:extLst>
            <a:ext uri="{FF2B5EF4-FFF2-40B4-BE49-F238E27FC236}">
              <a16:creationId xmlns:a16="http://schemas.microsoft.com/office/drawing/2014/main" xmlns="" id="{00000000-0008-0000-2100-00003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6" name="247 CuadroTexto">
          <a:extLst>
            <a:ext uri="{FF2B5EF4-FFF2-40B4-BE49-F238E27FC236}">
              <a16:creationId xmlns:a16="http://schemas.microsoft.com/office/drawing/2014/main" xmlns="" id="{00000000-0008-0000-2100-00004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7" name="248 CuadroTexto">
          <a:extLst>
            <a:ext uri="{FF2B5EF4-FFF2-40B4-BE49-F238E27FC236}">
              <a16:creationId xmlns:a16="http://schemas.microsoft.com/office/drawing/2014/main" xmlns="" id="{00000000-0008-0000-2100-00004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8" name="249 CuadroTexto">
          <a:extLst>
            <a:ext uri="{FF2B5EF4-FFF2-40B4-BE49-F238E27FC236}">
              <a16:creationId xmlns:a16="http://schemas.microsoft.com/office/drawing/2014/main" xmlns="" id="{00000000-0008-0000-2100-00004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9" name="250 CuadroTexto">
          <a:extLst>
            <a:ext uri="{FF2B5EF4-FFF2-40B4-BE49-F238E27FC236}">
              <a16:creationId xmlns:a16="http://schemas.microsoft.com/office/drawing/2014/main" xmlns="" id="{00000000-0008-0000-2100-00004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0" name="251 CuadroTexto">
          <a:extLst>
            <a:ext uri="{FF2B5EF4-FFF2-40B4-BE49-F238E27FC236}">
              <a16:creationId xmlns:a16="http://schemas.microsoft.com/office/drawing/2014/main" xmlns="" id="{00000000-0008-0000-2100-00004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1" name="252 CuadroTexto">
          <a:extLst>
            <a:ext uri="{FF2B5EF4-FFF2-40B4-BE49-F238E27FC236}">
              <a16:creationId xmlns:a16="http://schemas.microsoft.com/office/drawing/2014/main" xmlns="" id="{00000000-0008-0000-2100-00004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2" name="253 CuadroTexto">
          <a:extLst>
            <a:ext uri="{FF2B5EF4-FFF2-40B4-BE49-F238E27FC236}">
              <a16:creationId xmlns:a16="http://schemas.microsoft.com/office/drawing/2014/main" xmlns="" id="{00000000-0008-0000-2100-00004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3" name="254 CuadroTexto">
          <a:extLst>
            <a:ext uri="{FF2B5EF4-FFF2-40B4-BE49-F238E27FC236}">
              <a16:creationId xmlns:a16="http://schemas.microsoft.com/office/drawing/2014/main" xmlns="" id="{00000000-0008-0000-2100-00004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4" name="255 CuadroTexto">
          <a:extLst>
            <a:ext uri="{FF2B5EF4-FFF2-40B4-BE49-F238E27FC236}">
              <a16:creationId xmlns:a16="http://schemas.microsoft.com/office/drawing/2014/main" xmlns="" id="{00000000-0008-0000-2100-00004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5" name="256 CuadroTexto">
          <a:extLst>
            <a:ext uri="{FF2B5EF4-FFF2-40B4-BE49-F238E27FC236}">
              <a16:creationId xmlns:a16="http://schemas.microsoft.com/office/drawing/2014/main" xmlns="" id="{00000000-0008-0000-2100-00004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6" name="257 CuadroTexto">
          <a:extLst>
            <a:ext uri="{FF2B5EF4-FFF2-40B4-BE49-F238E27FC236}">
              <a16:creationId xmlns:a16="http://schemas.microsoft.com/office/drawing/2014/main" xmlns="" id="{00000000-0008-0000-2100-00004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7" name="258 CuadroTexto">
          <a:extLst>
            <a:ext uri="{FF2B5EF4-FFF2-40B4-BE49-F238E27FC236}">
              <a16:creationId xmlns:a16="http://schemas.microsoft.com/office/drawing/2014/main" xmlns="" id="{00000000-0008-0000-2100-00004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8" name="259 CuadroTexto">
          <a:extLst>
            <a:ext uri="{FF2B5EF4-FFF2-40B4-BE49-F238E27FC236}">
              <a16:creationId xmlns:a16="http://schemas.microsoft.com/office/drawing/2014/main" xmlns="" id="{00000000-0008-0000-2100-00004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9" name="260 CuadroTexto">
          <a:extLst>
            <a:ext uri="{FF2B5EF4-FFF2-40B4-BE49-F238E27FC236}">
              <a16:creationId xmlns:a16="http://schemas.microsoft.com/office/drawing/2014/main" xmlns="" id="{00000000-0008-0000-2100-00004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0" name="261 CuadroTexto">
          <a:extLst>
            <a:ext uri="{FF2B5EF4-FFF2-40B4-BE49-F238E27FC236}">
              <a16:creationId xmlns:a16="http://schemas.microsoft.com/office/drawing/2014/main" xmlns="" id="{00000000-0008-0000-2100-00004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1" name="262 CuadroTexto">
          <a:extLst>
            <a:ext uri="{FF2B5EF4-FFF2-40B4-BE49-F238E27FC236}">
              <a16:creationId xmlns:a16="http://schemas.microsoft.com/office/drawing/2014/main" xmlns="" id="{00000000-0008-0000-2100-00004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2" name="263 CuadroTexto">
          <a:extLst>
            <a:ext uri="{FF2B5EF4-FFF2-40B4-BE49-F238E27FC236}">
              <a16:creationId xmlns:a16="http://schemas.microsoft.com/office/drawing/2014/main" xmlns="" id="{00000000-0008-0000-2100-00005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3" name="264 CuadroTexto">
          <a:extLst>
            <a:ext uri="{FF2B5EF4-FFF2-40B4-BE49-F238E27FC236}">
              <a16:creationId xmlns:a16="http://schemas.microsoft.com/office/drawing/2014/main" xmlns="" id="{00000000-0008-0000-2100-00005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4" name="265 CuadroTexto">
          <a:extLst>
            <a:ext uri="{FF2B5EF4-FFF2-40B4-BE49-F238E27FC236}">
              <a16:creationId xmlns:a16="http://schemas.microsoft.com/office/drawing/2014/main" xmlns="" id="{00000000-0008-0000-2100-00005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5" name="266 CuadroTexto">
          <a:extLst>
            <a:ext uri="{FF2B5EF4-FFF2-40B4-BE49-F238E27FC236}">
              <a16:creationId xmlns:a16="http://schemas.microsoft.com/office/drawing/2014/main" xmlns="" id="{00000000-0008-0000-2100-00005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6" name="267 CuadroTexto">
          <a:extLst>
            <a:ext uri="{FF2B5EF4-FFF2-40B4-BE49-F238E27FC236}">
              <a16:creationId xmlns:a16="http://schemas.microsoft.com/office/drawing/2014/main" xmlns="" id="{00000000-0008-0000-2100-00005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7" name="268 CuadroTexto">
          <a:extLst>
            <a:ext uri="{FF2B5EF4-FFF2-40B4-BE49-F238E27FC236}">
              <a16:creationId xmlns:a16="http://schemas.microsoft.com/office/drawing/2014/main" xmlns="" id="{00000000-0008-0000-2100-00005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8" name="269 CuadroTexto">
          <a:extLst>
            <a:ext uri="{FF2B5EF4-FFF2-40B4-BE49-F238E27FC236}">
              <a16:creationId xmlns:a16="http://schemas.microsoft.com/office/drawing/2014/main" xmlns="" id="{00000000-0008-0000-2100-00005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9" name="270 CuadroTexto">
          <a:extLst>
            <a:ext uri="{FF2B5EF4-FFF2-40B4-BE49-F238E27FC236}">
              <a16:creationId xmlns:a16="http://schemas.microsoft.com/office/drawing/2014/main" xmlns="" id="{00000000-0008-0000-2100-00005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0" name="271 CuadroTexto">
          <a:extLst>
            <a:ext uri="{FF2B5EF4-FFF2-40B4-BE49-F238E27FC236}">
              <a16:creationId xmlns:a16="http://schemas.microsoft.com/office/drawing/2014/main" xmlns="" id="{00000000-0008-0000-2100-00005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1" name="272 CuadroTexto">
          <a:extLst>
            <a:ext uri="{FF2B5EF4-FFF2-40B4-BE49-F238E27FC236}">
              <a16:creationId xmlns:a16="http://schemas.microsoft.com/office/drawing/2014/main" xmlns="" id="{00000000-0008-0000-2100-00005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2" name="273 CuadroTexto">
          <a:extLst>
            <a:ext uri="{FF2B5EF4-FFF2-40B4-BE49-F238E27FC236}">
              <a16:creationId xmlns:a16="http://schemas.microsoft.com/office/drawing/2014/main" xmlns="" id="{00000000-0008-0000-2100-00005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3" name="274 CuadroTexto">
          <a:extLst>
            <a:ext uri="{FF2B5EF4-FFF2-40B4-BE49-F238E27FC236}">
              <a16:creationId xmlns:a16="http://schemas.microsoft.com/office/drawing/2014/main" xmlns="" id="{00000000-0008-0000-2100-00005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4" name="275 CuadroTexto">
          <a:extLst>
            <a:ext uri="{FF2B5EF4-FFF2-40B4-BE49-F238E27FC236}">
              <a16:creationId xmlns:a16="http://schemas.microsoft.com/office/drawing/2014/main" xmlns="" id="{00000000-0008-0000-2100-00005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5" name="276 CuadroTexto">
          <a:extLst>
            <a:ext uri="{FF2B5EF4-FFF2-40B4-BE49-F238E27FC236}">
              <a16:creationId xmlns:a16="http://schemas.microsoft.com/office/drawing/2014/main" xmlns="" id="{00000000-0008-0000-2100-00005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6" name="277 CuadroTexto">
          <a:extLst>
            <a:ext uri="{FF2B5EF4-FFF2-40B4-BE49-F238E27FC236}">
              <a16:creationId xmlns:a16="http://schemas.microsoft.com/office/drawing/2014/main" xmlns="" id="{00000000-0008-0000-2100-00005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7" name="278 CuadroTexto">
          <a:extLst>
            <a:ext uri="{FF2B5EF4-FFF2-40B4-BE49-F238E27FC236}">
              <a16:creationId xmlns:a16="http://schemas.microsoft.com/office/drawing/2014/main" xmlns="" id="{00000000-0008-0000-2100-00005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8" name="279 CuadroTexto">
          <a:extLst>
            <a:ext uri="{FF2B5EF4-FFF2-40B4-BE49-F238E27FC236}">
              <a16:creationId xmlns:a16="http://schemas.microsoft.com/office/drawing/2014/main" xmlns="" id="{00000000-0008-0000-2100-00006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9" name="280 CuadroTexto">
          <a:extLst>
            <a:ext uri="{FF2B5EF4-FFF2-40B4-BE49-F238E27FC236}">
              <a16:creationId xmlns:a16="http://schemas.microsoft.com/office/drawing/2014/main" xmlns="" id="{00000000-0008-0000-2100-00006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1 CuadroTexto">
          <a:extLst>
            <a:ext uri="{FF2B5EF4-FFF2-40B4-BE49-F238E27FC236}">
              <a16:creationId xmlns:a16="http://schemas.microsoft.com/office/drawing/2014/main" xmlns="" id="{00000000-0008-0000-2100-00006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1" name="282 CuadroTexto">
          <a:extLst>
            <a:ext uri="{FF2B5EF4-FFF2-40B4-BE49-F238E27FC236}">
              <a16:creationId xmlns:a16="http://schemas.microsoft.com/office/drawing/2014/main" xmlns="" id="{00000000-0008-0000-2100-00006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2" name="283 CuadroTexto">
          <a:extLst>
            <a:ext uri="{FF2B5EF4-FFF2-40B4-BE49-F238E27FC236}">
              <a16:creationId xmlns:a16="http://schemas.microsoft.com/office/drawing/2014/main" xmlns="" id="{00000000-0008-0000-2100-00006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3" name="284 CuadroTexto">
          <a:extLst>
            <a:ext uri="{FF2B5EF4-FFF2-40B4-BE49-F238E27FC236}">
              <a16:creationId xmlns:a16="http://schemas.microsoft.com/office/drawing/2014/main" xmlns="" id="{00000000-0008-0000-2100-00006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4" name="285 CuadroTexto">
          <a:extLst>
            <a:ext uri="{FF2B5EF4-FFF2-40B4-BE49-F238E27FC236}">
              <a16:creationId xmlns:a16="http://schemas.microsoft.com/office/drawing/2014/main" xmlns="" id="{00000000-0008-0000-2100-00006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5" name="286 CuadroTexto">
          <a:extLst>
            <a:ext uri="{FF2B5EF4-FFF2-40B4-BE49-F238E27FC236}">
              <a16:creationId xmlns:a16="http://schemas.microsoft.com/office/drawing/2014/main" xmlns="" id="{00000000-0008-0000-2100-00006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6" name="287 CuadroTexto">
          <a:extLst>
            <a:ext uri="{FF2B5EF4-FFF2-40B4-BE49-F238E27FC236}">
              <a16:creationId xmlns:a16="http://schemas.microsoft.com/office/drawing/2014/main" xmlns="" id="{00000000-0008-0000-2100-00006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7" name="288 CuadroTexto">
          <a:extLst>
            <a:ext uri="{FF2B5EF4-FFF2-40B4-BE49-F238E27FC236}">
              <a16:creationId xmlns:a16="http://schemas.microsoft.com/office/drawing/2014/main" xmlns="" id="{00000000-0008-0000-2100-00006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8" name="289 CuadroTexto">
          <a:extLst>
            <a:ext uri="{FF2B5EF4-FFF2-40B4-BE49-F238E27FC236}">
              <a16:creationId xmlns:a16="http://schemas.microsoft.com/office/drawing/2014/main" xmlns="" id="{00000000-0008-0000-2100-00006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9" name="290 CuadroTexto">
          <a:extLst>
            <a:ext uri="{FF2B5EF4-FFF2-40B4-BE49-F238E27FC236}">
              <a16:creationId xmlns:a16="http://schemas.microsoft.com/office/drawing/2014/main" xmlns="" id="{00000000-0008-0000-2100-00006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0" name="291 CuadroTexto">
          <a:extLst>
            <a:ext uri="{FF2B5EF4-FFF2-40B4-BE49-F238E27FC236}">
              <a16:creationId xmlns:a16="http://schemas.microsoft.com/office/drawing/2014/main" xmlns="" id="{00000000-0008-0000-2100-00006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1" name="292 CuadroTexto">
          <a:extLst>
            <a:ext uri="{FF2B5EF4-FFF2-40B4-BE49-F238E27FC236}">
              <a16:creationId xmlns:a16="http://schemas.microsoft.com/office/drawing/2014/main" xmlns="" id="{00000000-0008-0000-2100-00006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2" name="293 CuadroTexto">
          <a:extLst>
            <a:ext uri="{FF2B5EF4-FFF2-40B4-BE49-F238E27FC236}">
              <a16:creationId xmlns:a16="http://schemas.microsoft.com/office/drawing/2014/main" xmlns="" id="{00000000-0008-0000-2100-00006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3" name="294 CuadroTexto">
          <a:extLst>
            <a:ext uri="{FF2B5EF4-FFF2-40B4-BE49-F238E27FC236}">
              <a16:creationId xmlns:a16="http://schemas.microsoft.com/office/drawing/2014/main" xmlns="" id="{00000000-0008-0000-2100-00006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4" name="295 CuadroTexto">
          <a:extLst>
            <a:ext uri="{FF2B5EF4-FFF2-40B4-BE49-F238E27FC236}">
              <a16:creationId xmlns:a16="http://schemas.microsoft.com/office/drawing/2014/main" xmlns="" id="{00000000-0008-0000-2100-00007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5" name="296 CuadroTexto">
          <a:extLst>
            <a:ext uri="{FF2B5EF4-FFF2-40B4-BE49-F238E27FC236}">
              <a16:creationId xmlns:a16="http://schemas.microsoft.com/office/drawing/2014/main" xmlns="" id="{00000000-0008-0000-2100-00007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6" name="298 CuadroTexto">
          <a:extLst>
            <a:ext uri="{FF2B5EF4-FFF2-40B4-BE49-F238E27FC236}">
              <a16:creationId xmlns:a16="http://schemas.microsoft.com/office/drawing/2014/main" xmlns="" id="{00000000-0008-0000-2100-000072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7" name="299 CuadroTexto">
          <a:extLst>
            <a:ext uri="{FF2B5EF4-FFF2-40B4-BE49-F238E27FC236}">
              <a16:creationId xmlns:a16="http://schemas.microsoft.com/office/drawing/2014/main" xmlns="" id="{00000000-0008-0000-2100-000073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8" name="300 CuadroTexto">
          <a:extLst>
            <a:ext uri="{FF2B5EF4-FFF2-40B4-BE49-F238E27FC236}">
              <a16:creationId xmlns:a16="http://schemas.microsoft.com/office/drawing/2014/main" xmlns="" id="{00000000-0008-0000-2100-000074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9" name="301 CuadroTexto">
          <a:extLst>
            <a:ext uri="{FF2B5EF4-FFF2-40B4-BE49-F238E27FC236}">
              <a16:creationId xmlns:a16="http://schemas.microsoft.com/office/drawing/2014/main" xmlns="" id="{00000000-0008-0000-2100-000075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0" name="302 CuadroTexto">
          <a:extLst>
            <a:ext uri="{FF2B5EF4-FFF2-40B4-BE49-F238E27FC236}">
              <a16:creationId xmlns:a16="http://schemas.microsoft.com/office/drawing/2014/main" xmlns="" id="{00000000-0008-0000-2100-000076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1" name="303 CuadroTexto">
          <a:extLst>
            <a:ext uri="{FF2B5EF4-FFF2-40B4-BE49-F238E27FC236}">
              <a16:creationId xmlns:a16="http://schemas.microsoft.com/office/drawing/2014/main" xmlns="" id="{00000000-0008-0000-2100-000077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2" name="304 CuadroTexto">
          <a:extLst>
            <a:ext uri="{FF2B5EF4-FFF2-40B4-BE49-F238E27FC236}">
              <a16:creationId xmlns:a16="http://schemas.microsoft.com/office/drawing/2014/main" xmlns="" id="{00000000-0008-0000-2100-000078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3" name="305 CuadroTexto">
          <a:extLst>
            <a:ext uri="{FF2B5EF4-FFF2-40B4-BE49-F238E27FC236}">
              <a16:creationId xmlns:a16="http://schemas.microsoft.com/office/drawing/2014/main" xmlns="" id="{00000000-0008-0000-2100-000079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4" name="452 CuadroTexto">
          <a:extLst>
            <a:ext uri="{FF2B5EF4-FFF2-40B4-BE49-F238E27FC236}">
              <a16:creationId xmlns:a16="http://schemas.microsoft.com/office/drawing/2014/main" xmlns="" id="{00000000-0008-0000-2100-00007A0C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5" name="17 CuadroTexto">
          <a:extLst>
            <a:ext uri="{FF2B5EF4-FFF2-40B4-BE49-F238E27FC236}">
              <a16:creationId xmlns:a16="http://schemas.microsoft.com/office/drawing/2014/main" xmlns="" id="{00000000-0008-0000-2100-00007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6" name="90 CuadroTexto">
          <a:extLst>
            <a:ext uri="{FF2B5EF4-FFF2-40B4-BE49-F238E27FC236}">
              <a16:creationId xmlns:a16="http://schemas.microsoft.com/office/drawing/2014/main" xmlns="" id="{00000000-0008-0000-2100-00007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7" name="91 CuadroTexto">
          <a:extLst>
            <a:ext uri="{FF2B5EF4-FFF2-40B4-BE49-F238E27FC236}">
              <a16:creationId xmlns:a16="http://schemas.microsoft.com/office/drawing/2014/main" xmlns="" id="{00000000-0008-0000-2100-00007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8" name="92 CuadroTexto">
          <a:extLst>
            <a:ext uri="{FF2B5EF4-FFF2-40B4-BE49-F238E27FC236}">
              <a16:creationId xmlns:a16="http://schemas.microsoft.com/office/drawing/2014/main" xmlns="" id="{00000000-0008-0000-2100-00007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9" name="93 CuadroTexto">
          <a:extLst>
            <a:ext uri="{FF2B5EF4-FFF2-40B4-BE49-F238E27FC236}">
              <a16:creationId xmlns:a16="http://schemas.microsoft.com/office/drawing/2014/main" xmlns="" id="{00000000-0008-0000-2100-00007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0" name="94 CuadroTexto">
          <a:extLst>
            <a:ext uri="{FF2B5EF4-FFF2-40B4-BE49-F238E27FC236}">
              <a16:creationId xmlns:a16="http://schemas.microsoft.com/office/drawing/2014/main" xmlns="" id="{00000000-0008-0000-2100-00008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1" name="95 CuadroTexto">
          <a:extLst>
            <a:ext uri="{FF2B5EF4-FFF2-40B4-BE49-F238E27FC236}">
              <a16:creationId xmlns:a16="http://schemas.microsoft.com/office/drawing/2014/main" xmlns="" id="{00000000-0008-0000-2100-00008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2" name="96 CuadroTexto">
          <a:extLst>
            <a:ext uri="{FF2B5EF4-FFF2-40B4-BE49-F238E27FC236}">
              <a16:creationId xmlns:a16="http://schemas.microsoft.com/office/drawing/2014/main" xmlns="" id="{00000000-0008-0000-2100-00008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3" name="97 CuadroTexto">
          <a:extLst>
            <a:ext uri="{FF2B5EF4-FFF2-40B4-BE49-F238E27FC236}">
              <a16:creationId xmlns:a16="http://schemas.microsoft.com/office/drawing/2014/main" xmlns="" id="{00000000-0008-0000-2100-00008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98 CuadroTexto">
          <a:extLst>
            <a:ext uri="{FF2B5EF4-FFF2-40B4-BE49-F238E27FC236}">
              <a16:creationId xmlns:a16="http://schemas.microsoft.com/office/drawing/2014/main" xmlns="" id="{00000000-0008-0000-2100-00008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5" name="99 CuadroTexto">
          <a:extLst>
            <a:ext uri="{FF2B5EF4-FFF2-40B4-BE49-F238E27FC236}">
              <a16:creationId xmlns:a16="http://schemas.microsoft.com/office/drawing/2014/main" xmlns="" id="{00000000-0008-0000-2100-00008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6" name="100 CuadroTexto">
          <a:extLst>
            <a:ext uri="{FF2B5EF4-FFF2-40B4-BE49-F238E27FC236}">
              <a16:creationId xmlns:a16="http://schemas.microsoft.com/office/drawing/2014/main" xmlns="" id="{00000000-0008-0000-2100-00008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7" name="101 CuadroTexto">
          <a:extLst>
            <a:ext uri="{FF2B5EF4-FFF2-40B4-BE49-F238E27FC236}">
              <a16:creationId xmlns:a16="http://schemas.microsoft.com/office/drawing/2014/main" xmlns="" id="{00000000-0008-0000-2100-00008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8" name="118 CuadroTexto">
          <a:extLst>
            <a:ext uri="{FF2B5EF4-FFF2-40B4-BE49-F238E27FC236}">
              <a16:creationId xmlns:a16="http://schemas.microsoft.com/office/drawing/2014/main" xmlns="" id="{00000000-0008-0000-2100-00008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9" name="119 CuadroTexto">
          <a:extLst>
            <a:ext uri="{FF2B5EF4-FFF2-40B4-BE49-F238E27FC236}">
              <a16:creationId xmlns:a16="http://schemas.microsoft.com/office/drawing/2014/main" xmlns="" id="{00000000-0008-0000-2100-00008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0" name="120 CuadroTexto">
          <a:extLst>
            <a:ext uri="{FF2B5EF4-FFF2-40B4-BE49-F238E27FC236}">
              <a16:creationId xmlns:a16="http://schemas.microsoft.com/office/drawing/2014/main" xmlns="" id="{00000000-0008-0000-2100-00008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1" name="121 CuadroTexto">
          <a:extLst>
            <a:ext uri="{FF2B5EF4-FFF2-40B4-BE49-F238E27FC236}">
              <a16:creationId xmlns:a16="http://schemas.microsoft.com/office/drawing/2014/main" xmlns="" id="{00000000-0008-0000-2100-00008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2" name="122 CuadroTexto">
          <a:extLst>
            <a:ext uri="{FF2B5EF4-FFF2-40B4-BE49-F238E27FC236}">
              <a16:creationId xmlns:a16="http://schemas.microsoft.com/office/drawing/2014/main" xmlns="" id="{00000000-0008-0000-2100-00008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3" name="123 CuadroTexto">
          <a:extLst>
            <a:ext uri="{FF2B5EF4-FFF2-40B4-BE49-F238E27FC236}">
              <a16:creationId xmlns:a16="http://schemas.microsoft.com/office/drawing/2014/main" xmlns="" id="{00000000-0008-0000-2100-00008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4" name="124 CuadroTexto">
          <a:extLst>
            <a:ext uri="{FF2B5EF4-FFF2-40B4-BE49-F238E27FC236}">
              <a16:creationId xmlns:a16="http://schemas.microsoft.com/office/drawing/2014/main" xmlns="" id="{00000000-0008-0000-2100-00008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5" name="125 CuadroTexto">
          <a:extLst>
            <a:ext uri="{FF2B5EF4-FFF2-40B4-BE49-F238E27FC236}">
              <a16:creationId xmlns:a16="http://schemas.microsoft.com/office/drawing/2014/main" xmlns="" id="{00000000-0008-0000-2100-00008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6" name="143 CuadroTexto">
          <a:extLst>
            <a:ext uri="{FF2B5EF4-FFF2-40B4-BE49-F238E27FC236}">
              <a16:creationId xmlns:a16="http://schemas.microsoft.com/office/drawing/2014/main" xmlns="" id="{00000000-0008-0000-2100-00009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7" name="144 CuadroTexto">
          <a:extLst>
            <a:ext uri="{FF2B5EF4-FFF2-40B4-BE49-F238E27FC236}">
              <a16:creationId xmlns:a16="http://schemas.microsoft.com/office/drawing/2014/main" xmlns="" id="{00000000-0008-0000-2100-00009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8" name="145 CuadroTexto">
          <a:extLst>
            <a:ext uri="{FF2B5EF4-FFF2-40B4-BE49-F238E27FC236}">
              <a16:creationId xmlns:a16="http://schemas.microsoft.com/office/drawing/2014/main" xmlns="" id="{00000000-0008-0000-2100-00009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9" name="146 CuadroTexto">
          <a:extLst>
            <a:ext uri="{FF2B5EF4-FFF2-40B4-BE49-F238E27FC236}">
              <a16:creationId xmlns:a16="http://schemas.microsoft.com/office/drawing/2014/main" xmlns="" id="{00000000-0008-0000-2100-00009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0" name="147 CuadroTexto">
          <a:extLst>
            <a:ext uri="{FF2B5EF4-FFF2-40B4-BE49-F238E27FC236}">
              <a16:creationId xmlns:a16="http://schemas.microsoft.com/office/drawing/2014/main" xmlns="" id="{00000000-0008-0000-2100-00009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1" name="148 CuadroTexto">
          <a:extLst>
            <a:ext uri="{FF2B5EF4-FFF2-40B4-BE49-F238E27FC236}">
              <a16:creationId xmlns:a16="http://schemas.microsoft.com/office/drawing/2014/main" xmlns="" id="{00000000-0008-0000-2100-00009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2" name="149 CuadroTexto">
          <a:extLst>
            <a:ext uri="{FF2B5EF4-FFF2-40B4-BE49-F238E27FC236}">
              <a16:creationId xmlns:a16="http://schemas.microsoft.com/office/drawing/2014/main" xmlns="" id="{00000000-0008-0000-2100-00009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3" name="150 CuadroTexto">
          <a:extLst>
            <a:ext uri="{FF2B5EF4-FFF2-40B4-BE49-F238E27FC236}">
              <a16:creationId xmlns:a16="http://schemas.microsoft.com/office/drawing/2014/main" xmlns="" id="{00000000-0008-0000-2100-00009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4" name="151 CuadroTexto">
          <a:extLst>
            <a:ext uri="{FF2B5EF4-FFF2-40B4-BE49-F238E27FC236}">
              <a16:creationId xmlns:a16="http://schemas.microsoft.com/office/drawing/2014/main" xmlns="" id="{00000000-0008-0000-2100-00009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5" name="152 CuadroTexto">
          <a:extLst>
            <a:ext uri="{FF2B5EF4-FFF2-40B4-BE49-F238E27FC236}">
              <a16:creationId xmlns:a16="http://schemas.microsoft.com/office/drawing/2014/main" xmlns="" id="{00000000-0008-0000-2100-00009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6" name="153 CuadroTexto">
          <a:extLst>
            <a:ext uri="{FF2B5EF4-FFF2-40B4-BE49-F238E27FC236}">
              <a16:creationId xmlns:a16="http://schemas.microsoft.com/office/drawing/2014/main" xmlns="" id="{00000000-0008-0000-2100-00009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7" name="154 CuadroTexto">
          <a:extLst>
            <a:ext uri="{FF2B5EF4-FFF2-40B4-BE49-F238E27FC236}">
              <a16:creationId xmlns:a16="http://schemas.microsoft.com/office/drawing/2014/main" xmlns="" id="{00000000-0008-0000-2100-00009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8" name="155 CuadroTexto">
          <a:extLst>
            <a:ext uri="{FF2B5EF4-FFF2-40B4-BE49-F238E27FC236}">
              <a16:creationId xmlns:a16="http://schemas.microsoft.com/office/drawing/2014/main" xmlns="" id="{00000000-0008-0000-2100-00009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9" name="156 CuadroTexto">
          <a:extLst>
            <a:ext uri="{FF2B5EF4-FFF2-40B4-BE49-F238E27FC236}">
              <a16:creationId xmlns:a16="http://schemas.microsoft.com/office/drawing/2014/main" xmlns="" id="{00000000-0008-0000-2100-00009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0" name="157 CuadroTexto">
          <a:extLst>
            <a:ext uri="{FF2B5EF4-FFF2-40B4-BE49-F238E27FC236}">
              <a16:creationId xmlns:a16="http://schemas.microsoft.com/office/drawing/2014/main" xmlns="" id="{00000000-0008-0000-2100-00009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1" name="158 CuadroTexto">
          <a:extLst>
            <a:ext uri="{FF2B5EF4-FFF2-40B4-BE49-F238E27FC236}">
              <a16:creationId xmlns:a16="http://schemas.microsoft.com/office/drawing/2014/main" xmlns="" id="{00000000-0008-0000-2100-00009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2" name="159 CuadroTexto">
          <a:extLst>
            <a:ext uri="{FF2B5EF4-FFF2-40B4-BE49-F238E27FC236}">
              <a16:creationId xmlns:a16="http://schemas.microsoft.com/office/drawing/2014/main" xmlns="" id="{00000000-0008-0000-2100-0000A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3" name="160 CuadroTexto">
          <a:extLst>
            <a:ext uri="{FF2B5EF4-FFF2-40B4-BE49-F238E27FC236}">
              <a16:creationId xmlns:a16="http://schemas.microsoft.com/office/drawing/2014/main" xmlns="" id="{00000000-0008-0000-2100-0000A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4" name="161 CuadroTexto">
          <a:extLst>
            <a:ext uri="{FF2B5EF4-FFF2-40B4-BE49-F238E27FC236}">
              <a16:creationId xmlns:a16="http://schemas.microsoft.com/office/drawing/2014/main" xmlns="" id="{00000000-0008-0000-2100-0000A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5" name="162 CuadroTexto">
          <a:extLst>
            <a:ext uri="{FF2B5EF4-FFF2-40B4-BE49-F238E27FC236}">
              <a16:creationId xmlns:a16="http://schemas.microsoft.com/office/drawing/2014/main" xmlns="" id="{00000000-0008-0000-2100-0000A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6" name="163 CuadroTexto">
          <a:extLst>
            <a:ext uri="{FF2B5EF4-FFF2-40B4-BE49-F238E27FC236}">
              <a16:creationId xmlns:a16="http://schemas.microsoft.com/office/drawing/2014/main" xmlns="" id="{00000000-0008-0000-2100-0000A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7" name="164 CuadroTexto">
          <a:extLst>
            <a:ext uri="{FF2B5EF4-FFF2-40B4-BE49-F238E27FC236}">
              <a16:creationId xmlns:a16="http://schemas.microsoft.com/office/drawing/2014/main" xmlns="" id="{00000000-0008-0000-2100-0000A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8" name="165 CuadroTexto">
          <a:extLst>
            <a:ext uri="{FF2B5EF4-FFF2-40B4-BE49-F238E27FC236}">
              <a16:creationId xmlns:a16="http://schemas.microsoft.com/office/drawing/2014/main" xmlns="" id="{00000000-0008-0000-2100-0000A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9" name="166 CuadroTexto">
          <a:extLst>
            <a:ext uri="{FF2B5EF4-FFF2-40B4-BE49-F238E27FC236}">
              <a16:creationId xmlns:a16="http://schemas.microsoft.com/office/drawing/2014/main" xmlns="" id="{00000000-0008-0000-2100-0000A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0" name="167 CuadroTexto">
          <a:extLst>
            <a:ext uri="{FF2B5EF4-FFF2-40B4-BE49-F238E27FC236}">
              <a16:creationId xmlns:a16="http://schemas.microsoft.com/office/drawing/2014/main" xmlns="" id="{00000000-0008-0000-2100-0000A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1" name="168 CuadroTexto">
          <a:extLst>
            <a:ext uri="{FF2B5EF4-FFF2-40B4-BE49-F238E27FC236}">
              <a16:creationId xmlns:a16="http://schemas.microsoft.com/office/drawing/2014/main" xmlns="" id="{00000000-0008-0000-2100-0000A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2" name="169 CuadroTexto">
          <a:extLst>
            <a:ext uri="{FF2B5EF4-FFF2-40B4-BE49-F238E27FC236}">
              <a16:creationId xmlns:a16="http://schemas.microsoft.com/office/drawing/2014/main" xmlns="" id="{00000000-0008-0000-2100-0000A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3" name="170 CuadroTexto">
          <a:extLst>
            <a:ext uri="{FF2B5EF4-FFF2-40B4-BE49-F238E27FC236}">
              <a16:creationId xmlns:a16="http://schemas.microsoft.com/office/drawing/2014/main" xmlns="" id="{00000000-0008-0000-2100-0000A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4" name="171 CuadroTexto">
          <a:extLst>
            <a:ext uri="{FF2B5EF4-FFF2-40B4-BE49-F238E27FC236}">
              <a16:creationId xmlns:a16="http://schemas.microsoft.com/office/drawing/2014/main" xmlns="" id="{00000000-0008-0000-2100-0000A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5" name="172 CuadroTexto">
          <a:extLst>
            <a:ext uri="{FF2B5EF4-FFF2-40B4-BE49-F238E27FC236}">
              <a16:creationId xmlns:a16="http://schemas.microsoft.com/office/drawing/2014/main" xmlns="" id="{00000000-0008-0000-2100-0000A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6" name="173 CuadroTexto">
          <a:extLst>
            <a:ext uri="{FF2B5EF4-FFF2-40B4-BE49-F238E27FC236}">
              <a16:creationId xmlns:a16="http://schemas.microsoft.com/office/drawing/2014/main" xmlns="" id="{00000000-0008-0000-2100-0000A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7" name="174 CuadroTexto">
          <a:extLst>
            <a:ext uri="{FF2B5EF4-FFF2-40B4-BE49-F238E27FC236}">
              <a16:creationId xmlns:a16="http://schemas.microsoft.com/office/drawing/2014/main" xmlns="" id="{00000000-0008-0000-2100-0000A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8" name="175 CuadroTexto">
          <a:extLst>
            <a:ext uri="{FF2B5EF4-FFF2-40B4-BE49-F238E27FC236}">
              <a16:creationId xmlns:a16="http://schemas.microsoft.com/office/drawing/2014/main" xmlns="" id="{00000000-0008-0000-2100-0000B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9" name="176 CuadroTexto">
          <a:extLst>
            <a:ext uri="{FF2B5EF4-FFF2-40B4-BE49-F238E27FC236}">
              <a16:creationId xmlns:a16="http://schemas.microsoft.com/office/drawing/2014/main" xmlns="" id="{00000000-0008-0000-2100-0000B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0" name="177 CuadroTexto">
          <a:extLst>
            <a:ext uri="{FF2B5EF4-FFF2-40B4-BE49-F238E27FC236}">
              <a16:creationId xmlns:a16="http://schemas.microsoft.com/office/drawing/2014/main" xmlns="" id="{00000000-0008-0000-2100-0000B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1" name="178 CuadroTexto">
          <a:extLst>
            <a:ext uri="{FF2B5EF4-FFF2-40B4-BE49-F238E27FC236}">
              <a16:creationId xmlns:a16="http://schemas.microsoft.com/office/drawing/2014/main" xmlns="" id="{00000000-0008-0000-2100-0000B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2" name="179 CuadroTexto">
          <a:extLst>
            <a:ext uri="{FF2B5EF4-FFF2-40B4-BE49-F238E27FC236}">
              <a16:creationId xmlns:a16="http://schemas.microsoft.com/office/drawing/2014/main" xmlns="" id="{00000000-0008-0000-2100-0000B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3" name="180 CuadroTexto">
          <a:extLst>
            <a:ext uri="{FF2B5EF4-FFF2-40B4-BE49-F238E27FC236}">
              <a16:creationId xmlns:a16="http://schemas.microsoft.com/office/drawing/2014/main" xmlns="" id="{00000000-0008-0000-2100-0000B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4" name="181 CuadroTexto">
          <a:extLst>
            <a:ext uri="{FF2B5EF4-FFF2-40B4-BE49-F238E27FC236}">
              <a16:creationId xmlns:a16="http://schemas.microsoft.com/office/drawing/2014/main" xmlns="" id="{00000000-0008-0000-2100-0000B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5" name="182 CuadroTexto">
          <a:extLst>
            <a:ext uri="{FF2B5EF4-FFF2-40B4-BE49-F238E27FC236}">
              <a16:creationId xmlns:a16="http://schemas.microsoft.com/office/drawing/2014/main" xmlns="" id="{00000000-0008-0000-2100-0000B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6" name="183 CuadroTexto">
          <a:extLst>
            <a:ext uri="{FF2B5EF4-FFF2-40B4-BE49-F238E27FC236}">
              <a16:creationId xmlns:a16="http://schemas.microsoft.com/office/drawing/2014/main" xmlns="" id="{00000000-0008-0000-2100-0000B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7" name="184 CuadroTexto">
          <a:extLst>
            <a:ext uri="{FF2B5EF4-FFF2-40B4-BE49-F238E27FC236}">
              <a16:creationId xmlns:a16="http://schemas.microsoft.com/office/drawing/2014/main" xmlns="" id="{00000000-0008-0000-2100-0000B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8" name="185 CuadroTexto">
          <a:extLst>
            <a:ext uri="{FF2B5EF4-FFF2-40B4-BE49-F238E27FC236}">
              <a16:creationId xmlns:a16="http://schemas.microsoft.com/office/drawing/2014/main" xmlns="" id="{00000000-0008-0000-2100-0000B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9" name="186 CuadroTexto">
          <a:extLst>
            <a:ext uri="{FF2B5EF4-FFF2-40B4-BE49-F238E27FC236}">
              <a16:creationId xmlns:a16="http://schemas.microsoft.com/office/drawing/2014/main" xmlns="" id="{00000000-0008-0000-2100-0000B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0" name="187 CuadroTexto">
          <a:extLst>
            <a:ext uri="{FF2B5EF4-FFF2-40B4-BE49-F238E27FC236}">
              <a16:creationId xmlns:a16="http://schemas.microsoft.com/office/drawing/2014/main" xmlns="" id="{00000000-0008-0000-2100-0000B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1" name="188 CuadroTexto">
          <a:extLst>
            <a:ext uri="{FF2B5EF4-FFF2-40B4-BE49-F238E27FC236}">
              <a16:creationId xmlns:a16="http://schemas.microsoft.com/office/drawing/2014/main" xmlns="" id="{00000000-0008-0000-2100-0000B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2" name="189 CuadroTexto">
          <a:extLst>
            <a:ext uri="{FF2B5EF4-FFF2-40B4-BE49-F238E27FC236}">
              <a16:creationId xmlns:a16="http://schemas.microsoft.com/office/drawing/2014/main" xmlns="" id="{00000000-0008-0000-2100-0000B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3" name="190 CuadroTexto">
          <a:extLst>
            <a:ext uri="{FF2B5EF4-FFF2-40B4-BE49-F238E27FC236}">
              <a16:creationId xmlns:a16="http://schemas.microsoft.com/office/drawing/2014/main" xmlns="" id="{00000000-0008-0000-2100-0000B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4" name="191 CuadroTexto">
          <a:extLst>
            <a:ext uri="{FF2B5EF4-FFF2-40B4-BE49-F238E27FC236}">
              <a16:creationId xmlns:a16="http://schemas.microsoft.com/office/drawing/2014/main" xmlns="" id="{00000000-0008-0000-2100-0000C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5" name="192 CuadroTexto">
          <a:extLst>
            <a:ext uri="{FF2B5EF4-FFF2-40B4-BE49-F238E27FC236}">
              <a16:creationId xmlns:a16="http://schemas.microsoft.com/office/drawing/2014/main" xmlns="" id="{00000000-0008-0000-2100-0000C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6" name="193 CuadroTexto">
          <a:extLst>
            <a:ext uri="{FF2B5EF4-FFF2-40B4-BE49-F238E27FC236}">
              <a16:creationId xmlns:a16="http://schemas.microsoft.com/office/drawing/2014/main" xmlns="" id="{00000000-0008-0000-2100-0000C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7" name="194 CuadroTexto">
          <a:extLst>
            <a:ext uri="{FF2B5EF4-FFF2-40B4-BE49-F238E27FC236}">
              <a16:creationId xmlns:a16="http://schemas.microsoft.com/office/drawing/2014/main" xmlns="" id="{00000000-0008-0000-2100-0000C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8" name="195 CuadroTexto">
          <a:extLst>
            <a:ext uri="{FF2B5EF4-FFF2-40B4-BE49-F238E27FC236}">
              <a16:creationId xmlns:a16="http://schemas.microsoft.com/office/drawing/2014/main" xmlns="" id="{00000000-0008-0000-2100-0000C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9" name="196 CuadroTexto">
          <a:extLst>
            <a:ext uri="{FF2B5EF4-FFF2-40B4-BE49-F238E27FC236}">
              <a16:creationId xmlns:a16="http://schemas.microsoft.com/office/drawing/2014/main" xmlns="" id="{00000000-0008-0000-2100-0000C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0" name="197 CuadroTexto">
          <a:extLst>
            <a:ext uri="{FF2B5EF4-FFF2-40B4-BE49-F238E27FC236}">
              <a16:creationId xmlns:a16="http://schemas.microsoft.com/office/drawing/2014/main" xmlns="" id="{00000000-0008-0000-2100-0000C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1" name="198 CuadroTexto">
          <a:extLst>
            <a:ext uri="{FF2B5EF4-FFF2-40B4-BE49-F238E27FC236}">
              <a16:creationId xmlns:a16="http://schemas.microsoft.com/office/drawing/2014/main" xmlns="" id="{00000000-0008-0000-2100-0000C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2" name="199 CuadroTexto">
          <a:extLst>
            <a:ext uri="{FF2B5EF4-FFF2-40B4-BE49-F238E27FC236}">
              <a16:creationId xmlns:a16="http://schemas.microsoft.com/office/drawing/2014/main" xmlns="" id="{00000000-0008-0000-2100-0000C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3" name="200 CuadroTexto">
          <a:extLst>
            <a:ext uri="{FF2B5EF4-FFF2-40B4-BE49-F238E27FC236}">
              <a16:creationId xmlns:a16="http://schemas.microsoft.com/office/drawing/2014/main" xmlns="" id="{00000000-0008-0000-2100-0000C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4" name="201 CuadroTexto">
          <a:extLst>
            <a:ext uri="{FF2B5EF4-FFF2-40B4-BE49-F238E27FC236}">
              <a16:creationId xmlns:a16="http://schemas.microsoft.com/office/drawing/2014/main" xmlns="" id="{00000000-0008-0000-2100-0000C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5" name="202 CuadroTexto">
          <a:extLst>
            <a:ext uri="{FF2B5EF4-FFF2-40B4-BE49-F238E27FC236}">
              <a16:creationId xmlns:a16="http://schemas.microsoft.com/office/drawing/2014/main" xmlns="" id="{00000000-0008-0000-2100-0000C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6" name="203 CuadroTexto">
          <a:extLst>
            <a:ext uri="{FF2B5EF4-FFF2-40B4-BE49-F238E27FC236}">
              <a16:creationId xmlns:a16="http://schemas.microsoft.com/office/drawing/2014/main" xmlns="" id="{00000000-0008-0000-2100-0000C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7" name="204 CuadroTexto">
          <a:extLst>
            <a:ext uri="{FF2B5EF4-FFF2-40B4-BE49-F238E27FC236}">
              <a16:creationId xmlns:a16="http://schemas.microsoft.com/office/drawing/2014/main" xmlns="" id="{00000000-0008-0000-2100-0000C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8" name="205 CuadroTexto">
          <a:extLst>
            <a:ext uri="{FF2B5EF4-FFF2-40B4-BE49-F238E27FC236}">
              <a16:creationId xmlns:a16="http://schemas.microsoft.com/office/drawing/2014/main" xmlns="" id="{00000000-0008-0000-2100-0000C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9" name="206 CuadroTexto">
          <a:extLst>
            <a:ext uri="{FF2B5EF4-FFF2-40B4-BE49-F238E27FC236}">
              <a16:creationId xmlns:a16="http://schemas.microsoft.com/office/drawing/2014/main" xmlns="" id="{00000000-0008-0000-2100-0000C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0" name="207 CuadroTexto">
          <a:extLst>
            <a:ext uri="{FF2B5EF4-FFF2-40B4-BE49-F238E27FC236}">
              <a16:creationId xmlns:a16="http://schemas.microsoft.com/office/drawing/2014/main" xmlns="" id="{00000000-0008-0000-2100-0000D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1" name="208 CuadroTexto">
          <a:extLst>
            <a:ext uri="{FF2B5EF4-FFF2-40B4-BE49-F238E27FC236}">
              <a16:creationId xmlns:a16="http://schemas.microsoft.com/office/drawing/2014/main" xmlns="" id="{00000000-0008-0000-2100-0000D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2" name="209 CuadroTexto">
          <a:extLst>
            <a:ext uri="{FF2B5EF4-FFF2-40B4-BE49-F238E27FC236}">
              <a16:creationId xmlns:a16="http://schemas.microsoft.com/office/drawing/2014/main" xmlns="" id="{00000000-0008-0000-2100-0000D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3" name="210 CuadroTexto">
          <a:extLst>
            <a:ext uri="{FF2B5EF4-FFF2-40B4-BE49-F238E27FC236}">
              <a16:creationId xmlns:a16="http://schemas.microsoft.com/office/drawing/2014/main" xmlns="" id="{00000000-0008-0000-2100-0000D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4" name="211 CuadroTexto">
          <a:extLst>
            <a:ext uri="{FF2B5EF4-FFF2-40B4-BE49-F238E27FC236}">
              <a16:creationId xmlns:a16="http://schemas.microsoft.com/office/drawing/2014/main" xmlns="" id="{00000000-0008-0000-2100-0000D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5" name="212 CuadroTexto">
          <a:extLst>
            <a:ext uri="{FF2B5EF4-FFF2-40B4-BE49-F238E27FC236}">
              <a16:creationId xmlns:a16="http://schemas.microsoft.com/office/drawing/2014/main" xmlns="" id="{00000000-0008-0000-2100-0000D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6" name="213 CuadroTexto">
          <a:extLst>
            <a:ext uri="{FF2B5EF4-FFF2-40B4-BE49-F238E27FC236}">
              <a16:creationId xmlns:a16="http://schemas.microsoft.com/office/drawing/2014/main" xmlns="" id="{00000000-0008-0000-2100-0000D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7" name="214 CuadroTexto">
          <a:extLst>
            <a:ext uri="{FF2B5EF4-FFF2-40B4-BE49-F238E27FC236}">
              <a16:creationId xmlns:a16="http://schemas.microsoft.com/office/drawing/2014/main" xmlns="" id="{00000000-0008-0000-2100-0000D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8" name="215 CuadroTexto">
          <a:extLst>
            <a:ext uri="{FF2B5EF4-FFF2-40B4-BE49-F238E27FC236}">
              <a16:creationId xmlns:a16="http://schemas.microsoft.com/office/drawing/2014/main" xmlns="" id="{00000000-0008-0000-2100-0000D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9" name="216 CuadroTexto">
          <a:extLst>
            <a:ext uri="{FF2B5EF4-FFF2-40B4-BE49-F238E27FC236}">
              <a16:creationId xmlns:a16="http://schemas.microsoft.com/office/drawing/2014/main" xmlns="" id="{00000000-0008-0000-2100-0000D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0" name="217 CuadroTexto">
          <a:extLst>
            <a:ext uri="{FF2B5EF4-FFF2-40B4-BE49-F238E27FC236}">
              <a16:creationId xmlns:a16="http://schemas.microsoft.com/office/drawing/2014/main" xmlns="" id="{00000000-0008-0000-2100-0000D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1" name="218 CuadroTexto">
          <a:extLst>
            <a:ext uri="{FF2B5EF4-FFF2-40B4-BE49-F238E27FC236}">
              <a16:creationId xmlns:a16="http://schemas.microsoft.com/office/drawing/2014/main" xmlns="" id="{00000000-0008-0000-2100-0000D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2" name="219 CuadroTexto">
          <a:extLst>
            <a:ext uri="{FF2B5EF4-FFF2-40B4-BE49-F238E27FC236}">
              <a16:creationId xmlns:a16="http://schemas.microsoft.com/office/drawing/2014/main" xmlns="" id="{00000000-0008-0000-2100-0000D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3" name="220 CuadroTexto">
          <a:extLst>
            <a:ext uri="{FF2B5EF4-FFF2-40B4-BE49-F238E27FC236}">
              <a16:creationId xmlns:a16="http://schemas.microsoft.com/office/drawing/2014/main" xmlns="" id="{00000000-0008-0000-2100-0000D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4" name="221 CuadroTexto">
          <a:extLst>
            <a:ext uri="{FF2B5EF4-FFF2-40B4-BE49-F238E27FC236}">
              <a16:creationId xmlns:a16="http://schemas.microsoft.com/office/drawing/2014/main" xmlns="" id="{00000000-0008-0000-2100-0000D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5" name="222 CuadroTexto">
          <a:extLst>
            <a:ext uri="{FF2B5EF4-FFF2-40B4-BE49-F238E27FC236}">
              <a16:creationId xmlns:a16="http://schemas.microsoft.com/office/drawing/2014/main" xmlns="" id="{00000000-0008-0000-2100-0000D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6" name="223 CuadroTexto">
          <a:extLst>
            <a:ext uri="{FF2B5EF4-FFF2-40B4-BE49-F238E27FC236}">
              <a16:creationId xmlns:a16="http://schemas.microsoft.com/office/drawing/2014/main" xmlns="" id="{00000000-0008-0000-2100-0000E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7" name="224 CuadroTexto">
          <a:extLst>
            <a:ext uri="{FF2B5EF4-FFF2-40B4-BE49-F238E27FC236}">
              <a16:creationId xmlns:a16="http://schemas.microsoft.com/office/drawing/2014/main" xmlns="" id="{00000000-0008-0000-2100-0000E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8" name="225 CuadroTexto">
          <a:extLst>
            <a:ext uri="{FF2B5EF4-FFF2-40B4-BE49-F238E27FC236}">
              <a16:creationId xmlns:a16="http://schemas.microsoft.com/office/drawing/2014/main" xmlns="" id="{00000000-0008-0000-2100-0000E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9" name="226 CuadroTexto">
          <a:extLst>
            <a:ext uri="{FF2B5EF4-FFF2-40B4-BE49-F238E27FC236}">
              <a16:creationId xmlns:a16="http://schemas.microsoft.com/office/drawing/2014/main" xmlns="" id="{00000000-0008-0000-2100-0000E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0" name="227 CuadroTexto">
          <a:extLst>
            <a:ext uri="{FF2B5EF4-FFF2-40B4-BE49-F238E27FC236}">
              <a16:creationId xmlns:a16="http://schemas.microsoft.com/office/drawing/2014/main" xmlns="" id="{00000000-0008-0000-2100-0000E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1" name="228 CuadroTexto">
          <a:extLst>
            <a:ext uri="{FF2B5EF4-FFF2-40B4-BE49-F238E27FC236}">
              <a16:creationId xmlns:a16="http://schemas.microsoft.com/office/drawing/2014/main" xmlns="" id="{00000000-0008-0000-2100-0000E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2" name="229 CuadroTexto">
          <a:extLst>
            <a:ext uri="{FF2B5EF4-FFF2-40B4-BE49-F238E27FC236}">
              <a16:creationId xmlns:a16="http://schemas.microsoft.com/office/drawing/2014/main" xmlns="" id="{00000000-0008-0000-2100-0000E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3" name="230 CuadroTexto">
          <a:extLst>
            <a:ext uri="{FF2B5EF4-FFF2-40B4-BE49-F238E27FC236}">
              <a16:creationId xmlns:a16="http://schemas.microsoft.com/office/drawing/2014/main" xmlns="" id="{00000000-0008-0000-2100-0000E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4" name="231 CuadroTexto">
          <a:extLst>
            <a:ext uri="{FF2B5EF4-FFF2-40B4-BE49-F238E27FC236}">
              <a16:creationId xmlns:a16="http://schemas.microsoft.com/office/drawing/2014/main" xmlns="" id="{00000000-0008-0000-2100-0000E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5" name="232 CuadroTexto">
          <a:extLst>
            <a:ext uri="{FF2B5EF4-FFF2-40B4-BE49-F238E27FC236}">
              <a16:creationId xmlns:a16="http://schemas.microsoft.com/office/drawing/2014/main" xmlns="" id="{00000000-0008-0000-2100-0000E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6" name="233 CuadroTexto">
          <a:extLst>
            <a:ext uri="{FF2B5EF4-FFF2-40B4-BE49-F238E27FC236}">
              <a16:creationId xmlns:a16="http://schemas.microsoft.com/office/drawing/2014/main" xmlns="" id="{00000000-0008-0000-2100-0000E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7" name="234 CuadroTexto">
          <a:extLst>
            <a:ext uri="{FF2B5EF4-FFF2-40B4-BE49-F238E27FC236}">
              <a16:creationId xmlns:a16="http://schemas.microsoft.com/office/drawing/2014/main" xmlns="" id="{00000000-0008-0000-2100-0000E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8" name="235 CuadroTexto">
          <a:extLst>
            <a:ext uri="{FF2B5EF4-FFF2-40B4-BE49-F238E27FC236}">
              <a16:creationId xmlns:a16="http://schemas.microsoft.com/office/drawing/2014/main" xmlns="" id="{00000000-0008-0000-2100-0000E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9" name="236 CuadroTexto">
          <a:extLst>
            <a:ext uri="{FF2B5EF4-FFF2-40B4-BE49-F238E27FC236}">
              <a16:creationId xmlns:a16="http://schemas.microsoft.com/office/drawing/2014/main" xmlns="" id="{00000000-0008-0000-2100-0000E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0" name="237 CuadroTexto">
          <a:extLst>
            <a:ext uri="{FF2B5EF4-FFF2-40B4-BE49-F238E27FC236}">
              <a16:creationId xmlns:a16="http://schemas.microsoft.com/office/drawing/2014/main" xmlns="" id="{00000000-0008-0000-2100-0000E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1" name="238 CuadroTexto">
          <a:extLst>
            <a:ext uri="{FF2B5EF4-FFF2-40B4-BE49-F238E27FC236}">
              <a16:creationId xmlns:a16="http://schemas.microsoft.com/office/drawing/2014/main" xmlns="" id="{00000000-0008-0000-2100-0000E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2" name="239 CuadroTexto">
          <a:extLst>
            <a:ext uri="{FF2B5EF4-FFF2-40B4-BE49-F238E27FC236}">
              <a16:creationId xmlns:a16="http://schemas.microsoft.com/office/drawing/2014/main" xmlns="" id="{00000000-0008-0000-2100-0000F0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3" name="240 CuadroTexto">
          <a:extLst>
            <a:ext uri="{FF2B5EF4-FFF2-40B4-BE49-F238E27FC236}">
              <a16:creationId xmlns:a16="http://schemas.microsoft.com/office/drawing/2014/main" xmlns="" id="{00000000-0008-0000-2100-0000F1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4" name="241 CuadroTexto">
          <a:extLst>
            <a:ext uri="{FF2B5EF4-FFF2-40B4-BE49-F238E27FC236}">
              <a16:creationId xmlns:a16="http://schemas.microsoft.com/office/drawing/2014/main" xmlns="" id="{00000000-0008-0000-2100-0000F2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5" name="242 CuadroTexto">
          <a:extLst>
            <a:ext uri="{FF2B5EF4-FFF2-40B4-BE49-F238E27FC236}">
              <a16:creationId xmlns:a16="http://schemas.microsoft.com/office/drawing/2014/main" xmlns="" id="{00000000-0008-0000-2100-0000F3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6" name="243 CuadroTexto">
          <a:extLst>
            <a:ext uri="{FF2B5EF4-FFF2-40B4-BE49-F238E27FC236}">
              <a16:creationId xmlns:a16="http://schemas.microsoft.com/office/drawing/2014/main" xmlns="" id="{00000000-0008-0000-2100-0000F4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7" name="244 CuadroTexto">
          <a:extLst>
            <a:ext uri="{FF2B5EF4-FFF2-40B4-BE49-F238E27FC236}">
              <a16:creationId xmlns:a16="http://schemas.microsoft.com/office/drawing/2014/main" xmlns="" id="{00000000-0008-0000-2100-0000F5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8" name="245 CuadroTexto">
          <a:extLst>
            <a:ext uri="{FF2B5EF4-FFF2-40B4-BE49-F238E27FC236}">
              <a16:creationId xmlns:a16="http://schemas.microsoft.com/office/drawing/2014/main" xmlns="" id="{00000000-0008-0000-2100-0000F6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9" name="246 CuadroTexto">
          <a:extLst>
            <a:ext uri="{FF2B5EF4-FFF2-40B4-BE49-F238E27FC236}">
              <a16:creationId xmlns:a16="http://schemas.microsoft.com/office/drawing/2014/main" xmlns="" id="{00000000-0008-0000-2100-0000F7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0" name="247 CuadroTexto">
          <a:extLst>
            <a:ext uri="{FF2B5EF4-FFF2-40B4-BE49-F238E27FC236}">
              <a16:creationId xmlns:a16="http://schemas.microsoft.com/office/drawing/2014/main" xmlns="" id="{00000000-0008-0000-2100-0000F8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1" name="248 CuadroTexto">
          <a:extLst>
            <a:ext uri="{FF2B5EF4-FFF2-40B4-BE49-F238E27FC236}">
              <a16:creationId xmlns:a16="http://schemas.microsoft.com/office/drawing/2014/main" xmlns="" id="{00000000-0008-0000-2100-0000F9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2" name="249 CuadroTexto">
          <a:extLst>
            <a:ext uri="{FF2B5EF4-FFF2-40B4-BE49-F238E27FC236}">
              <a16:creationId xmlns:a16="http://schemas.microsoft.com/office/drawing/2014/main" xmlns="" id="{00000000-0008-0000-2100-0000FA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3" name="250 CuadroTexto">
          <a:extLst>
            <a:ext uri="{FF2B5EF4-FFF2-40B4-BE49-F238E27FC236}">
              <a16:creationId xmlns:a16="http://schemas.microsoft.com/office/drawing/2014/main" xmlns="" id="{00000000-0008-0000-2100-0000FB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4" name="251 CuadroTexto">
          <a:extLst>
            <a:ext uri="{FF2B5EF4-FFF2-40B4-BE49-F238E27FC236}">
              <a16:creationId xmlns:a16="http://schemas.microsoft.com/office/drawing/2014/main" xmlns="" id="{00000000-0008-0000-2100-0000FC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5" name="252 CuadroTexto">
          <a:extLst>
            <a:ext uri="{FF2B5EF4-FFF2-40B4-BE49-F238E27FC236}">
              <a16:creationId xmlns:a16="http://schemas.microsoft.com/office/drawing/2014/main" xmlns="" id="{00000000-0008-0000-2100-0000FD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6" name="253 CuadroTexto">
          <a:extLst>
            <a:ext uri="{FF2B5EF4-FFF2-40B4-BE49-F238E27FC236}">
              <a16:creationId xmlns:a16="http://schemas.microsoft.com/office/drawing/2014/main" xmlns="" id="{00000000-0008-0000-2100-0000FE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7" name="254 CuadroTexto">
          <a:extLst>
            <a:ext uri="{FF2B5EF4-FFF2-40B4-BE49-F238E27FC236}">
              <a16:creationId xmlns:a16="http://schemas.microsoft.com/office/drawing/2014/main" xmlns="" id="{00000000-0008-0000-2100-0000FF0C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8" name="255 CuadroTexto">
          <a:extLst>
            <a:ext uri="{FF2B5EF4-FFF2-40B4-BE49-F238E27FC236}">
              <a16:creationId xmlns:a16="http://schemas.microsoft.com/office/drawing/2014/main" xmlns="" id="{00000000-0008-0000-2100-00000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9" name="256 CuadroTexto">
          <a:extLst>
            <a:ext uri="{FF2B5EF4-FFF2-40B4-BE49-F238E27FC236}">
              <a16:creationId xmlns:a16="http://schemas.microsoft.com/office/drawing/2014/main" xmlns="" id="{00000000-0008-0000-2100-00000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0" name="257 CuadroTexto">
          <a:extLst>
            <a:ext uri="{FF2B5EF4-FFF2-40B4-BE49-F238E27FC236}">
              <a16:creationId xmlns:a16="http://schemas.microsoft.com/office/drawing/2014/main" xmlns="" id="{00000000-0008-0000-2100-00000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1" name="258 CuadroTexto">
          <a:extLst>
            <a:ext uri="{FF2B5EF4-FFF2-40B4-BE49-F238E27FC236}">
              <a16:creationId xmlns:a16="http://schemas.microsoft.com/office/drawing/2014/main" xmlns="" id="{00000000-0008-0000-2100-00000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2" name="259 CuadroTexto">
          <a:extLst>
            <a:ext uri="{FF2B5EF4-FFF2-40B4-BE49-F238E27FC236}">
              <a16:creationId xmlns:a16="http://schemas.microsoft.com/office/drawing/2014/main" xmlns="" id="{00000000-0008-0000-2100-00000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3" name="260 CuadroTexto">
          <a:extLst>
            <a:ext uri="{FF2B5EF4-FFF2-40B4-BE49-F238E27FC236}">
              <a16:creationId xmlns:a16="http://schemas.microsoft.com/office/drawing/2014/main" xmlns="" id="{00000000-0008-0000-2100-00000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4" name="261 CuadroTexto">
          <a:extLst>
            <a:ext uri="{FF2B5EF4-FFF2-40B4-BE49-F238E27FC236}">
              <a16:creationId xmlns:a16="http://schemas.microsoft.com/office/drawing/2014/main" xmlns="" id="{00000000-0008-0000-2100-00000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5" name="262 CuadroTexto">
          <a:extLst>
            <a:ext uri="{FF2B5EF4-FFF2-40B4-BE49-F238E27FC236}">
              <a16:creationId xmlns:a16="http://schemas.microsoft.com/office/drawing/2014/main" xmlns="" id="{00000000-0008-0000-2100-00000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6" name="263 CuadroTexto">
          <a:extLst>
            <a:ext uri="{FF2B5EF4-FFF2-40B4-BE49-F238E27FC236}">
              <a16:creationId xmlns:a16="http://schemas.microsoft.com/office/drawing/2014/main" xmlns="" id="{00000000-0008-0000-2100-00000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7" name="264 CuadroTexto">
          <a:extLst>
            <a:ext uri="{FF2B5EF4-FFF2-40B4-BE49-F238E27FC236}">
              <a16:creationId xmlns:a16="http://schemas.microsoft.com/office/drawing/2014/main" xmlns="" id="{00000000-0008-0000-2100-00000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8" name="265 CuadroTexto">
          <a:extLst>
            <a:ext uri="{FF2B5EF4-FFF2-40B4-BE49-F238E27FC236}">
              <a16:creationId xmlns:a16="http://schemas.microsoft.com/office/drawing/2014/main" xmlns="" id="{00000000-0008-0000-2100-00000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9" name="266 CuadroTexto">
          <a:extLst>
            <a:ext uri="{FF2B5EF4-FFF2-40B4-BE49-F238E27FC236}">
              <a16:creationId xmlns:a16="http://schemas.microsoft.com/office/drawing/2014/main" xmlns="" id="{00000000-0008-0000-2100-00000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0" name="267 CuadroTexto">
          <a:extLst>
            <a:ext uri="{FF2B5EF4-FFF2-40B4-BE49-F238E27FC236}">
              <a16:creationId xmlns:a16="http://schemas.microsoft.com/office/drawing/2014/main" xmlns="" id="{00000000-0008-0000-2100-00000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1" name="268 CuadroTexto">
          <a:extLst>
            <a:ext uri="{FF2B5EF4-FFF2-40B4-BE49-F238E27FC236}">
              <a16:creationId xmlns:a16="http://schemas.microsoft.com/office/drawing/2014/main" xmlns="" id="{00000000-0008-0000-2100-00000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2" name="269 CuadroTexto">
          <a:extLst>
            <a:ext uri="{FF2B5EF4-FFF2-40B4-BE49-F238E27FC236}">
              <a16:creationId xmlns:a16="http://schemas.microsoft.com/office/drawing/2014/main" xmlns="" id="{00000000-0008-0000-2100-00000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3" name="270 CuadroTexto">
          <a:extLst>
            <a:ext uri="{FF2B5EF4-FFF2-40B4-BE49-F238E27FC236}">
              <a16:creationId xmlns:a16="http://schemas.microsoft.com/office/drawing/2014/main" xmlns="" id="{00000000-0008-0000-2100-00000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4" name="271 CuadroTexto">
          <a:extLst>
            <a:ext uri="{FF2B5EF4-FFF2-40B4-BE49-F238E27FC236}">
              <a16:creationId xmlns:a16="http://schemas.microsoft.com/office/drawing/2014/main" xmlns="" id="{00000000-0008-0000-2100-00001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5" name="272 CuadroTexto">
          <a:extLst>
            <a:ext uri="{FF2B5EF4-FFF2-40B4-BE49-F238E27FC236}">
              <a16:creationId xmlns:a16="http://schemas.microsoft.com/office/drawing/2014/main" xmlns="" id="{00000000-0008-0000-2100-00001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6" name="273 CuadroTexto">
          <a:extLst>
            <a:ext uri="{FF2B5EF4-FFF2-40B4-BE49-F238E27FC236}">
              <a16:creationId xmlns:a16="http://schemas.microsoft.com/office/drawing/2014/main" xmlns="" id="{00000000-0008-0000-2100-00001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7" name="274 CuadroTexto">
          <a:extLst>
            <a:ext uri="{FF2B5EF4-FFF2-40B4-BE49-F238E27FC236}">
              <a16:creationId xmlns:a16="http://schemas.microsoft.com/office/drawing/2014/main" xmlns="" id="{00000000-0008-0000-2100-00001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8" name="275 CuadroTexto">
          <a:extLst>
            <a:ext uri="{FF2B5EF4-FFF2-40B4-BE49-F238E27FC236}">
              <a16:creationId xmlns:a16="http://schemas.microsoft.com/office/drawing/2014/main" xmlns="" id="{00000000-0008-0000-2100-00001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9" name="276 CuadroTexto">
          <a:extLst>
            <a:ext uri="{FF2B5EF4-FFF2-40B4-BE49-F238E27FC236}">
              <a16:creationId xmlns:a16="http://schemas.microsoft.com/office/drawing/2014/main" xmlns="" id="{00000000-0008-0000-2100-00001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0" name="277 CuadroTexto">
          <a:extLst>
            <a:ext uri="{FF2B5EF4-FFF2-40B4-BE49-F238E27FC236}">
              <a16:creationId xmlns:a16="http://schemas.microsoft.com/office/drawing/2014/main" xmlns="" id="{00000000-0008-0000-2100-00001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1" name="278 CuadroTexto">
          <a:extLst>
            <a:ext uri="{FF2B5EF4-FFF2-40B4-BE49-F238E27FC236}">
              <a16:creationId xmlns:a16="http://schemas.microsoft.com/office/drawing/2014/main" xmlns="" id="{00000000-0008-0000-2100-00001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2" name="279 CuadroTexto">
          <a:extLst>
            <a:ext uri="{FF2B5EF4-FFF2-40B4-BE49-F238E27FC236}">
              <a16:creationId xmlns:a16="http://schemas.microsoft.com/office/drawing/2014/main" xmlns="" id="{00000000-0008-0000-2100-00001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3" name="280 CuadroTexto">
          <a:extLst>
            <a:ext uri="{FF2B5EF4-FFF2-40B4-BE49-F238E27FC236}">
              <a16:creationId xmlns:a16="http://schemas.microsoft.com/office/drawing/2014/main" xmlns="" id="{00000000-0008-0000-2100-00001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1 CuadroTexto">
          <a:extLst>
            <a:ext uri="{FF2B5EF4-FFF2-40B4-BE49-F238E27FC236}">
              <a16:creationId xmlns:a16="http://schemas.microsoft.com/office/drawing/2014/main" xmlns="" id="{00000000-0008-0000-2100-00001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5" name="282 CuadroTexto">
          <a:extLst>
            <a:ext uri="{FF2B5EF4-FFF2-40B4-BE49-F238E27FC236}">
              <a16:creationId xmlns:a16="http://schemas.microsoft.com/office/drawing/2014/main" xmlns="" id="{00000000-0008-0000-2100-00001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6" name="283 CuadroTexto">
          <a:extLst>
            <a:ext uri="{FF2B5EF4-FFF2-40B4-BE49-F238E27FC236}">
              <a16:creationId xmlns:a16="http://schemas.microsoft.com/office/drawing/2014/main" xmlns="" id="{00000000-0008-0000-2100-00001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7" name="284 CuadroTexto">
          <a:extLst>
            <a:ext uri="{FF2B5EF4-FFF2-40B4-BE49-F238E27FC236}">
              <a16:creationId xmlns:a16="http://schemas.microsoft.com/office/drawing/2014/main" xmlns="" id="{00000000-0008-0000-2100-00001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8" name="285 CuadroTexto">
          <a:extLst>
            <a:ext uri="{FF2B5EF4-FFF2-40B4-BE49-F238E27FC236}">
              <a16:creationId xmlns:a16="http://schemas.microsoft.com/office/drawing/2014/main" xmlns="" id="{00000000-0008-0000-2100-00001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9" name="286 CuadroTexto">
          <a:extLst>
            <a:ext uri="{FF2B5EF4-FFF2-40B4-BE49-F238E27FC236}">
              <a16:creationId xmlns:a16="http://schemas.microsoft.com/office/drawing/2014/main" xmlns="" id="{00000000-0008-0000-2100-00001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0" name="287 CuadroTexto">
          <a:extLst>
            <a:ext uri="{FF2B5EF4-FFF2-40B4-BE49-F238E27FC236}">
              <a16:creationId xmlns:a16="http://schemas.microsoft.com/office/drawing/2014/main" xmlns="" id="{00000000-0008-0000-2100-00002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1" name="288 CuadroTexto">
          <a:extLst>
            <a:ext uri="{FF2B5EF4-FFF2-40B4-BE49-F238E27FC236}">
              <a16:creationId xmlns:a16="http://schemas.microsoft.com/office/drawing/2014/main" xmlns="" id="{00000000-0008-0000-2100-00002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2" name="289 CuadroTexto">
          <a:extLst>
            <a:ext uri="{FF2B5EF4-FFF2-40B4-BE49-F238E27FC236}">
              <a16:creationId xmlns:a16="http://schemas.microsoft.com/office/drawing/2014/main" xmlns="" id="{00000000-0008-0000-2100-00002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3" name="290 CuadroTexto">
          <a:extLst>
            <a:ext uri="{FF2B5EF4-FFF2-40B4-BE49-F238E27FC236}">
              <a16:creationId xmlns:a16="http://schemas.microsoft.com/office/drawing/2014/main" xmlns="" id="{00000000-0008-0000-2100-00002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4" name="291 CuadroTexto">
          <a:extLst>
            <a:ext uri="{FF2B5EF4-FFF2-40B4-BE49-F238E27FC236}">
              <a16:creationId xmlns:a16="http://schemas.microsoft.com/office/drawing/2014/main" xmlns="" id="{00000000-0008-0000-2100-00002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5" name="292 CuadroTexto">
          <a:extLst>
            <a:ext uri="{FF2B5EF4-FFF2-40B4-BE49-F238E27FC236}">
              <a16:creationId xmlns:a16="http://schemas.microsoft.com/office/drawing/2014/main" xmlns="" id="{00000000-0008-0000-2100-00002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6" name="293 CuadroTexto">
          <a:extLst>
            <a:ext uri="{FF2B5EF4-FFF2-40B4-BE49-F238E27FC236}">
              <a16:creationId xmlns:a16="http://schemas.microsoft.com/office/drawing/2014/main" xmlns="" id="{00000000-0008-0000-2100-00002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7" name="294 CuadroTexto">
          <a:extLst>
            <a:ext uri="{FF2B5EF4-FFF2-40B4-BE49-F238E27FC236}">
              <a16:creationId xmlns:a16="http://schemas.microsoft.com/office/drawing/2014/main" xmlns="" id="{00000000-0008-0000-2100-00002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8" name="295 CuadroTexto">
          <a:extLst>
            <a:ext uri="{FF2B5EF4-FFF2-40B4-BE49-F238E27FC236}">
              <a16:creationId xmlns:a16="http://schemas.microsoft.com/office/drawing/2014/main" xmlns="" id="{00000000-0008-0000-2100-00002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9" name="296 CuadroTexto">
          <a:extLst>
            <a:ext uri="{FF2B5EF4-FFF2-40B4-BE49-F238E27FC236}">
              <a16:creationId xmlns:a16="http://schemas.microsoft.com/office/drawing/2014/main" xmlns="" id="{00000000-0008-0000-2100-00002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0" name="17 CuadroTexto">
          <a:extLst>
            <a:ext uri="{FF2B5EF4-FFF2-40B4-BE49-F238E27FC236}">
              <a16:creationId xmlns:a16="http://schemas.microsoft.com/office/drawing/2014/main" xmlns="" id="{00000000-0008-0000-2100-00002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1" name="90 CuadroTexto">
          <a:extLst>
            <a:ext uri="{FF2B5EF4-FFF2-40B4-BE49-F238E27FC236}">
              <a16:creationId xmlns:a16="http://schemas.microsoft.com/office/drawing/2014/main" xmlns="" id="{00000000-0008-0000-2100-00002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2" name="91 CuadroTexto">
          <a:extLst>
            <a:ext uri="{FF2B5EF4-FFF2-40B4-BE49-F238E27FC236}">
              <a16:creationId xmlns:a16="http://schemas.microsoft.com/office/drawing/2014/main" xmlns="" id="{00000000-0008-0000-2100-00002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3" name="92 CuadroTexto">
          <a:extLst>
            <a:ext uri="{FF2B5EF4-FFF2-40B4-BE49-F238E27FC236}">
              <a16:creationId xmlns:a16="http://schemas.microsoft.com/office/drawing/2014/main" xmlns="" id="{00000000-0008-0000-2100-00002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4" name="93 CuadroTexto">
          <a:extLst>
            <a:ext uri="{FF2B5EF4-FFF2-40B4-BE49-F238E27FC236}">
              <a16:creationId xmlns:a16="http://schemas.microsoft.com/office/drawing/2014/main" xmlns="" id="{00000000-0008-0000-2100-00002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5" name="94 CuadroTexto">
          <a:extLst>
            <a:ext uri="{FF2B5EF4-FFF2-40B4-BE49-F238E27FC236}">
              <a16:creationId xmlns:a16="http://schemas.microsoft.com/office/drawing/2014/main" xmlns="" id="{00000000-0008-0000-2100-00002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6" name="95 CuadroTexto">
          <a:extLst>
            <a:ext uri="{FF2B5EF4-FFF2-40B4-BE49-F238E27FC236}">
              <a16:creationId xmlns:a16="http://schemas.microsoft.com/office/drawing/2014/main" xmlns="" id="{00000000-0008-0000-2100-00003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7" name="96 CuadroTexto">
          <a:extLst>
            <a:ext uri="{FF2B5EF4-FFF2-40B4-BE49-F238E27FC236}">
              <a16:creationId xmlns:a16="http://schemas.microsoft.com/office/drawing/2014/main" xmlns="" id="{00000000-0008-0000-2100-00003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8" name="97 CuadroTexto">
          <a:extLst>
            <a:ext uri="{FF2B5EF4-FFF2-40B4-BE49-F238E27FC236}">
              <a16:creationId xmlns:a16="http://schemas.microsoft.com/office/drawing/2014/main" xmlns="" id="{00000000-0008-0000-2100-00003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98 CuadroTexto">
          <a:extLst>
            <a:ext uri="{FF2B5EF4-FFF2-40B4-BE49-F238E27FC236}">
              <a16:creationId xmlns:a16="http://schemas.microsoft.com/office/drawing/2014/main" xmlns="" id="{00000000-0008-0000-2100-00003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0" name="99 CuadroTexto">
          <a:extLst>
            <a:ext uri="{FF2B5EF4-FFF2-40B4-BE49-F238E27FC236}">
              <a16:creationId xmlns:a16="http://schemas.microsoft.com/office/drawing/2014/main" xmlns="" id="{00000000-0008-0000-2100-00003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1" name="100 CuadroTexto">
          <a:extLst>
            <a:ext uri="{FF2B5EF4-FFF2-40B4-BE49-F238E27FC236}">
              <a16:creationId xmlns:a16="http://schemas.microsoft.com/office/drawing/2014/main" xmlns="" id="{00000000-0008-0000-2100-00003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2" name="101 CuadroTexto">
          <a:extLst>
            <a:ext uri="{FF2B5EF4-FFF2-40B4-BE49-F238E27FC236}">
              <a16:creationId xmlns:a16="http://schemas.microsoft.com/office/drawing/2014/main" xmlns="" id="{00000000-0008-0000-2100-00003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3" name="118 CuadroTexto">
          <a:extLst>
            <a:ext uri="{FF2B5EF4-FFF2-40B4-BE49-F238E27FC236}">
              <a16:creationId xmlns:a16="http://schemas.microsoft.com/office/drawing/2014/main" xmlns="" id="{00000000-0008-0000-2100-00003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4" name="119 CuadroTexto">
          <a:extLst>
            <a:ext uri="{FF2B5EF4-FFF2-40B4-BE49-F238E27FC236}">
              <a16:creationId xmlns:a16="http://schemas.microsoft.com/office/drawing/2014/main" xmlns="" id="{00000000-0008-0000-2100-00003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5" name="120 CuadroTexto">
          <a:extLst>
            <a:ext uri="{FF2B5EF4-FFF2-40B4-BE49-F238E27FC236}">
              <a16:creationId xmlns:a16="http://schemas.microsoft.com/office/drawing/2014/main" xmlns="" id="{00000000-0008-0000-2100-00003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6" name="121 CuadroTexto">
          <a:extLst>
            <a:ext uri="{FF2B5EF4-FFF2-40B4-BE49-F238E27FC236}">
              <a16:creationId xmlns:a16="http://schemas.microsoft.com/office/drawing/2014/main" xmlns="" id="{00000000-0008-0000-2100-00003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7" name="122 CuadroTexto">
          <a:extLst>
            <a:ext uri="{FF2B5EF4-FFF2-40B4-BE49-F238E27FC236}">
              <a16:creationId xmlns:a16="http://schemas.microsoft.com/office/drawing/2014/main" xmlns="" id="{00000000-0008-0000-2100-00003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8" name="123 CuadroTexto">
          <a:extLst>
            <a:ext uri="{FF2B5EF4-FFF2-40B4-BE49-F238E27FC236}">
              <a16:creationId xmlns:a16="http://schemas.microsoft.com/office/drawing/2014/main" xmlns="" id="{00000000-0008-0000-2100-00003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9" name="124 CuadroTexto">
          <a:extLst>
            <a:ext uri="{FF2B5EF4-FFF2-40B4-BE49-F238E27FC236}">
              <a16:creationId xmlns:a16="http://schemas.microsoft.com/office/drawing/2014/main" xmlns="" id="{00000000-0008-0000-2100-00003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0" name="125 CuadroTexto">
          <a:extLst>
            <a:ext uri="{FF2B5EF4-FFF2-40B4-BE49-F238E27FC236}">
              <a16:creationId xmlns:a16="http://schemas.microsoft.com/office/drawing/2014/main" xmlns="" id="{00000000-0008-0000-2100-00003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1" name="143 CuadroTexto">
          <a:extLst>
            <a:ext uri="{FF2B5EF4-FFF2-40B4-BE49-F238E27FC236}">
              <a16:creationId xmlns:a16="http://schemas.microsoft.com/office/drawing/2014/main" xmlns="" id="{00000000-0008-0000-2100-00003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2" name="144 CuadroTexto">
          <a:extLst>
            <a:ext uri="{FF2B5EF4-FFF2-40B4-BE49-F238E27FC236}">
              <a16:creationId xmlns:a16="http://schemas.microsoft.com/office/drawing/2014/main" xmlns="" id="{00000000-0008-0000-2100-00004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3" name="145 CuadroTexto">
          <a:extLst>
            <a:ext uri="{FF2B5EF4-FFF2-40B4-BE49-F238E27FC236}">
              <a16:creationId xmlns:a16="http://schemas.microsoft.com/office/drawing/2014/main" xmlns="" id="{00000000-0008-0000-2100-00004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4" name="146 CuadroTexto">
          <a:extLst>
            <a:ext uri="{FF2B5EF4-FFF2-40B4-BE49-F238E27FC236}">
              <a16:creationId xmlns:a16="http://schemas.microsoft.com/office/drawing/2014/main" xmlns="" id="{00000000-0008-0000-2100-00004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5" name="147 CuadroTexto">
          <a:extLst>
            <a:ext uri="{FF2B5EF4-FFF2-40B4-BE49-F238E27FC236}">
              <a16:creationId xmlns:a16="http://schemas.microsoft.com/office/drawing/2014/main" xmlns="" id="{00000000-0008-0000-2100-00004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6" name="148 CuadroTexto">
          <a:extLst>
            <a:ext uri="{FF2B5EF4-FFF2-40B4-BE49-F238E27FC236}">
              <a16:creationId xmlns:a16="http://schemas.microsoft.com/office/drawing/2014/main" xmlns="" id="{00000000-0008-0000-2100-00004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7" name="149 CuadroTexto">
          <a:extLst>
            <a:ext uri="{FF2B5EF4-FFF2-40B4-BE49-F238E27FC236}">
              <a16:creationId xmlns:a16="http://schemas.microsoft.com/office/drawing/2014/main" xmlns="" id="{00000000-0008-0000-2100-00004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8" name="150 CuadroTexto">
          <a:extLst>
            <a:ext uri="{FF2B5EF4-FFF2-40B4-BE49-F238E27FC236}">
              <a16:creationId xmlns:a16="http://schemas.microsoft.com/office/drawing/2014/main" xmlns="" id="{00000000-0008-0000-2100-00004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9" name="151 CuadroTexto">
          <a:extLst>
            <a:ext uri="{FF2B5EF4-FFF2-40B4-BE49-F238E27FC236}">
              <a16:creationId xmlns:a16="http://schemas.microsoft.com/office/drawing/2014/main" xmlns="" id="{00000000-0008-0000-2100-00004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0" name="152 CuadroTexto">
          <a:extLst>
            <a:ext uri="{FF2B5EF4-FFF2-40B4-BE49-F238E27FC236}">
              <a16:creationId xmlns:a16="http://schemas.microsoft.com/office/drawing/2014/main" xmlns="" id="{00000000-0008-0000-2100-00004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1" name="153 CuadroTexto">
          <a:extLst>
            <a:ext uri="{FF2B5EF4-FFF2-40B4-BE49-F238E27FC236}">
              <a16:creationId xmlns:a16="http://schemas.microsoft.com/office/drawing/2014/main" xmlns="" id="{00000000-0008-0000-2100-00004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2" name="154 CuadroTexto">
          <a:extLst>
            <a:ext uri="{FF2B5EF4-FFF2-40B4-BE49-F238E27FC236}">
              <a16:creationId xmlns:a16="http://schemas.microsoft.com/office/drawing/2014/main" xmlns="" id="{00000000-0008-0000-2100-00004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3" name="155 CuadroTexto">
          <a:extLst>
            <a:ext uri="{FF2B5EF4-FFF2-40B4-BE49-F238E27FC236}">
              <a16:creationId xmlns:a16="http://schemas.microsoft.com/office/drawing/2014/main" xmlns="" id="{00000000-0008-0000-2100-00004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4" name="156 CuadroTexto">
          <a:extLst>
            <a:ext uri="{FF2B5EF4-FFF2-40B4-BE49-F238E27FC236}">
              <a16:creationId xmlns:a16="http://schemas.microsoft.com/office/drawing/2014/main" xmlns="" id="{00000000-0008-0000-2100-00004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5" name="157 CuadroTexto">
          <a:extLst>
            <a:ext uri="{FF2B5EF4-FFF2-40B4-BE49-F238E27FC236}">
              <a16:creationId xmlns:a16="http://schemas.microsoft.com/office/drawing/2014/main" xmlns="" id="{00000000-0008-0000-2100-00004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6" name="158 CuadroTexto">
          <a:extLst>
            <a:ext uri="{FF2B5EF4-FFF2-40B4-BE49-F238E27FC236}">
              <a16:creationId xmlns:a16="http://schemas.microsoft.com/office/drawing/2014/main" xmlns="" id="{00000000-0008-0000-2100-00004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7" name="159 CuadroTexto">
          <a:extLst>
            <a:ext uri="{FF2B5EF4-FFF2-40B4-BE49-F238E27FC236}">
              <a16:creationId xmlns:a16="http://schemas.microsoft.com/office/drawing/2014/main" xmlns="" id="{00000000-0008-0000-2100-00004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8" name="160 CuadroTexto">
          <a:extLst>
            <a:ext uri="{FF2B5EF4-FFF2-40B4-BE49-F238E27FC236}">
              <a16:creationId xmlns:a16="http://schemas.microsoft.com/office/drawing/2014/main" xmlns="" id="{00000000-0008-0000-2100-00005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9" name="161 CuadroTexto">
          <a:extLst>
            <a:ext uri="{FF2B5EF4-FFF2-40B4-BE49-F238E27FC236}">
              <a16:creationId xmlns:a16="http://schemas.microsoft.com/office/drawing/2014/main" xmlns="" id="{00000000-0008-0000-2100-00005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0" name="162 CuadroTexto">
          <a:extLst>
            <a:ext uri="{FF2B5EF4-FFF2-40B4-BE49-F238E27FC236}">
              <a16:creationId xmlns:a16="http://schemas.microsoft.com/office/drawing/2014/main" xmlns="" id="{00000000-0008-0000-2100-00005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1" name="163 CuadroTexto">
          <a:extLst>
            <a:ext uri="{FF2B5EF4-FFF2-40B4-BE49-F238E27FC236}">
              <a16:creationId xmlns:a16="http://schemas.microsoft.com/office/drawing/2014/main" xmlns="" id="{00000000-0008-0000-2100-00005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2" name="164 CuadroTexto">
          <a:extLst>
            <a:ext uri="{FF2B5EF4-FFF2-40B4-BE49-F238E27FC236}">
              <a16:creationId xmlns:a16="http://schemas.microsoft.com/office/drawing/2014/main" xmlns="" id="{00000000-0008-0000-2100-00005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3" name="165 CuadroTexto">
          <a:extLst>
            <a:ext uri="{FF2B5EF4-FFF2-40B4-BE49-F238E27FC236}">
              <a16:creationId xmlns:a16="http://schemas.microsoft.com/office/drawing/2014/main" xmlns="" id="{00000000-0008-0000-2100-00005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4" name="166 CuadroTexto">
          <a:extLst>
            <a:ext uri="{FF2B5EF4-FFF2-40B4-BE49-F238E27FC236}">
              <a16:creationId xmlns:a16="http://schemas.microsoft.com/office/drawing/2014/main" xmlns="" id="{00000000-0008-0000-2100-00005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5" name="167 CuadroTexto">
          <a:extLst>
            <a:ext uri="{FF2B5EF4-FFF2-40B4-BE49-F238E27FC236}">
              <a16:creationId xmlns:a16="http://schemas.microsoft.com/office/drawing/2014/main" xmlns="" id="{00000000-0008-0000-2100-00005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6" name="168 CuadroTexto">
          <a:extLst>
            <a:ext uri="{FF2B5EF4-FFF2-40B4-BE49-F238E27FC236}">
              <a16:creationId xmlns:a16="http://schemas.microsoft.com/office/drawing/2014/main" xmlns="" id="{00000000-0008-0000-2100-00005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7" name="169 CuadroTexto">
          <a:extLst>
            <a:ext uri="{FF2B5EF4-FFF2-40B4-BE49-F238E27FC236}">
              <a16:creationId xmlns:a16="http://schemas.microsoft.com/office/drawing/2014/main" xmlns="" id="{00000000-0008-0000-2100-00005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8" name="170 CuadroTexto">
          <a:extLst>
            <a:ext uri="{FF2B5EF4-FFF2-40B4-BE49-F238E27FC236}">
              <a16:creationId xmlns:a16="http://schemas.microsoft.com/office/drawing/2014/main" xmlns="" id="{00000000-0008-0000-2100-00005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9" name="171 CuadroTexto">
          <a:extLst>
            <a:ext uri="{FF2B5EF4-FFF2-40B4-BE49-F238E27FC236}">
              <a16:creationId xmlns:a16="http://schemas.microsoft.com/office/drawing/2014/main" xmlns="" id="{00000000-0008-0000-2100-00005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0" name="172 CuadroTexto">
          <a:extLst>
            <a:ext uri="{FF2B5EF4-FFF2-40B4-BE49-F238E27FC236}">
              <a16:creationId xmlns:a16="http://schemas.microsoft.com/office/drawing/2014/main" xmlns="" id="{00000000-0008-0000-2100-00005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1" name="173 CuadroTexto">
          <a:extLst>
            <a:ext uri="{FF2B5EF4-FFF2-40B4-BE49-F238E27FC236}">
              <a16:creationId xmlns:a16="http://schemas.microsoft.com/office/drawing/2014/main" xmlns="" id="{00000000-0008-0000-2100-00005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2" name="174 CuadroTexto">
          <a:extLst>
            <a:ext uri="{FF2B5EF4-FFF2-40B4-BE49-F238E27FC236}">
              <a16:creationId xmlns:a16="http://schemas.microsoft.com/office/drawing/2014/main" xmlns="" id="{00000000-0008-0000-2100-00005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3" name="175 CuadroTexto">
          <a:extLst>
            <a:ext uri="{FF2B5EF4-FFF2-40B4-BE49-F238E27FC236}">
              <a16:creationId xmlns:a16="http://schemas.microsoft.com/office/drawing/2014/main" xmlns="" id="{00000000-0008-0000-2100-00005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4" name="176 CuadroTexto">
          <a:extLst>
            <a:ext uri="{FF2B5EF4-FFF2-40B4-BE49-F238E27FC236}">
              <a16:creationId xmlns:a16="http://schemas.microsoft.com/office/drawing/2014/main" xmlns="" id="{00000000-0008-0000-2100-00006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5" name="177 CuadroTexto">
          <a:extLst>
            <a:ext uri="{FF2B5EF4-FFF2-40B4-BE49-F238E27FC236}">
              <a16:creationId xmlns:a16="http://schemas.microsoft.com/office/drawing/2014/main" xmlns="" id="{00000000-0008-0000-2100-00006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6" name="178 CuadroTexto">
          <a:extLst>
            <a:ext uri="{FF2B5EF4-FFF2-40B4-BE49-F238E27FC236}">
              <a16:creationId xmlns:a16="http://schemas.microsoft.com/office/drawing/2014/main" xmlns="" id="{00000000-0008-0000-2100-00006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7" name="179 CuadroTexto">
          <a:extLst>
            <a:ext uri="{FF2B5EF4-FFF2-40B4-BE49-F238E27FC236}">
              <a16:creationId xmlns:a16="http://schemas.microsoft.com/office/drawing/2014/main" xmlns="" id="{00000000-0008-0000-2100-00006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8" name="180 CuadroTexto">
          <a:extLst>
            <a:ext uri="{FF2B5EF4-FFF2-40B4-BE49-F238E27FC236}">
              <a16:creationId xmlns:a16="http://schemas.microsoft.com/office/drawing/2014/main" xmlns="" id="{00000000-0008-0000-2100-00006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9" name="181 CuadroTexto">
          <a:extLst>
            <a:ext uri="{FF2B5EF4-FFF2-40B4-BE49-F238E27FC236}">
              <a16:creationId xmlns:a16="http://schemas.microsoft.com/office/drawing/2014/main" xmlns="" id="{00000000-0008-0000-2100-00006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0" name="182 CuadroTexto">
          <a:extLst>
            <a:ext uri="{FF2B5EF4-FFF2-40B4-BE49-F238E27FC236}">
              <a16:creationId xmlns:a16="http://schemas.microsoft.com/office/drawing/2014/main" xmlns="" id="{00000000-0008-0000-2100-00006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1" name="183 CuadroTexto">
          <a:extLst>
            <a:ext uri="{FF2B5EF4-FFF2-40B4-BE49-F238E27FC236}">
              <a16:creationId xmlns:a16="http://schemas.microsoft.com/office/drawing/2014/main" xmlns="" id="{00000000-0008-0000-2100-00006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2" name="184 CuadroTexto">
          <a:extLst>
            <a:ext uri="{FF2B5EF4-FFF2-40B4-BE49-F238E27FC236}">
              <a16:creationId xmlns:a16="http://schemas.microsoft.com/office/drawing/2014/main" xmlns="" id="{00000000-0008-0000-2100-00006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3" name="185 CuadroTexto">
          <a:extLst>
            <a:ext uri="{FF2B5EF4-FFF2-40B4-BE49-F238E27FC236}">
              <a16:creationId xmlns:a16="http://schemas.microsoft.com/office/drawing/2014/main" xmlns="" id="{00000000-0008-0000-2100-00006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4" name="186 CuadroTexto">
          <a:extLst>
            <a:ext uri="{FF2B5EF4-FFF2-40B4-BE49-F238E27FC236}">
              <a16:creationId xmlns:a16="http://schemas.microsoft.com/office/drawing/2014/main" xmlns="" id="{00000000-0008-0000-2100-00006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5" name="187 CuadroTexto">
          <a:extLst>
            <a:ext uri="{FF2B5EF4-FFF2-40B4-BE49-F238E27FC236}">
              <a16:creationId xmlns:a16="http://schemas.microsoft.com/office/drawing/2014/main" xmlns="" id="{00000000-0008-0000-2100-00006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6" name="188 CuadroTexto">
          <a:extLst>
            <a:ext uri="{FF2B5EF4-FFF2-40B4-BE49-F238E27FC236}">
              <a16:creationId xmlns:a16="http://schemas.microsoft.com/office/drawing/2014/main" xmlns="" id="{00000000-0008-0000-2100-00006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7" name="189 CuadroTexto">
          <a:extLst>
            <a:ext uri="{FF2B5EF4-FFF2-40B4-BE49-F238E27FC236}">
              <a16:creationId xmlns:a16="http://schemas.microsoft.com/office/drawing/2014/main" xmlns="" id="{00000000-0008-0000-2100-00006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8" name="190 CuadroTexto">
          <a:extLst>
            <a:ext uri="{FF2B5EF4-FFF2-40B4-BE49-F238E27FC236}">
              <a16:creationId xmlns:a16="http://schemas.microsoft.com/office/drawing/2014/main" xmlns="" id="{00000000-0008-0000-2100-00006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9" name="191 CuadroTexto">
          <a:extLst>
            <a:ext uri="{FF2B5EF4-FFF2-40B4-BE49-F238E27FC236}">
              <a16:creationId xmlns:a16="http://schemas.microsoft.com/office/drawing/2014/main" xmlns="" id="{00000000-0008-0000-2100-00006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0" name="192 CuadroTexto">
          <a:extLst>
            <a:ext uri="{FF2B5EF4-FFF2-40B4-BE49-F238E27FC236}">
              <a16:creationId xmlns:a16="http://schemas.microsoft.com/office/drawing/2014/main" xmlns="" id="{00000000-0008-0000-2100-00007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1" name="193 CuadroTexto">
          <a:extLst>
            <a:ext uri="{FF2B5EF4-FFF2-40B4-BE49-F238E27FC236}">
              <a16:creationId xmlns:a16="http://schemas.microsoft.com/office/drawing/2014/main" xmlns="" id="{00000000-0008-0000-2100-00007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2" name="194 CuadroTexto">
          <a:extLst>
            <a:ext uri="{FF2B5EF4-FFF2-40B4-BE49-F238E27FC236}">
              <a16:creationId xmlns:a16="http://schemas.microsoft.com/office/drawing/2014/main" xmlns="" id="{00000000-0008-0000-2100-00007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3" name="195 CuadroTexto">
          <a:extLst>
            <a:ext uri="{FF2B5EF4-FFF2-40B4-BE49-F238E27FC236}">
              <a16:creationId xmlns:a16="http://schemas.microsoft.com/office/drawing/2014/main" xmlns="" id="{00000000-0008-0000-2100-00007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4" name="196 CuadroTexto">
          <a:extLst>
            <a:ext uri="{FF2B5EF4-FFF2-40B4-BE49-F238E27FC236}">
              <a16:creationId xmlns:a16="http://schemas.microsoft.com/office/drawing/2014/main" xmlns="" id="{00000000-0008-0000-2100-00007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5" name="197 CuadroTexto">
          <a:extLst>
            <a:ext uri="{FF2B5EF4-FFF2-40B4-BE49-F238E27FC236}">
              <a16:creationId xmlns:a16="http://schemas.microsoft.com/office/drawing/2014/main" xmlns="" id="{00000000-0008-0000-2100-00007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6" name="198 CuadroTexto">
          <a:extLst>
            <a:ext uri="{FF2B5EF4-FFF2-40B4-BE49-F238E27FC236}">
              <a16:creationId xmlns:a16="http://schemas.microsoft.com/office/drawing/2014/main" xmlns="" id="{00000000-0008-0000-2100-00007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7" name="199 CuadroTexto">
          <a:extLst>
            <a:ext uri="{FF2B5EF4-FFF2-40B4-BE49-F238E27FC236}">
              <a16:creationId xmlns:a16="http://schemas.microsoft.com/office/drawing/2014/main" xmlns="" id="{00000000-0008-0000-2100-00007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8" name="200 CuadroTexto">
          <a:extLst>
            <a:ext uri="{FF2B5EF4-FFF2-40B4-BE49-F238E27FC236}">
              <a16:creationId xmlns:a16="http://schemas.microsoft.com/office/drawing/2014/main" xmlns="" id="{00000000-0008-0000-2100-00007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9" name="201 CuadroTexto">
          <a:extLst>
            <a:ext uri="{FF2B5EF4-FFF2-40B4-BE49-F238E27FC236}">
              <a16:creationId xmlns:a16="http://schemas.microsoft.com/office/drawing/2014/main" xmlns="" id="{00000000-0008-0000-2100-00007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0" name="202 CuadroTexto">
          <a:extLst>
            <a:ext uri="{FF2B5EF4-FFF2-40B4-BE49-F238E27FC236}">
              <a16:creationId xmlns:a16="http://schemas.microsoft.com/office/drawing/2014/main" xmlns="" id="{00000000-0008-0000-2100-00007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1" name="203 CuadroTexto">
          <a:extLst>
            <a:ext uri="{FF2B5EF4-FFF2-40B4-BE49-F238E27FC236}">
              <a16:creationId xmlns:a16="http://schemas.microsoft.com/office/drawing/2014/main" xmlns="" id="{00000000-0008-0000-2100-00007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2" name="204 CuadroTexto">
          <a:extLst>
            <a:ext uri="{FF2B5EF4-FFF2-40B4-BE49-F238E27FC236}">
              <a16:creationId xmlns:a16="http://schemas.microsoft.com/office/drawing/2014/main" xmlns="" id="{00000000-0008-0000-2100-00007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3" name="205 CuadroTexto">
          <a:extLst>
            <a:ext uri="{FF2B5EF4-FFF2-40B4-BE49-F238E27FC236}">
              <a16:creationId xmlns:a16="http://schemas.microsoft.com/office/drawing/2014/main" xmlns="" id="{00000000-0008-0000-2100-00007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4" name="206 CuadroTexto">
          <a:extLst>
            <a:ext uri="{FF2B5EF4-FFF2-40B4-BE49-F238E27FC236}">
              <a16:creationId xmlns:a16="http://schemas.microsoft.com/office/drawing/2014/main" xmlns="" id="{00000000-0008-0000-2100-00007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5" name="207 CuadroTexto">
          <a:extLst>
            <a:ext uri="{FF2B5EF4-FFF2-40B4-BE49-F238E27FC236}">
              <a16:creationId xmlns:a16="http://schemas.microsoft.com/office/drawing/2014/main" xmlns="" id="{00000000-0008-0000-2100-00007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6" name="208 CuadroTexto">
          <a:extLst>
            <a:ext uri="{FF2B5EF4-FFF2-40B4-BE49-F238E27FC236}">
              <a16:creationId xmlns:a16="http://schemas.microsoft.com/office/drawing/2014/main" xmlns="" id="{00000000-0008-0000-2100-00008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7" name="209 CuadroTexto">
          <a:extLst>
            <a:ext uri="{FF2B5EF4-FFF2-40B4-BE49-F238E27FC236}">
              <a16:creationId xmlns:a16="http://schemas.microsoft.com/office/drawing/2014/main" xmlns="" id="{00000000-0008-0000-2100-00008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8" name="210 CuadroTexto">
          <a:extLst>
            <a:ext uri="{FF2B5EF4-FFF2-40B4-BE49-F238E27FC236}">
              <a16:creationId xmlns:a16="http://schemas.microsoft.com/office/drawing/2014/main" xmlns="" id="{00000000-0008-0000-2100-00008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9" name="211 CuadroTexto">
          <a:extLst>
            <a:ext uri="{FF2B5EF4-FFF2-40B4-BE49-F238E27FC236}">
              <a16:creationId xmlns:a16="http://schemas.microsoft.com/office/drawing/2014/main" xmlns="" id="{00000000-0008-0000-2100-00008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0" name="212 CuadroTexto">
          <a:extLst>
            <a:ext uri="{FF2B5EF4-FFF2-40B4-BE49-F238E27FC236}">
              <a16:creationId xmlns:a16="http://schemas.microsoft.com/office/drawing/2014/main" xmlns="" id="{00000000-0008-0000-2100-00008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1" name="213 CuadroTexto">
          <a:extLst>
            <a:ext uri="{FF2B5EF4-FFF2-40B4-BE49-F238E27FC236}">
              <a16:creationId xmlns:a16="http://schemas.microsoft.com/office/drawing/2014/main" xmlns="" id="{00000000-0008-0000-2100-00008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2" name="214 CuadroTexto">
          <a:extLst>
            <a:ext uri="{FF2B5EF4-FFF2-40B4-BE49-F238E27FC236}">
              <a16:creationId xmlns:a16="http://schemas.microsoft.com/office/drawing/2014/main" xmlns="" id="{00000000-0008-0000-2100-00008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3" name="215 CuadroTexto">
          <a:extLst>
            <a:ext uri="{FF2B5EF4-FFF2-40B4-BE49-F238E27FC236}">
              <a16:creationId xmlns:a16="http://schemas.microsoft.com/office/drawing/2014/main" xmlns="" id="{00000000-0008-0000-2100-00008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4" name="216 CuadroTexto">
          <a:extLst>
            <a:ext uri="{FF2B5EF4-FFF2-40B4-BE49-F238E27FC236}">
              <a16:creationId xmlns:a16="http://schemas.microsoft.com/office/drawing/2014/main" xmlns="" id="{00000000-0008-0000-2100-00008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5" name="217 CuadroTexto">
          <a:extLst>
            <a:ext uri="{FF2B5EF4-FFF2-40B4-BE49-F238E27FC236}">
              <a16:creationId xmlns:a16="http://schemas.microsoft.com/office/drawing/2014/main" xmlns="" id="{00000000-0008-0000-2100-00008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6" name="218 CuadroTexto">
          <a:extLst>
            <a:ext uri="{FF2B5EF4-FFF2-40B4-BE49-F238E27FC236}">
              <a16:creationId xmlns:a16="http://schemas.microsoft.com/office/drawing/2014/main" xmlns="" id="{00000000-0008-0000-2100-00008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7" name="219 CuadroTexto">
          <a:extLst>
            <a:ext uri="{FF2B5EF4-FFF2-40B4-BE49-F238E27FC236}">
              <a16:creationId xmlns:a16="http://schemas.microsoft.com/office/drawing/2014/main" xmlns="" id="{00000000-0008-0000-2100-00008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8" name="220 CuadroTexto">
          <a:extLst>
            <a:ext uri="{FF2B5EF4-FFF2-40B4-BE49-F238E27FC236}">
              <a16:creationId xmlns:a16="http://schemas.microsoft.com/office/drawing/2014/main" xmlns="" id="{00000000-0008-0000-2100-00008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9" name="221 CuadroTexto">
          <a:extLst>
            <a:ext uri="{FF2B5EF4-FFF2-40B4-BE49-F238E27FC236}">
              <a16:creationId xmlns:a16="http://schemas.microsoft.com/office/drawing/2014/main" xmlns="" id="{00000000-0008-0000-2100-00008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0" name="222 CuadroTexto">
          <a:extLst>
            <a:ext uri="{FF2B5EF4-FFF2-40B4-BE49-F238E27FC236}">
              <a16:creationId xmlns:a16="http://schemas.microsoft.com/office/drawing/2014/main" xmlns="" id="{00000000-0008-0000-2100-00008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1" name="223 CuadroTexto">
          <a:extLst>
            <a:ext uri="{FF2B5EF4-FFF2-40B4-BE49-F238E27FC236}">
              <a16:creationId xmlns:a16="http://schemas.microsoft.com/office/drawing/2014/main" xmlns="" id="{00000000-0008-0000-2100-00008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2" name="224 CuadroTexto">
          <a:extLst>
            <a:ext uri="{FF2B5EF4-FFF2-40B4-BE49-F238E27FC236}">
              <a16:creationId xmlns:a16="http://schemas.microsoft.com/office/drawing/2014/main" xmlns="" id="{00000000-0008-0000-2100-00009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3" name="225 CuadroTexto">
          <a:extLst>
            <a:ext uri="{FF2B5EF4-FFF2-40B4-BE49-F238E27FC236}">
              <a16:creationId xmlns:a16="http://schemas.microsoft.com/office/drawing/2014/main" xmlns="" id="{00000000-0008-0000-2100-00009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4" name="226 CuadroTexto">
          <a:extLst>
            <a:ext uri="{FF2B5EF4-FFF2-40B4-BE49-F238E27FC236}">
              <a16:creationId xmlns:a16="http://schemas.microsoft.com/office/drawing/2014/main" xmlns="" id="{00000000-0008-0000-2100-00009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5" name="227 CuadroTexto">
          <a:extLst>
            <a:ext uri="{FF2B5EF4-FFF2-40B4-BE49-F238E27FC236}">
              <a16:creationId xmlns:a16="http://schemas.microsoft.com/office/drawing/2014/main" xmlns="" id="{00000000-0008-0000-2100-00009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6" name="228 CuadroTexto">
          <a:extLst>
            <a:ext uri="{FF2B5EF4-FFF2-40B4-BE49-F238E27FC236}">
              <a16:creationId xmlns:a16="http://schemas.microsoft.com/office/drawing/2014/main" xmlns="" id="{00000000-0008-0000-2100-00009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7" name="229 CuadroTexto">
          <a:extLst>
            <a:ext uri="{FF2B5EF4-FFF2-40B4-BE49-F238E27FC236}">
              <a16:creationId xmlns:a16="http://schemas.microsoft.com/office/drawing/2014/main" xmlns="" id="{00000000-0008-0000-2100-00009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8" name="230 CuadroTexto">
          <a:extLst>
            <a:ext uri="{FF2B5EF4-FFF2-40B4-BE49-F238E27FC236}">
              <a16:creationId xmlns:a16="http://schemas.microsoft.com/office/drawing/2014/main" xmlns="" id="{00000000-0008-0000-2100-00009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9" name="231 CuadroTexto">
          <a:extLst>
            <a:ext uri="{FF2B5EF4-FFF2-40B4-BE49-F238E27FC236}">
              <a16:creationId xmlns:a16="http://schemas.microsoft.com/office/drawing/2014/main" xmlns="" id="{00000000-0008-0000-2100-00009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0" name="232 CuadroTexto">
          <a:extLst>
            <a:ext uri="{FF2B5EF4-FFF2-40B4-BE49-F238E27FC236}">
              <a16:creationId xmlns:a16="http://schemas.microsoft.com/office/drawing/2014/main" xmlns="" id="{00000000-0008-0000-2100-00009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1" name="233 CuadroTexto">
          <a:extLst>
            <a:ext uri="{FF2B5EF4-FFF2-40B4-BE49-F238E27FC236}">
              <a16:creationId xmlns:a16="http://schemas.microsoft.com/office/drawing/2014/main" xmlns="" id="{00000000-0008-0000-2100-00009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2" name="234 CuadroTexto">
          <a:extLst>
            <a:ext uri="{FF2B5EF4-FFF2-40B4-BE49-F238E27FC236}">
              <a16:creationId xmlns:a16="http://schemas.microsoft.com/office/drawing/2014/main" xmlns="" id="{00000000-0008-0000-2100-00009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3" name="235 CuadroTexto">
          <a:extLst>
            <a:ext uri="{FF2B5EF4-FFF2-40B4-BE49-F238E27FC236}">
              <a16:creationId xmlns:a16="http://schemas.microsoft.com/office/drawing/2014/main" xmlns="" id="{00000000-0008-0000-2100-00009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4" name="236 CuadroTexto">
          <a:extLst>
            <a:ext uri="{FF2B5EF4-FFF2-40B4-BE49-F238E27FC236}">
              <a16:creationId xmlns:a16="http://schemas.microsoft.com/office/drawing/2014/main" xmlns="" id="{00000000-0008-0000-2100-00009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5" name="237 CuadroTexto">
          <a:extLst>
            <a:ext uri="{FF2B5EF4-FFF2-40B4-BE49-F238E27FC236}">
              <a16:creationId xmlns:a16="http://schemas.microsoft.com/office/drawing/2014/main" xmlns="" id="{00000000-0008-0000-2100-00009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6" name="238 CuadroTexto">
          <a:extLst>
            <a:ext uri="{FF2B5EF4-FFF2-40B4-BE49-F238E27FC236}">
              <a16:creationId xmlns:a16="http://schemas.microsoft.com/office/drawing/2014/main" xmlns="" id="{00000000-0008-0000-2100-00009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7" name="239 CuadroTexto">
          <a:extLst>
            <a:ext uri="{FF2B5EF4-FFF2-40B4-BE49-F238E27FC236}">
              <a16:creationId xmlns:a16="http://schemas.microsoft.com/office/drawing/2014/main" xmlns="" id="{00000000-0008-0000-2100-00009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8" name="240 CuadroTexto">
          <a:extLst>
            <a:ext uri="{FF2B5EF4-FFF2-40B4-BE49-F238E27FC236}">
              <a16:creationId xmlns:a16="http://schemas.microsoft.com/office/drawing/2014/main" xmlns="" id="{00000000-0008-0000-2100-0000A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9" name="241 CuadroTexto">
          <a:extLst>
            <a:ext uri="{FF2B5EF4-FFF2-40B4-BE49-F238E27FC236}">
              <a16:creationId xmlns:a16="http://schemas.microsoft.com/office/drawing/2014/main" xmlns="" id="{00000000-0008-0000-2100-0000A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0" name="242 CuadroTexto">
          <a:extLst>
            <a:ext uri="{FF2B5EF4-FFF2-40B4-BE49-F238E27FC236}">
              <a16:creationId xmlns:a16="http://schemas.microsoft.com/office/drawing/2014/main" xmlns="" id="{00000000-0008-0000-2100-0000A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1" name="243 CuadroTexto">
          <a:extLst>
            <a:ext uri="{FF2B5EF4-FFF2-40B4-BE49-F238E27FC236}">
              <a16:creationId xmlns:a16="http://schemas.microsoft.com/office/drawing/2014/main" xmlns="" id="{00000000-0008-0000-2100-0000A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2" name="244 CuadroTexto">
          <a:extLst>
            <a:ext uri="{FF2B5EF4-FFF2-40B4-BE49-F238E27FC236}">
              <a16:creationId xmlns:a16="http://schemas.microsoft.com/office/drawing/2014/main" xmlns="" id="{00000000-0008-0000-2100-0000A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3" name="245 CuadroTexto">
          <a:extLst>
            <a:ext uri="{FF2B5EF4-FFF2-40B4-BE49-F238E27FC236}">
              <a16:creationId xmlns:a16="http://schemas.microsoft.com/office/drawing/2014/main" xmlns="" id="{00000000-0008-0000-2100-0000A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4" name="246 CuadroTexto">
          <a:extLst>
            <a:ext uri="{FF2B5EF4-FFF2-40B4-BE49-F238E27FC236}">
              <a16:creationId xmlns:a16="http://schemas.microsoft.com/office/drawing/2014/main" xmlns="" id="{00000000-0008-0000-2100-0000A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5" name="247 CuadroTexto">
          <a:extLst>
            <a:ext uri="{FF2B5EF4-FFF2-40B4-BE49-F238E27FC236}">
              <a16:creationId xmlns:a16="http://schemas.microsoft.com/office/drawing/2014/main" xmlns="" id="{00000000-0008-0000-2100-0000A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6" name="248 CuadroTexto">
          <a:extLst>
            <a:ext uri="{FF2B5EF4-FFF2-40B4-BE49-F238E27FC236}">
              <a16:creationId xmlns:a16="http://schemas.microsoft.com/office/drawing/2014/main" xmlns="" id="{00000000-0008-0000-2100-0000A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7" name="249 CuadroTexto">
          <a:extLst>
            <a:ext uri="{FF2B5EF4-FFF2-40B4-BE49-F238E27FC236}">
              <a16:creationId xmlns:a16="http://schemas.microsoft.com/office/drawing/2014/main" xmlns="" id="{00000000-0008-0000-2100-0000A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8" name="250 CuadroTexto">
          <a:extLst>
            <a:ext uri="{FF2B5EF4-FFF2-40B4-BE49-F238E27FC236}">
              <a16:creationId xmlns:a16="http://schemas.microsoft.com/office/drawing/2014/main" xmlns="" id="{00000000-0008-0000-2100-0000A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9" name="251 CuadroTexto">
          <a:extLst>
            <a:ext uri="{FF2B5EF4-FFF2-40B4-BE49-F238E27FC236}">
              <a16:creationId xmlns:a16="http://schemas.microsoft.com/office/drawing/2014/main" xmlns="" id="{00000000-0008-0000-2100-0000A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0" name="252 CuadroTexto">
          <a:extLst>
            <a:ext uri="{FF2B5EF4-FFF2-40B4-BE49-F238E27FC236}">
              <a16:creationId xmlns:a16="http://schemas.microsoft.com/office/drawing/2014/main" xmlns="" id="{00000000-0008-0000-2100-0000A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1" name="253 CuadroTexto">
          <a:extLst>
            <a:ext uri="{FF2B5EF4-FFF2-40B4-BE49-F238E27FC236}">
              <a16:creationId xmlns:a16="http://schemas.microsoft.com/office/drawing/2014/main" xmlns="" id="{00000000-0008-0000-2100-0000A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2" name="254 CuadroTexto">
          <a:extLst>
            <a:ext uri="{FF2B5EF4-FFF2-40B4-BE49-F238E27FC236}">
              <a16:creationId xmlns:a16="http://schemas.microsoft.com/office/drawing/2014/main" xmlns="" id="{00000000-0008-0000-2100-0000A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3" name="255 CuadroTexto">
          <a:extLst>
            <a:ext uri="{FF2B5EF4-FFF2-40B4-BE49-F238E27FC236}">
              <a16:creationId xmlns:a16="http://schemas.microsoft.com/office/drawing/2014/main" xmlns="" id="{00000000-0008-0000-2100-0000A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4" name="256 CuadroTexto">
          <a:extLst>
            <a:ext uri="{FF2B5EF4-FFF2-40B4-BE49-F238E27FC236}">
              <a16:creationId xmlns:a16="http://schemas.microsoft.com/office/drawing/2014/main" xmlns="" id="{00000000-0008-0000-2100-0000B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5" name="257 CuadroTexto">
          <a:extLst>
            <a:ext uri="{FF2B5EF4-FFF2-40B4-BE49-F238E27FC236}">
              <a16:creationId xmlns:a16="http://schemas.microsoft.com/office/drawing/2014/main" xmlns="" id="{00000000-0008-0000-2100-0000B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6" name="258 CuadroTexto">
          <a:extLst>
            <a:ext uri="{FF2B5EF4-FFF2-40B4-BE49-F238E27FC236}">
              <a16:creationId xmlns:a16="http://schemas.microsoft.com/office/drawing/2014/main" xmlns="" id="{00000000-0008-0000-2100-0000B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7" name="259 CuadroTexto">
          <a:extLst>
            <a:ext uri="{FF2B5EF4-FFF2-40B4-BE49-F238E27FC236}">
              <a16:creationId xmlns:a16="http://schemas.microsoft.com/office/drawing/2014/main" xmlns="" id="{00000000-0008-0000-2100-0000B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8" name="260 CuadroTexto">
          <a:extLst>
            <a:ext uri="{FF2B5EF4-FFF2-40B4-BE49-F238E27FC236}">
              <a16:creationId xmlns:a16="http://schemas.microsoft.com/office/drawing/2014/main" xmlns="" id="{00000000-0008-0000-2100-0000B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9" name="261 CuadroTexto">
          <a:extLst>
            <a:ext uri="{FF2B5EF4-FFF2-40B4-BE49-F238E27FC236}">
              <a16:creationId xmlns:a16="http://schemas.microsoft.com/office/drawing/2014/main" xmlns="" id="{00000000-0008-0000-2100-0000B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0" name="262 CuadroTexto">
          <a:extLst>
            <a:ext uri="{FF2B5EF4-FFF2-40B4-BE49-F238E27FC236}">
              <a16:creationId xmlns:a16="http://schemas.microsoft.com/office/drawing/2014/main" xmlns="" id="{00000000-0008-0000-2100-0000B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1" name="263 CuadroTexto">
          <a:extLst>
            <a:ext uri="{FF2B5EF4-FFF2-40B4-BE49-F238E27FC236}">
              <a16:creationId xmlns:a16="http://schemas.microsoft.com/office/drawing/2014/main" xmlns="" id="{00000000-0008-0000-2100-0000B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2" name="264 CuadroTexto">
          <a:extLst>
            <a:ext uri="{FF2B5EF4-FFF2-40B4-BE49-F238E27FC236}">
              <a16:creationId xmlns:a16="http://schemas.microsoft.com/office/drawing/2014/main" xmlns="" id="{00000000-0008-0000-2100-0000B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3" name="265 CuadroTexto">
          <a:extLst>
            <a:ext uri="{FF2B5EF4-FFF2-40B4-BE49-F238E27FC236}">
              <a16:creationId xmlns:a16="http://schemas.microsoft.com/office/drawing/2014/main" xmlns="" id="{00000000-0008-0000-2100-0000B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4" name="266 CuadroTexto">
          <a:extLst>
            <a:ext uri="{FF2B5EF4-FFF2-40B4-BE49-F238E27FC236}">
              <a16:creationId xmlns:a16="http://schemas.microsoft.com/office/drawing/2014/main" xmlns="" id="{00000000-0008-0000-2100-0000B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5" name="267 CuadroTexto">
          <a:extLst>
            <a:ext uri="{FF2B5EF4-FFF2-40B4-BE49-F238E27FC236}">
              <a16:creationId xmlns:a16="http://schemas.microsoft.com/office/drawing/2014/main" xmlns="" id="{00000000-0008-0000-2100-0000B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6" name="268 CuadroTexto">
          <a:extLst>
            <a:ext uri="{FF2B5EF4-FFF2-40B4-BE49-F238E27FC236}">
              <a16:creationId xmlns:a16="http://schemas.microsoft.com/office/drawing/2014/main" xmlns="" id="{00000000-0008-0000-2100-0000B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7" name="269 CuadroTexto">
          <a:extLst>
            <a:ext uri="{FF2B5EF4-FFF2-40B4-BE49-F238E27FC236}">
              <a16:creationId xmlns:a16="http://schemas.microsoft.com/office/drawing/2014/main" xmlns="" id="{00000000-0008-0000-2100-0000B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8" name="270 CuadroTexto">
          <a:extLst>
            <a:ext uri="{FF2B5EF4-FFF2-40B4-BE49-F238E27FC236}">
              <a16:creationId xmlns:a16="http://schemas.microsoft.com/office/drawing/2014/main" xmlns="" id="{00000000-0008-0000-2100-0000B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9" name="271 CuadroTexto">
          <a:extLst>
            <a:ext uri="{FF2B5EF4-FFF2-40B4-BE49-F238E27FC236}">
              <a16:creationId xmlns:a16="http://schemas.microsoft.com/office/drawing/2014/main" xmlns="" id="{00000000-0008-0000-2100-0000B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0" name="272 CuadroTexto">
          <a:extLst>
            <a:ext uri="{FF2B5EF4-FFF2-40B4-BE49-F238E27FC236}">
              <a16:creationId xmlns:a16="http://schemas.microsoft.com/office/drawing/2014/main" xmlns="" id="{00000000-0008-0000-2100-0000C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1" name="273 CuadroTexto">
          <a:extLst>
            <a:ext uri="{FF2B5EF4-FFF2-40B4-BE49-F238E27FC236}">
              <a16:creationId xmlns:a16="http://schemas.microsoft.com/office/drawing/2014/main" xmlns="" id="{00000000-0008-0000-2100-0000C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2" name="274 CuadroTexto">
          <a:extLst>
            <a:ext uri="{FF2B5EF4-FFF2-40B4-BE49-F238E27FC236}">
              <a16:creationId xmlns:a16="http://schemas.microsoft.com/office/drawing/2014/main" xmlns="" id="{00000000-0008-0000-2100-0000C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3" name="275 CuadroTexto">
          <a:extLst>
            <a:ext uri="{FF2B5EF4-FFF2-40B4-BE49-F238E27FC236}">
              <a16:creationId xmlns:a16="http://schemas.microsoft.com/office/drawing/2014/main" xmlns="" id="{00000000-0008-0000-2100-0000C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4" name="276 CuadroTexto">
          <a:extLst>
            <a:ext uri="{FF2B5EF4-FFF2-40B4-BE49-F238E27FC236}">
              <a16:creationId xmlns:a16="http://schemas.microsoft.com/office/drawing/2014/main" xmlns="" id="{00000000-0008-0000-2100-0000C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5" name="277 CuadroTexto">
          <a:extLst>
            <a:ext uri="{FF2B5EF4-FFF2-40B4-BE49-F238E27FC236}">
              <a16:creationId xmlns:a16="http://schemas.microsoft.com/office/drawing/2014/main" xmlns="" id="{00000000-0008-0000-2100-0000C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6" name="278 CuadroTexto">
          <a:extLst>
            <a:ext uri="{FF2B5EF4-FFF2-40B4-BE49-F238E27FC236}">
              <a16:creationId xmlns:a16="http://schemas.microsoft.com/office/drawing/2014/main" xmlns="" id="{00000000-0008-0000-2100-0000C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7" name="279 CuadroTexto">
          <a:extLst>
            <a:ext uri="{FF2B5EF4-FFF2-40B4-BE49-F238E27FC236}">
              <a16:creationId xmlns:a16="http://schemas.microsoft.com/office/drawing/2014/main" xmlns="" id="{00000000-0008-0000-2100-0000C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8" name="280 CuadroTexto">
          <a:extLst>
            <a:ext uri="{FF2B5EF4-FFF2-40B4-BE49-F238E27FC236}">
              <a16:creationId xmlns:a16="http://schemas.microsoft.com/office/drawing/2014/main" xmlns="" id="{00000000-0008-0000-2100-0000C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1 CuadroTexto">
          <a:extLst>
            <a:ext uri="{FF2B5EF4-FFF2-40B4-BE49-F238E27FC236}">
              <a16:creationId xmlns:a16="http://schemas.microsoft.com/office/drawing/2014/main" xmlns="" id="{00000000-0008-0000-2100-0000C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0" name="282 CuadroTexto">
          <a:extLst>
            <a:ext uri="{FF2B5EF4-FFF2-40B4-BE49-F238E27FC236}">
              <a16:creationId xmlns:a16="http://schemas.microsoft.com/office/drawing/2014/main" xmlns="" id="{00000000-0008-0000-2100-0000C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1" name="283 CuadroTexto">
          <a:extLst>
            <a:ext uri="{FF2B5EF4-FFF2-40B4-BE49-F238E27FC236}">
              <a16:creationId xmlns:a16="http://schemas.microsoft.com/office/drawing/2014/main" xmlns="" id="{00000000-0008-0000-2100-0000C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2" name="284 CuadroTexto">
          <a:extLst>
            <a:ext uri="{FF2B5EF4-FFF2-40B4-BE49-F238E27FC236}">
              <a16:creationId xmlns:a16="http://schemas.microsoft.com/office/drawing/2014/main" xmlns="" id="{00000000-0008-0000-2100-0000C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3" name="285 CuadroTexto">
          <a:extLst>
            <a:ext uri="{FF2B5EF4-FFF2-40B4-BE49-F238E27FC236}">
              <a16:creationId xmlns:a16="http://schemas.microsoft.com/office/drawing/2014/main" xmlns="" id="{00000000-0008-0000-2100-0000C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4" name="286 CuadroTexto">
          <a:extLst>
            <a:ext uri="{FF2B5EF4-FFF2-40B4-BE49-F238E27FC236}">
              <a16:creationId xmlns:a16="http://schemas.microsoft.com/office/drawing/2014/main" xmlns="" id="{00000000-0008-0000-2100-0000C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5" name="287 CuadroTexto">
          <a:extLst>
            <a:ext uri="{FF2B5EF4-FFF2-40B4-BE49-F238E27FC236}">
              <a16:creationId xmlns:a16="http://schemas.microsoft.com/office/drawing/2014/main" xmlns="" id="{00000000-0008-0000-2100-0000C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6" name="288 CuadroTexto">
          <a:extLst>
            <a:ext uri="{FF2B5EF4-FFF2-40B4-BE49-F238E27FC236}">
              <a16:creationId xmlns:a16="http://schemas.microsoft.com/office/drawing/2014/main" xmlns="" id="{00000000-0008-0000-2100-0000D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7" name="289 CuadroTexto">
          <a:extLst>
            <a:ext uri="{FF2B5EF4-FFF2-40B4-BE49-F238E27FC236}">
              <a16:creationId xmlns:a16="http://schemas.microsoft.com/office/drawing/2014/main" xmlns="" id="{00000000-0008-0000-2100-0000D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8" name="290 CuadroTexto">
          <a:extLst>
            <a:ext uri="{FF2B5EF4-FFF2-40B4-BE49-F238E27FC236}">
              <a16:creationId xmlns:a16="http://schemas.microsoft.com/office/drawing/2014/main" xmlns="" id="{00000000-0008-0000-2100-0000D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9" name="291 CuadroTexto">
          <a:extLst>
            <a:ext uri="{FF2B5EF4-FFF2-40B4-BE49-F238E27FC236}">
              <a16:creationId xmlns:a16="http://schemas.microsoft.com/office/drawing/2014/main" xmlns="" id="{00000000-0008-0000-2100-0000D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0" name="292 CuadroTexto">
          <a:extLst>
            <a:ext uri="{FF2B5EF4-FFF2-40B4-BE49-F238E27FC236}">
              <a16:creationId xmlns:a16="http://schemas.microsoft.com/office/drawing/2014/main" xmlns="" id="{00000000-0008-0000-2100-0000D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1" name="293 CuadroTexto">
          <a:extLst>
            <a:ext uri="{FF2B5EF4-FFF2-40B4-BE49-F238E27FC236}">
              <a16:creationId xmlns:a16="http://schemas.microsoft.com/office/drawing/2014/main" xmlns="" id="{00000000-0008-0000-2100-0000D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2" name="294 CuadroTexto">
          <a:extLst>
            <a:ext uri="{FF2B5EF4-FFF2-40B4-BE49-F238E27FC236}">
              <a16:creationId xmlns:a16="http://schemas.microsoft.com/office/drawing/2014/main" xmlns="" id="{00000000-0008-0000-2100-0000D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3" name="295 CuadroTexto">
          <a:extLst>
            <a:ext uri="{FF2B5EF4-FFF2-40B4-BE49-F238E27FC236}">
              <a16:creationId xmlns:a16="http://schemas.microsoft.com/office/drawing/2014/main" xmlns="" id="{00000000-0008-0000-2100-0000D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4" name="296 CuadroTexto">
          <a:extLst>
            <a:ext uri="{FF2B5EF4-FFF2-40B4-BE49-F238E27FC236}">
              <a16:creationId xmlns:a16="http://schemas.microsoft.com/office/drawing/2014/main" xmlns="" id="{00000000-0008-0000-2100-0000D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5" name="17 CuadroTexto">
          <a:extLst>
            <a:ext uri="{FF2B5EF4-FFF2-40B4-BE49-F238E27FC236}">
              <a16:creationId xmlns:a16="http://schemas.microsoft.com/office/drawing/2014/main" xmlns="" id="{00000000-0008-0000-2100-0000D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6" name="90 CuadroTexto">
          <a:extLst>
            <a:ext uri="{FF2B5EF4-FFF2-40B4-BE49-F238E27FC236}">
              <a16:creationId xmlns:a16="http://schemas.microsoft.com/office/drawing/2014/main" xmlns="" id="{00000000-0008-0000-2100-0000D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7" name="91 CuadroTexto">
          <a:extLst>
            <a:ext uri="{FF2B5EF4-FFF2-40B4-BE49-F238E27FC236}">
              <a16:creationId xmlns:a16="http://schemas.microsoft.com/office/drawing/2014/main" xmlns="" id="{00000000-0008-0000-2100-0000D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8" name="92 CuadroTexto">
          <a:extLst>
            <a:ext uri="{FF2B5EF4-FFF2-40B4-BE49-F238E27FC236}">
              <a16:creationId xmlns:a16="http://schemas.microsoft.com/office/drawing/2014/main" xmlns="" id="{00000000-0008-0000-2100-0000D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9" name="93 CuadroTexto">
          <a:extLst>
            <a:ext uri="{FF2B5EF4-FFF2-40B4-BE49-F238E27FC236}">
              <a16:creationId xmlns:a16="http://schemas.microsoft.com/office/drawing/2014/main" xmlns="" id="{00000000-0008-0000-2100-0000D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0" name="94 CuadroTexto">
          <a:extLst>
            <a:ext uri="{FF2B5EF4-FFF2-40B4-BE49-F238E27FC236}">
              <a16:creationId xmlns:a16="http://schemas.microsoft.com/office/drawing/2014/main" xmlns="" id="{00000000-0008-0000-2100-0000D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1" name="95 CuadroTexto">
          <a:extLst>
            <a:ext uri="{FF2B5EF4-FFF2-40B4-BE49-F238E27FC236}">
              <a16:creationId xmlns:a16="http://schemas.microsoft.com/office/drawing/2014/main" xmlns="" id="{00000000-0008-0000-2100-0000D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2" name="96 CuadroTexto">
          <a:extLst>
            <a:ext uri="{FF2B5EF4-FFF2-40B4-BE49-F238E27FC236}">
              <a16:creationId xmlns:a16="http://schemas.microsoft.com/office/drawing/2014/main" xmlns="" id="{00000000-0008-0000-2100-0000E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3" name="97 CuadroTexto">
          <a:extLst>
            <a:ext uri="{FF2B5EF4-FFF2-40B4-BE49-F238E27FC236}">
              <a16:creationId xmlns:a16="http://schemas.microsoft.com/office/drawing/2014/main" xmlns="" id="{00000000-0008-0000-2100-0000E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98 CuadroTexto">
          <a:extLst>
            <a:ext uri="{FF2B5EF4-FFF2-40B4-BE49-F238E27FC236}">
              <a16:creationId xmlns:a16="http://schemas.microsoft.com/office/drawing/2014/main" xmlns="" id="{00000000-0008-0000-2100-0000E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5" name="99 CuadroTexto">
          <a:extLst>
            <a:ext uri="{FF2B5EF4-FFF2-40B4-BE49-F238E27FC236}">
              <a16:creationId xmlns:a16="http://schemas.microsoft.com/office/drawing/2014/main" xmlns="" id="{00000000-0008-0000-2100-0000E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6" name="100 CuadroTexto">
          <a:extLst>
            <a:ext uri="{FF2B5EF4-FFF2-40B4-BE49-F238E27FC236}">
              <a16:creationId xmlns:a16="http://schemas.microsoft.com/office/drawing/2014/main" xmlns="" id="{00000000-0008-0000-2100-0000E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7" name="101 CuadroTexto">
          <a:extLst>
            <a:ext uri="{FF2B5EF4-FFF2-40B4-BE49-F238E27FC236}">
              <a16:creationId xmlns:a16="http://schemas.microsoft.com/office/drawing/2014/main" xmlns="" id="{00000000-0008-0000-2100-0000E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8" name="118 CuadroTexto">
          <a:extLst>
            <a:ext uri="{FF2B5EF4-FFF2-40B4-BE49-F238E27FC236}">
              <a16:creationId xmlns:a16="http://schemas.microsoft.com/office/drawing/2014/main" xmlns="" id="{00000000-0008-0000-2100-0000E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9" name="119 CuadroTexto">
          <a:extLst>
            <a:ext uri="{FF2B5EF4-FFF2-40B4-BE49-F238E27FC236}">
              <a16:creationId xmlns:a16="http://schemas.microsoft.com/office/drawing/2014/main" xmlns="" id="{00000000-0008-0000-2100-0000E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0" name="120 CuadroTexto">
          <a:extLst>
            <a:ext uri="{FF2B5EF4-FFF2-40B4-BE49-F238E27FC236}">
              <a16:creationId xmlns:a16="http://schemas.microsoft.com/office/drawing/2014/main" xmlns="" id="{00000000-0008-0000-2100-0000E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1" name="121 CuadroTexto">
          <a:extLst>
            <a:ext uri="{FF2B5EF4-FFF2-40B4-BE49-F238E27FC236}">
              <a16:creationId xmlns:a16="http://schemas.microsoft.com/office/drawing/2014/main" xmlns="" id="{00000000-0008-0000-2100-0000E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2" name="122 CuadroTexto">
          <a:extLst>
            <a:ext uri="{FF2B5EF4-FFF2-40B4-BE49-F238E27FC236}">
              <a16:creationId xmlns:a16="http://schemas.microsoft.com/office/drawing/2014/main" xmlns="" id="{00000000-0008-0000-2100-0000E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3" name="123 CuadroTexto">
          <a:extLst>
            <a:ext uri="{FF2B5EF4-FFF2-40B4-BE49-F238E27FC236}">
              <a16:creationId xmlns:a16="http://schemas.microsoft.com/office/drawing/2014/main" xmlns="" id="{00000000-0008-0000-2100-0000E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4" name="124 CuadroTexto">
          <a:extLst>
            <a:ext uri="{FF2B5EF4-FFF2-40B4-BE49-F238E27FC236}">
              <a16:creationId xmlns:a16="http://schemas.microsoft.com/office/drawing/2014/main" xmlns="" id="{00000000-0008-0000-2100-0000E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5" name="125 CuadroTexto">
          <a:extLst>
            <a:ext uri="{FF2B5EF4-FFF2-40B4-BE49-F238E27FC236}">
              <a16:creationId xmlns:a16="http://schemas.microsoft.com/office/drawing/2014/main" xmlns="" id="{00000000-0008-0000-2100-0000E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6" name="143 CuadroTexto">
          <a:extLst>
            <a:ext uri="{FF2B5EF4-FFF2-40B4-BE49-F238E27FC236}">
              <a16:creationId xmlns:a16="http://schemas.microsoft.com/office/drawing/2014/main" xmlns="" id="{00000000-0008-0000-2100-0000E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7" name="144 CuadroTexto">
          <a:extLst>
            <a:ext uri="{FF2B5EF4-FFF2-40B4-BE49-F238E27FC236}">
              <a16:creationId xmlns:a16="http://schemas.microsoft.com/office/drawing/2014/main" xmlns="" id="{00000000-0008-0000-2100-0000E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8" name="145 CuadroTexto">
          <a:extLst>
            <a:ext uri="{FF2B5EF4-FFF2-40B4-BE49-F238E27FC236}">
              <a16:creationId xmlns:a16="http://schemas.microsoft.com/office/drawing/2014/main" xmlns="" id="{00000000-0008-0000-2100-0000F0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9" name="146 CuadroTexto">
          <a:extLst>
            <a:ext uri="{FF2B5EF4-FFF2-40B4-BE49-F238E27FC236}">
              <a16:creationId xmlns:a16="http://schemas.microsoft.com/office/drawing/2014/main" xmlns="" id="{00000000-0008-0000-2100-0000F1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0" name="147 CuadroTexto">
          <a:extLst>
            <a:ext uri="{FF2B5EF4-FFF2-40B4-BE49-F238E27FC236}">
              <a16:creationId xmlns:a16="http://schemas.microsoft.com/office/drawing/2014/main" xmlns="" id="{00000000-0008-0000-2100-0000F2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1" name="148 CuadroTexto">
          <a:extLst>
            <a:ext uri="{FF2B5EF4-FFF2-40B4-BE49-F238E27FC236}">
              <a16:creationId xmlns:a16="http://schemas.microsoft.com/office/drawing/2014/main" xmlns="" id="{00000000-0008-0000-2100-0000F3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2" name="149 CuadroTexto">
          <a:extLst>
            <a:ext uri="{FF2B5EF4-FFF2-40B4-BE49-F238E27FC236}">
              <a16:creationId xmlns:a16="http://schemas.microsoft.com/office/drawing/2014/main" xmlns="" id="{00000000-0008-0000-2100-0000F4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3" name="150 CuadroTexto">
          <a:extLst>
            <a:ext uri="{FF2B5EF4-FFF2-40B4-BE49-F238E27FC236}">
              <a16:creationId xmlns:a16="http://schemas.microsoft.com/office/drawing/2014/main" xmlns="" id="{00000000-0008-0000-2100-0000F5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4" name="151 CuadroTexto">
          <a:extLst>
            <a:ext uri="{FF2B5EF4-FFF2-40B4-BE49-F238E27FC236}">
              <a16:creationId xmlns:a16="http://schemas.microsoft.com/office/drawing/2014/main" xmlns="" id="{00000000-0008-0000-2100-0000F6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5" name="152 CuadroTexto">
          <a:extLst>
            <a:ext uri="{FF2B5EF4-FFF2-40B4-BE49-F238E27FC236}">
              <a16:creationId xmlns:a16="http://schemas.microsoft.com/office/drawing/2014/main" xmlns="" id="{00000000-0008-0000-2100-0000F7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6" name="153 CuadroTexto">
          <a:extLst>
            <a:ext uri="{FF2B5EF4-FFF2-40B4-BE49-F238E27FC236}">
              <a16:creationId xmlns:a16="http://schemas.microsoft.com/office/drawing/2014/main" xmlns="" id="{00000000-0008-0000-2100-0000F8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7" name="154 CuadroTexto">
          <a:extLst>
            <a:ext uri="{FF2B5EF4-FFF2-40B4-BE49-F238E27FC236}">
              <a16:creationId xmlns:a16="http://schemas.microsoft.com/office/drawing/2014/main" xmlns="" id="{00000000-0008-0000-2100-0000F9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8" name="155 CuadroTexto">
          <a:extLst>
            <a:ext uri="{FF2B5EF4-FFF2-40B4-BE49-F238E27FC236}">
              <a16:creationId xmlns:a16="http://schemas.microsoft.com/office/drawing/2014/main" xmlns="" id="{00000000-0008-0000-2100-0000FA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9" name="156 CuadroTexto">
          <a:extLst>
            <a:ext uri="{FF2B5EF4-FFF2-40B4-BE49-F238E27FC236}">
              <a16:creationId xmlns:a16="http://schemas.microsoft.com/office/drawing/2014/main" xmlns="" id="{00000000-0008-0000-2100-0000FB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0" name="157 CuadroTexto">
          <a:extLst>
            <a:ext uri="{FF2B5EF4-FFF2-40B4-BE49-F238E27FC236}">
              <a16:creationId xmlns:a16="http://schemas.microsoft.com/office/drawing/2014/main" xmlns="" id="{00000000-0008-0000-2100-0000FC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1" name="158 CuadroTexto">
          <a:extLst>
            <a:ext uri="{FF2B5EF4-FFF2-40B4-BE49-F238E27FC236}">
              <a16:creationId xmlns:a16="http://schemas.microsoft.com/office/drawing/2014/main" xmlns="" id="{00000000-0008-0000-2100-0000FD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2" name="159 CuadroTexto">
          <a:extLst>
            <a:ext uri="{FF2B5EF4-FFF2-40B4-BE49-F238E27FC236}">
              <a16:creationId xmlns:a16="http://schemas.microsoft.com/office/drawing/2014/main" xmlns="" id="{00000000-0008-0000-2100-0000FE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3" name="160 CuadroTexto">
          <a:extLst>
            <a:ext uri="{FF2B5EF4-FFF2-40B4-BE49-F238E27FC236}">
              <a16:creationId xmlns:a16="http://schemas.microsoft.com/office/drawing/2014/main" xmlns="" id="{00000000-0008-0000-2100-0000FF0D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4" name="161 CuadroTexto">
          <a:extLst>
            <a:ext uri="{FF2B5EF4-FFF2-40B4-BE49-F238E27FC236}">
              <a16:creationId xmlns:a16="http://schemas.microsoft.com/office/drawing/2014/main" xmlns="" id="{00000000-0008-0000-2100-00000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5" name="162 CuadroTexto">
          <a:extLst>
            <a:ext uri="{FF2B5EF4-FFF2-40B4-BE49-F238E27FC236}">
              <a16:creationId xmlns:a16="http://schemas.microsoft.com/office/drawing/2014/main" xmlns="" id="{00000000-0008-0000-2100-00000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6" name="163 CuadroTexto">
          <a:extLst>
            <a:ext uri="{FF2B5EF4-FFF2-40B4-BE49-F238E27FC236}">
              <a16:creationId xmlns:a16="http://schemas.microsoft.com/office/drawing/2014/main" xmlns="" id="{00000000-0008-0000-2100-00000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7" name="164 CuadroTexto">
          <a:extLst>
            <a:ext uri="{FF2B5EF4-FFF2-40B4-BE49-F238E27FC236}">
              <a16:creationId xmlns:a16="http://schemas.microsoft.com/office/drawing/2014/main" xmlns="" id="{00000000-0008-0000-2100-00000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8" name="165 CuadroTexto">
          <a:extLst>
            <a:ext uri="{FF2B5EF4-FFF2-40B4-BE49-F238E27FC236}">
              <a16:creationId xmlns:a16="http://schemas.microsoft.com/office/drawing/2014/main" xmlns="" id="{00000000-0008-0000-2100-00000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9" name="166 CuadroTexto">
          <a:extLst>
            <a:ext uri="{FF2B5EF4-FFF2-40B4-BE49-F238E27FC236}">
              <a16:creationId xmlns:a16="http://schemas.microsoft.com/office/drawing/2014/main" xmlns="" id="{00000000-0008-0000-2100-00000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0" name="167 CuadroTexto">
          <a:extLst>
            <a:ext uri="{FF2B5EF4-FFF2-40B4-BE49-F238E27FC236}">
              <a16:creationId xmlns:a16="http://schemas.microsoft.com/office/drawing/2014/main" xmlns="" id="{00000000-0008-0000-2100-00000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1" name="168 CuadroTexto">
          <a:extLst>
            <a:ext uri="{FF2B5EF4-FFF2-40B4-BE49-F238E27FC236}">
              <a16:creationId xmlns:a16="http://schemas.microsoft.com/office/drawing/2014/main" xmlns="" id="{00000000-0008-0000-2100-00000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2" name="169 CuadroTexto">
          <a:extLst>
            <a:ext uri="{FF2B5EF4-FFF2-40B4-BE49-F238E27FC236}">
              <a16:creationId xmlns:a16="http://schemas.microsoft.com/office/drawing/2014/main" xmlns="" id="{00000000-0008-0000-2100-00000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3" name="170 CuadroTexto">
          <a:extLst>
            <a:ext uri="{FF2B5EF4-FFF2-40B4-BE49-F238E27FC236}">
              <a16:creationId xmlns:a16="http://schemas.microsoft.com/office/drawing/2014/main" xmlns="" id="{00000000-0008-0000-2100-00000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4" name="171 CuadroTexto">
          <a:extLst>
            <a:ext uri="{FF2B5EF4-FFF2-40B4-BE49-F238E27FC236}">
              <a16:creationId xmlns:a16="http://schemas.microsoft.com/office/drawing/2014/main" xmlns="" id="{00000000-0008-0000-2100-00000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5" name="172 CuadroTexto">
          <a:extLst>
            <a:ext uri="{FF2B5EF4-FFF2-40B4-BE49-F238E27FC236}">
              <a16:creationId xmlns:a16="http://schemas.microsoft.com/office/drawing/2014/main" xmlns="" id="{00000000-0008-0000-2100-00000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6" name="173 CuadroTexto">
          <a:extLst>
            <a:ext uri="{FF2B5EF4-FFF2-40B4-BE49-F238E27FC236}">
              <a16:creationId xmlns:a16="http://schemas.microsoft.com/office/drawing/2014/main" xmlns="" id="{00000000-0008-0000-2100-00000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7" name="174 CuadroTexto">
          <a:extLst>
            <a:ext uri="{FF2B5EF4-FFF2-40B4-BE49-F238E27FC236}">
              <a16:creationId xmlns:a16="http://schemas.microsoft.com/office/drawing/2014/main" xmlns="" id="{00000000-0008-0000-2100-00000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8" name="175 CuadroTexto">
          <a:extLst>
            <a:ext uri="{FF2B5EF4-FFF2-40B4-BE49-F238E27FC236}">
              <a16:creationId xmlns:a16="http://schemas.microsoft.com/office/drawing/2014/main" xmlns="" id="{00000000-0008-0000-2100-00000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9" name="176 CuadroTexto">
          <a:extLst>
            <a:ext uri="{FF2B5EF4-FFF2-40B4-BE49-F238E27FC236}">
              <a16:creationId xmlns:a16="http://schemas.microsoft.com/office/drawing/2014/main" xmlns="" id="{00000000-0008-0000-2100-00000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0" name="177 CuadroTexto">
          <a:extLst>
            <a:ext uri="{FF2B5EF4-FFF2-40B4-BE49-F238E27FC236}">
              <a16:creationId xmlns:a16="http://schemas.microsoft.com/office/drawing/2014/main" xmlns="" id="{00000000-0008-0000-2100-00001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1" name="178 CuadroTexto">
          <a:extLst>
            <a:ext uri="{FF2B5EF4-FFF2-40B4-BE49-F238E27FC236}">
              <a16:creationId xmlns:a16="http://schemas.microsoft.com/office/drawing/2014/main" xmlns="" id="{00000000-0008-0000-2100-00001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2" name="179 CuadroTexto">
          <a:extLst>
            <a:ext uri="{FF2B5EF4-FFF2-40B4-BE49-F238E27FC236}">
              <a16:creationId xmlns:a16="http://schemas.microsoft.com/office/drawing/2014/main" xmlns="" id="{00000000-0008-0000-2100-00001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3" name="180 CuadroTexto">
          <a:extLst>
            <a:ext uri="{FF2B5EF4-FFF2-40B4-BE49-F238E27FC236}">
              <a16:creationId xmlns:a16="http://schemas.microsoft.com/office/drawing/2014/main" xmlns="" id="{00000000-0008-0000-2100-00001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4" name="181 CuadroTexto">
          <a:extLst>
            <a:ext uri="{FF2B5EF4-FFF2-40B4-BE49-F238E27FC236}">
              <a16:creationId xmlns:a16="http://schemas.microsoft.com/office/drawing/2014/main" xmlns="" id="{00000000-0008-0000-2100-00001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5" name="182 CuadroTexto">
          <a:extLst>
            <a:ext uri="{FF2B5EF4-FFF2-40B4-BE49-F238E27FC236}">
              <a16:creationId xmlns:a16="http://schemas.microsoft.com/office/drawing/2014/main" xmlns="" id="{00000000-0008-0000-2100-00001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6" name="183 CuadroTexto">
          <a:extLst>
            <a:ext uri="{FF2B5EF4-FFF2-40B4-BE49-F238E27FC236}">
              <a16:creationId xmlns:a16="http://schemas.microsoft.com/office/drawing/2014/main" xmlns="" id="{00000000-0008-0000-2100-00001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7" name="184 CuadroTexto">
          <a:extLst>
            <a:ext uri="{FF2B5EF4-FFF2-40B4-BE49-F238E27FC236}">
              <a16:creationId xmlns:a16="http://schemas.microsoft.com/office/drawing/2014/main" xmlns="" id="{00000000-0008-0000-2100-00001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8" name="185 CuadroTexto">
          <a:extLst>
            <a:ext uri="{FF2B5EF4-FFF2-40B4-BE49-F238E27FC236}">
              <a16:creationId xmlns:a16="http://schemas.microsoft.com/office/drawing/2014/main" xmlns="" id="{00000000-0008-0000-2100-00001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9" name="186 CuadroTexto">
          <a:extLst>
            <a:ext uri="{FF2B5EF4-FFF2-40B4-BE49-F238E27FC236}">
              <a16:creationId xmlns:a16="http://schemas.microsoft.com/office/drawing/2014/main" xmlns="" id="{00000000-0008-0000-2100-00001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0" name="187 CuadroTexto">
          <a:extLst>
            <a:ext uri="{FF2B5EF4-FFF2-40B4-BE49-F238E27FC236}">
              <a16:creationId xmlns:a16="http://schemas.microsoft.com/office/drawing/2014/main" xmlns="" id="{00000000-0008-0000-2100-00001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1" name="188 CuadroTexto">
          <a:extLst>
            <a:ext uri="{FF2B5EF4-FFF2-40B4-BE49-F238E27FC236}">
              <a16:creationId xmlns:a16="http://schemas.microsoft.com/office/drawing/2014/main" xmlns="" id="{00000000-0008-0000-2100-00001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2" name="189 CuadroTexto">
          <a:extLst>
            <a:ext uri="{FF2B5EF4-FFF2-40B4-BE49-F238E27FC236}">
              <a16:creationId xmlns:a16="http://schemas.microsoft.com/office/drawing/2014/main" xmlns="" id="{00000000-0008-0000-2100-00001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3" name="190 CuadroTexto">
          <a:extLst>
            <a:ext uri="{FF2B5EF4-FFF2-40B4-BE49-F238E27FC236}">
              <a16:creationId xmlns:a16="http://schemas.microsoft.com/office/drawing/2014/main" xmlns="" id="{00000000-0008-0000-2100-00001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4" name="191 CuadroTexto">
          <a:extLst>
            <a:ext uri="{FF2B5EF4-FFF2-40B4-BE49-F238E27FC236}">
              <a16:creationId xmlns:a16="http://schemas.microsoft.com/office/drawing/2014/main" xmlns="" id="{00000000-0008-0000-2100-00001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5" name="192 CuadroTexto">
          <a:extLst>
            <a:ext uri="{FF2B5EF4-FFF2-40B4-BE49-F238E27FC236}">
              <a16:creationId xmlns:a16="http://schemas.microsoft.com/office/drawing/2014/main" xmlns="" id="{00000000-0008-0000-2100-00001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6" name="193 CuadroTexto">
          <a:extLst>
            <a:ext uri="{FF2B5EF4-FFF2-40B4-BE49-F238E27FC236}">
              <a16:creationId xmlns:a16="http://schemas.microsoft.com/office/drawing/2014/main" xmlns="" id="{00000000-0008-0000-2100-00002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7" name="194 CuadroTexto">
          <a:extLst>
            <a:ext uri="{FF2B5EF4-FFF2-40B4-BE49-F238E27FC236}">
              <a16:creationId xmlns:a16="http://schemas.microsoft.com/office/drawing/2014/main" xmlns="" id="{00000000-0008-0000-2100-00002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8" name="195 CuadroTexto">
          <a:extLst>
            <a:ext uri="{FF2B5EF4-FFF2-40B4-BE49-F238E27FC236}">
              <a16:creationId xmlns:a16="http://schemas.microsoft.com/office/drawing/2014/main" xmlns="" id="{00000000-0008-0000-2100-00002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9" name="196 CuadroTexto">
          <a:extLst>
            <a:ext uri="{FF2B5EF4-FFF2-40B4-BE49-F238E27FC236}">
              <a16:creationId xmlns:a16="http://schemas.microsoft.com/office/drawing/2014/main" xmlns="" id="{00000000-0008-0000-2100-00002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0" name="197 CuadroTexto">
          <a:extLst>
            <a:ext uri="{FF2B5EF4-FFF2-40B4-BE49-F238E27FC236}">
              <a16:creationId xmlns:a16="http://schemas.microsoft.com/office/drawing/2014/main" xmlns="" id="{00000000-0008-0000-2100-00002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1" name="198 CuadroTexto">
          <a:extLst>
            <a:ext uri="{FF2B5EF4-FFF2-40B4-BE49-F238E27FC236}">
              <a16:creationId xmlns:a16="http://schemas.microsoft.com/office/drawing/2014/main" xmlns="" id="{00000000-0008-0000-2100-00002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2" name="199 CuadroTexto">
          <a:extLst>
            <a:ext uri="{FF2B5EF4-FFF2-40B4-BE49-F238E27FC236}">
              <a16:creationId xmlns:a16="http://schemas.microsoft.com/office/drawing/2014/main" xmlns="" id="{00000000-0008-0000-2100-00002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3" name="200 CuadroTexto">
          <a:extLst>
            <a:ext uri="{FF2B5EF4-FFF2-40B4-BE49-F238E27FC236}">
              <a16:creationId xmlns:a16="http://schemas.microsoft.com/office/drawing/2014/main" xmlns="" id="{00000000-0008-0000-2100-00002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4" name="201 CuadroTexto">
          <a:extLst>
            <a:ext uri="{FF2B5EF4-FFF2-40B4-BE49-F238E27FC236}">
              <a16:creationId xmlns:a16="http://schemas.microsoft.com/office/drawing/2014/main" xmlns="" id="{00000000-0008-0000-2100-00002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5" name="202 CuadroTexto">
          <a:extLst>
            <a:ext uri="{FF2B5EF4-FFF2-40B4-BE49-F238E27FC236}">
              <a16:creationId xmlns:a16="http://schemas.microsoft.com/office/drawing/2014/main" xmlns="" id="{00000000-0008-0000-2100-00002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6" name="203 CuadroTexto">
          <a:extLst>
            <a:ext uri="{FF2B5EF4-FFF2-40B4-BE49-F238E27FC236}">
              <a16:creationId xmlns:a16="http://schemas.microsoft.com/office/drawing/2014/main" xmlns="" id="{00000000-0008-0000-2100-00002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7" name="204 CuadroTexto">
          <a:extLst>
            <a:ext uri="{FF2B5EF4-FFF2-40B4-BE49-F238E27FC236}">
              <a16:creationId xmlns:a16="http://schemas.microsoft.com/office/drawing/2014/main" xmlns="" id="{00000000-0008-0000-2100-00002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8" name="205 CuadroTexto">
          <a:extLst>
            <a:ext uri="{FF2B5EF4-FFF2-40B4-BE49-F238E27FC236}">
              <a16:creationId xmlns:a16="http://schemas.microsoft.com/office/drawing/2014/main" xmlns="" id="{00000000-0008-0000-2100-00002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9" name="206 CuadroTexto">
          <a:extLst>
            <a:ext uri="{FF2B5EF4-FFF2-40B4-BE49-F238E27FC236}">
              <a16:creationId xmlns:a16="http://schemas.microsoft.com/office/drawing/2014/main" xmlns="" id="{00000000-0008-0000-2100-00002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0" name="207 CuadroTexto">
          <a:extLst>
            <a:ext uri="{FF2B5EF4-FFF2-40B4-BE49-F238E27FC236}">
              <a16:creationId xmlns:a16="http://schemas.microsoft.com/office/drawing/2014/main" xmlns="" id="{00000000-0008-0000-2100-00002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1" name="208 CuadroTexto">
          <a:extLst>
            <a:ext uri="{FF2B5EF4-FFF2-40B4-BE49-F238E27FC236}">
              <a16:creationId xmlns:a16="http://schemas.microsoft.com/office/drawing/2014/main" xmlns="" id="{00000000-0008-0000-2100-00002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2" name="209 CuadroTexto">
          <a:extLst>
            <a:ext uri="{FF2B5EF4-FFF2-40B4-BE49-F238E27FC236}">
              <a16:creationId xmlns:a16="http://schemas.microsoft.com/office/drawing/2014/main" xmlns="" id="{00000000-0008-0000-2100-00003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3" name="210 CuadroTexto">
          <a:extLst>
            <a:ext uri="{FF2B5EF4-FFF2-40B4-BE49-F238E27FC236}">
              <a16:creationId xmlns:a16="http://schemas.microsoft.com/office/drawing/2014/main" xmlns="" id="{00000000-0008-0000-2100-00003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4" name="211 CuadroTexto">
          <a:extLst>
            <a:ext uri="{FF2B5EF4-FFF2-40B4-BE49-F238E27FC236}">
              <a16:creationId xmlns:a16="http://schemas.microsoft.com/office/drawing/2014/main" xmlns="" id="{00000000-0008-0000-2100-00003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5" name="212 CuadroTexto">
          <a:extLst>
            <a:ext uri="{FF2B5EF4-FFF2-40B4-BE49-F238E27FC236}">
              <a16:creationId xmlns:a16="http://schemas.microsoft.com/office/drawing/2014/main" xmlns="" id="{00000000-0008-0000-2100-00003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6" name="213 CuadroTexto">
          <a:extLst>
            <a:ext uri="{FF2B5EF4-FFF2-40B4-BE49-F238E27FC236}">
              <a16:creationId xmlns:a16="http://schemas.microsoft.com/office/drawing/2014/main" xmlns="" id="{00000000-0008-0000-2100-00003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7" name="214 CuadroTexto">
          <a:extLst>
            <a:ext uri="{FF2B5EF4-FFF2-40B4-BE49-F238E27FC236}">
              <a16:creationId xmlns:a16="http://schemas.microsoft.com/office/drawing/2014/main" xmlns="" id="{00000000-0008-0000-2100-00003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8" name="215 CuadroTexto">
          <a:extLst>
            <a:ext uri="{FF2B5EF4-FFF2-40B4-BE49-F238E27FC236}">
              <a16:creationId xmlns:a16="http://schemas.microsoft.com/office/drawing/2014/main" xmlns="" id="{00000000-0008-0000-2100-00003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9" name="216 CuadroTexto">
          <a:extLst>
            <a:ext uri="{FF2B5EF4-FFF2-40B4-BE49-F238E27FC236}">
              <a16:creationId xmlns:a16="http://schemas.microsoft.com/office/drawing/2014/main" xmlns="" id="{00000000-0008-0000-2100-00003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0" name="217 CuadroTexto">
          <a:extLst>
            <a:ext uri="{FF2B5EF4-FFF2-40B4-BE49-F238E27FC236}">
              <a16:creationId xmlns:a16="http://schemas.microsoft.com/office/drawing/2014/main" xmlns="" id="{00000000-0008-0000-2100-00003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1" name="218 CuadroTexto">
          <a:extLst>
            <a:ext uri="{FF2B5EF4-FFF2-40B4-BE49-F238E27FC236}">
              <a16:creationId xmlns:a16="http://schemas.microsoft.com/office/drawing/2014/main" xmlns="" id="{00000000-0008-0000-2100-00003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2" name="219 CuadroTexto">
          <a:extLst>
            <a:ext uri="{FF2B5EF4-FFF2-40B4-BE49-F238E27FC236}">
              <a16:creationId xmlns:a16="http://schemas.microsoft.com/office/drawing/2014/main" xmlns="" id="{00000000-0008-0000-2100-00003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3" name="220 CuadroTexto">
          <a:extLst>
            <a:ext uri="{FF2B5EF4-FFF2-40B4-BE49-F238E27FC236}">
              <a16:creationId xmlns:a16="http://schemas.microsoft.com/office/drawing/2014/main" xmlns="" id="{00000000-0008-0000-2100-00003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4" name="221 CuadroTexto">
          <a:extLst>
            <a:ext uri="{FF2B5EF4-FFF2-40B4-BE49-F238E27FC236}">
              <a16:creationId xmlns:a16="http://schemas.microsoft.com/office/drawing/2014/main" xmlns="" id="{00000000-0008-0000-2100-00003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5" name="222 CuadroTexto">
          <a:extLst>
            <a:ext uri="{FF2B5EF4-FFF2-40B4-BE49-F238E27FC236}">
              <a16:creationId xmlns:a16="http://schemas.microsoft.com/office/drawing/2014/main" xmlns="" id="{00000000-0008-0000-2100-00003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6" name="223 CuadroTexto">
          <a:extLst>
            <a:ext uri="{FF2B5EF4-FFF2-40B4-BE49-F238E27FC236}">
              <a16:creationId xmlns:a16="http://schemas.microsoft.com/office/drawing/2014/main" xmlns="" id="{00000000-0008-0000-2100-00003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7" name="224 CuadroTexto">
          <a:extLst>
            <a:ext uri="{FF2B5EF4-FFF2-40B4-BE49-F238E27FC236}">
              <a16:creationId xmlns:a16="http://schemas.microsoft.com/office/drawing/2014/main" xmlns="" id="{00000000-0008-0000-2100-00003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8" name="225 CuadroTexto">
          <a:extLst>
            <a:ext uri="{FF2B5EF4-FFF2-40B4-BE49-F238E27FC236}">
              <a16:creationId xmlns:a16="http://schemas.microsoft.com/office/drawing/2014/main" xmlns="" id="{00000000-0008-0000-2100-00004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9" name="226 CuadroTexto">
          <a:extLst>
            <a:ext uri="{FF2B5EF4-FFF2-40B4-BE49-F238E27FC236}">
              <a16:creationId xmlns:a16="http://schemas.microsoft.com/office/drawing/2014/main" xmlns="" id="{00000000-0008-0000-2100-00004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0" name="227 CuadroTexto">
          <a:extLst>
            <a:ext uri="{FF2B5EF4-FFF2-40B4-BE49-F238E27FC236}">
              <a16:creationId xmlns:a16="http://schemas.microsoft.com/office/drawing/2014/main" xmlns="" id="{00000000-0008-0000-2100-00004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1" name="228 CuadroTexto">
          <a:extLst>
            <a:ext uri="{FF2B5EF4-FFF2-40B4-BE49-F238E27FC236}">
              <a16:creationId xmlns:a16="http://schemas.microsoft.com/office/drawing/2014/main" xmlns="" id="{00000000-0008-0000-2100-00004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2" name="229 CuadroTexto">
          <a:extLst>
            <a:ext uri="{FF2B5EF4-FFF2-40B4-BE49-F238E27FC236}">
              <a16:creationId xmlns:a16="http://schemas.microsoft.com/office/drawing/2014/main" xmlns="" id="{00000000-0008-0000-2100-00004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3" name="230 CuadroTexto">
          <a:extLst>
            <a:ext uri="{FF2B5EF4-FFF2-40B4-BE49-F238E27FC236}">
              <a16:creationId xmlns:a16="http://schemas.microsoft.com/office/drawing/2014/main" xmlns="" id="{00000000-0008-0000-2100-00004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4" name="231 CuadroTexto">
          <a:extLst>
            <a:ext uri="{FF2B5EF4-FFF2-40B4-BE49-F238E27FC236}">
              <a16:creationId xmlns:a16="http://schemas.microsoft.com/office/drawing/2014/main" xmlns="" id="{00000000-0008-0000-2100-00004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5" name="232 CuadroTexto">
          <a:extLst>
            <a:ext uri="{FF2B5EF4-FFF2-40B4-BE49-F238E27FC236}">
              <a16:creationId xmlns:a16="http://schemas.microsoft.com/office/drawing/2014/main" xmlns="" id="{00000000-0008-0000-2100-00004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6" name="233 CuadroTexto">
          <a:extLst>
            <a:ext uri="{FF2B5EF4-FFF2-40B4-BE49-F238E27FC236}">
              <a16:creationId xmlns:a16="http://schemas.microsoft.com/office/drawing/2014/main" xmlns="" id="{00000000-0008-0000-2100-00004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7" name="234 CuadroTexto">
          <a:extLst>
            <a:ext uri="{FF2B5EF4-FFF2-40B4-BE49-F238E27FC236}">
              <a16:creationId xmlns:a16="http://schemas.microsoft.com/office/drawing/2014/main" xmlns="" id="{00000000-0008-0000-2100-00004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8" name="235 CuadroTexto">
          <a:extLst>
            <a:ext uri="{FF2B5EF4-FFF2-40B4-BE49-F238E27FC236}">
              <a16:creationId xmlns:a16="http://schemas.microsoft.com/office/drawing/2014/main" xmlns="" id="{00000000-0008-0000-2100-00004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9" name="236 CuadroTexto">
          <a:extLst>
            <a:ext uri="{FF2B5EF4-FFF2-40B4-BE49-F238E27FC236}">
              <a16:creationId xmlns:a16="http://schemas.microsoft.com/office/drawing/2014/main" xmlns="" id="{00000000-0008-0000-2100-00004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0" name="237 CuadroTexto">
          <a:extLst>
            <a:ext uri="{FF2B5EF4-FFF2-40B4-BE49-F238E27FC236}">
              <a16:creationId xmlns:a16="http://schemas.microsoft.com/office/drawing/2014/main" xmlns="" id="{00000000-0008-0000-2100-00004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1" name="238 CuadroTexto">
          <a:extLst>
            <a:ext uri="{FF2B5EF4-FFF2-40B4-BE49-F238E27FC236}">
              <a16:creationId xmlns:a16="http://schemas.microsoft.com/office/drawing/2014/main" xmlns="" id="{00000000-0008-0000-2100-00004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2" name="239 CuadroTexto">
          <a:extLst>
            <a:ext uri="{FF2B5EF4-FFF2-40B4-BE49-F238E27FC236}">
              <a16:creationId xmlns:a16="http://schemas.microsoft.com/office/drawing/2014/main" xmlns="" id="{00000000-0008-0000-2100-00004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3" name="240 CuadroTexto">
          <a:extLst>
            <a:ext uri="{FF2B5EF4-FFF2-40B4-BE49-F238E27FC236}">
              <a16:creationId xmlns:a16="http://schemas.microsoft.com/office/drawing/2014/main" xmlns="" id="{00000000-0008-0000-2100-00004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4" name="241 CuadroTexto">
          <a:extLst>
            <a:ext uri="{FF2B5EF4-FFF2-40B4-BE49-F238E27FC236}">
              <a16:creationId xmlns:a16="http://schemas.microsoft.com/office/drawing/2014/main" xmlns="" id="{00000000-0008-0000-2100-00005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5" name="242 CuadroTexto">
          <a:extLst>
            <a:ext uri="{FF2B5EF4-FFF2-40B4-BE49-F238E27FC236}">
              <a16:creationId xmlns:a16="http://schemas.microsoft.com/office/drawing/2014/main" xmlns="" id="{00000000-0008-0000-2100-00005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6" name="243 CuadroTexto">
          <a:extLst>
            <a:ext uri="{FF2B5EF4-FFF2-40B4-BE49-F238E27FC236}">
              <a16:creationId xmlns:a16="http://schemas.microsoft.com/office/drawing/2014/main" xmlns="" id="{00000000-0008-0000-2100-00005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7" name="244 CuadroTexto">
          <a:extLst>
            <a:ext uri="{FF2B5EF4-FFF2-40B4-BE49-F238E27FC236}">
              <a16:creationId xmlns:a16="http://schemas.microsoft.com/office/drawing/2014/main" xmlns="" id="{00000000-0008-0000-2100-00005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8" name="245 CuadroTexto">
          <a:extLst>
            <a:ext uri="{FF2B5EF4-FFF2-40B4-BE49-F238E27FC236}">
              <a16:creationId xmlns:a16="http://schemas.microsoft.com/office/drawing/2014/main" xmlns="" id="{00000000-0008-0000-2100-00005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9" name="246 CuadroTexto">
          <a:extLst>
            <a:ext uri="{FF2B5EF4-FFF2-40B4-BE49-F238E27FC236}">
              <a16:creationId xmlns:a16="http://schemas.microsoft.com/office/drawing/2014/main" xmlns="" id="{00000000-0008-0000-2100-00005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0" name="247 CuadroTexto">
          <a:extLst>
            <a:ext uri="{FF2B5EF4-FFF2-40B4-BE49-F238E27FC236}">
              <a16:creationId xmlns:a16="http://schemas.microsoft.com/office/drawing/2014/main" xmlns="" id="{00000000-0008-0000-2100-00005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1" name="248 CuadroTexto">
          <a:extLst>
            <a:ext uri="{FF2B5EF4-FFF2-40B4-BE49-F238E27FC236}">
              <a16:creationId xmlns:a16="http://schemas.microsoft.com/office/drawing/2014/main" xmlns="" id="{00000000-0008-0000-2100-00005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2" name="249 CuadroTexto">
          <a:extLst>
            <a:ext uri="{FF2B5EF4-FFF2-40B4-BE49-F238E27FC236}">
              <a16:creationId xmlns:a16="http://schemas.microsoft.com/office/drawing/2014/main" xmlns="" id="{00000000-0008-0000-2100-00005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3" name="250 CuadroTexto">
          <a:extLst>
            <a:ext uri="{FF2B5EF4-FFF2-40B4-BE49-F238E27FC236}">
              <a16:creationId xmlns:a16="http://schemas.microsoft.com/office/drawing/2014/main" xmlns="" id="{00000000-0008-0000-2100-00005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4" name="251 CuadroTexto">
          <a:extLst>
            <a:ext uri="{FF2B5EF4-FFF2-40B4-BE49-F238E27FC236}">
              <a16:creationId xmlns:a16="http://schemas.microsoft.com/office/drawing/2014/main" xmlns="" id="{00000000-0008-0000-2100-00005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5" name="252 CuadroTexto">
          <a:extLst>
            <a:ext uri="{FF2B5EF4-FFF2-40B4-BE49-F238E27FC236}">
              <a16:creationId xmlns:a16="http://schemas.microsoft.com/office/drawing/2014/main" xmlns="" id="{00000000-0008-0000-2100-00005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6" name="253 CuadroTexto">
          <a:extLst>
            <a:ext uri="{FF2B5EF4-FFF2-40B4-BE49-F238E27FC236}">
              <a16:creationId xmlns:a16="http://schemas.microsoft.com/office/drawing/2014/main" xmlns="" id="{00000000-0008-0000-2100-00005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7" name="254 CuadroTexto">
          <a:extLst>
            <a:ext uri="{FF2B5EF4-FFF2-40B4-BE49-F238E27FC236}">
              <a16:creationId xmlns:a16="http://schemas.microsoft.com/office/drawing/2014/main" xmlns="" id="{00000000-0008-0000-2100-00005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8" name="255 CuadroTexto">
          <a:extLst>
            <a:ext uri="{FF2B5EF4-FFF2-40B4-BE49-F238E27FC236}">
              <a16:creationId xmlns:a16="http://schemas.microsoft.com/office/drawing/2014/main" xmlns="" id="{00000000-0008-0000-2100-00005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9" name="256 CuadroTexto">
          <a:extLst>
            <a:ext uri="{FF2B5EF4-FFF2-40B4-BE49-F238E27FC236}">
              <a16:creationId xmlns:a16="http://schemas.microsoft.com/office/drawing/2014/main" xmlns="" id="{00000000-0008-0000-2100-00005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0" name="257 CuadroTexto">
          <a:extLst>
            <a:ext uri="{FF2B5EF4-FFF2-40B4-BE49-F238E27FC236}">
              <a16:creationId xmlns:a16="http://schemas.microsoft.com/office/drawing/2014/main" xmlns="" id="{00000000-0008-0000-2100-00006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1" name="258 CuadroTexto">
          <a:extLst>
            <a:ext uri="{FF2B5EF4-FFF2-40B4-BE49-F238E27FC236}">
              <a16:creationId xmlns:a16="http://schemas.microsoft.com/office/drawing/2014/main" xmlns="" id="{00000000-0008-0000-2100-00006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2" name="259 CuadroTexto">
          <a:extLst>
            <a:ext uri="{FF2B5EF4-FFF2-40B4-BE49-F238E27FC236}">
              <a16:creationId xmlns:a16="http://schemas.microsoft.com/office/drawing/2014/main" xmlns="" id="{00000000-0008-0000-2100-00006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3" name="260 CuadroTexto">
          <a:extLst>
            <a:ext uri="{FF2B5EF4-FFF2-40B4-BE49-F238E27FC236}">
              <a16:creationId xmlns:a16="http://schemas.microsoft.com/office/drawing/2014/main" xmlns="" id="{00000000-0008-0000-2100-00006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4" name="261 CuadroTexto">
          <a:extLst>
            <a:ext uri="{FF2B5EF4-FFF2-40B4-BE49-F238E27FC236}">
              <a16:creationId xmlns:a16="http://schemas.microsoft.com/office/drawing/2014/main" xmlns="" id="{00000000-0008-0000-2100-00006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5" name="262 CuadroTexto">
          <a:extLst>
            <a:ext uri="{FF2B5EF4-FFF2-40B4-BE49-F238E27FC236}">
              <a16:creationId xmlns:a16="http://schemas.microsoft.com/office/drawing/2014/main" xmlns="" id="{00000000-0008-0000-2100-00006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6" name="263 CuadroTexto">
          <a:extLst>
            <a:ext uri="{FF2B5EF4-FFF2-40B4-BE49-F238E27FC236}">
              <a16:creationId xmlns:a16="http://schemas.microsoft.com/office/drawing/2014/main" xmlns="" id="{00000000-0008-0000-2100-00006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7" name="264 CuadroTexto">
          <a:extLst>
            <a:ext uri="{FF2B5EF4-FFF2-40B4-BE49-F238E27FC236}">
              <a16:creationId xmlns:a16="http://schemas.microsoft.com/office/drawing/2014/main" xmlns="" id="{00000000-0008-0000-2100-00006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8" name="265 CuadroTexto">
          <a:extLst>
            <a:ext uri="{FF2B5EF4-FFF2-40B4-BE49-F238E27FC236}">
              <a16:creationId xmlns:a16="http://schemas.microsoft.com/office/drawing/2014/main" xmlns="" id="{00000000-0008-0000-2100-00006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9" name="266 CuadroTexto">
          <a:extLst>
            <a:ext uri="{FF2B5EF4-FFF2-40B4-BE49-F238E27FC236}">
              <a16:creationId xmlns:a16="http://schemas.microsoft.com/office/drawing/2014/main" xmlns="" id="{00000000-0008-0000-2100-00006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0" name="267 CuadroTexto">
          <a:extLst>
            <a:ext uri="{FF2B5EF4-FFF2-40B4-BE49-F238E27FC236}">
              <a16:creationId xmlns:a16="http://schemas.microsoft.com/office/drawing/2014/main" xmlns="" id="{00000000-0008-0000-2100-00006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1" name="268 CuadroTexto">
          <a:extLst>
            <a:ext uri="{FF2B5EF4-FFF2-40B4-BE49-F238E27FC236}">
              <a16:creationId xmlns:a16="http://schemas.microsoft.com/office/drawing/2014/main" xmlns="" id="{00000000-0008-0000-2100-00006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2" name="269 CuadroTexto">
          <a:extLst>
            <a:ext uri="{FF2B5EF4-FFF2-40B4-BE49-F238E27FC236}">
              <a16:creationId xmlns:a16="http://schemas.microsoft.com/office/drawing/2014/main" xmlns="" id="{00000000-0008-0000-2100-00006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3" name="270 CuadroTexto">
          <a:extLst>
            <a:ext uri="{FF2B5EF4-FFF2-40B4-BE49-F238E27FC236}">
              <a16:creationId xmlns:a16="http://schemas.microsoft.com/office/drawing/2014/main" xmlns="" id="{00000000-0008-0000-2100-00006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4" name="271 CuadroTexto">
          <a:extLst>
            <a:ext uri="{FF2B5EF4-FFF2-40B4-BE49-F238E27FC236}">
              <a16:creationId xmlns:a16="http://schemas.microsoft.com/office/drawing/2014/main" xmlns="" id="{00000000-0008-0000-2100-00006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5" name="272 CuadroTexto">
          <a:extLst>
            <a:ext uri="{FF2B5EF4-FFF2-40B4-BE49-F238E27FC236}">
              <a16:creationId xmlns:a16="http://schemas.microsoft.com/office/drawing/2014/main" xmlns="" id="{00000000-0008-0000-2100-00006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6" name="273 CuadroTexto">
          <a:extLst>
            <a:ext uri="{FF2B5EF4-FFF2-40B4-BE49-F238E27FC236}">
              <a16:creationId xmlns:a16="http://schemas.microsoft.com/office/drawing/2014/main" xmlns="" id="{00000000-0008-0000-2100-00007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7" name="274 CuadroTexto">
          <a:extLst>
            <a:ext uri="{FF2B5EF4-FFF2-40B4-BE49-F238E27FC236}">
              <a16:creationId xmlns:a16="http://schemas.microsoft.com/office/drawing/2014/main" xmlns="" id="{00000000-0008-0000-2100-00007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8" name="275 CuadroTexto">
          <a:extLst>
            <a:ext uri="{FF2B5EF4-FFF2-40B4-BE49-F238E27FC236}">
              <a16:creationId xmlns:a16="http://schemas.microsoft.com/office/drawing/2014/main" xmlns="" id="{00000000-0008-0000-2100-00007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9" name="276 CuadroTexto">
          <a:extLst>
            <a:ext uri="{FF2B5EF4-FFF2-40B4-BE49-F238E27FC236}">
              <a16:creationId xmlns:a16="http://schemas.microsoft.com/office/drawing/2014/main" xmlns="" id="{00000000-0008-0000-2100-00007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0" name="277 CuadroTexto">
          <a:extLst>
            <a:ext uri="{FF2B5EF4-FFF2-40B4-BE49-F238E27FC236}">
              <a16:creationId xmlns:a16="http://schemas.microsoft.com/office/drawing/2014/main" xmlns="" id="{00000000-0008-0000-2100-00007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1" name="278 CuadroTexto">
          <a:extLst>
            <a:ext uri="{FF2B5EF4-FFF2-40B4-BE49-F238E27FC236}">
              <a16:creationId xmlns:a16="http://schemas.microsoft.com/office/drawing/2014/main" xmlns="" id="{00000000-0008-0000-2100-00007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2" name="279 CuadroTexto">
          <a:extLst>
            <a:ext uri="{FF2B5EF4-FFF2-40B4-BE49-F238E27FC236}">
              <a16:creationId xmlns:a16="http://schemas.microsoft.com/office/drawing/2014/main" xmlns="" id="{00000000-0008-0000-2100-00007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3" name="280 CuadroTexto">
          <a:extLst>
            <a:ext uri="{FF2B5EF4-FFF2-40B4-BE49-F238E27FC236}">
              <a16:creationId xmlns:a16="http://schemas.microsoft.com/office/drawing/2014/main" xmlns="" id="{00000000-0008-0000-2100-00007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1 CuadroTexto">
          <a:extLst>
            <a:ext uri="{FF2B5EF4-FFF2-40B4-BE49-F238E27FC236}">
              <a16:creationId xmlns:a16="http://schemas.microsoft.com/office/drawing/2014/main" xmlns="" id="{00000000-0008-0000-2100-00007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5" name="282 CuadroTexto">
          <a:extLst>
            <a:ext uri="{FF2B5EF4-FFF2-40B4-BE49-F238E27FC236}">
              <a16:creationId xmlns:a16="http://schemas.microsoft.com/office/drawing/2014/main" xmlns="" id="{00000000-0008-0000-2100-00007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6" name="283 CuadroTexto">
          <a:extLst>
            <a:ext uri="{FF2B5EF4-FFF2-40B4-BE49-F238E27FC236}">
              <a16:creationId xmlns:a16="http://schemas.microsoft.com/office/drawing/2014/main" xmlns="" id="{00000000-0008-0000-2100-00007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7" name="284 CuadroTexto">
          <a:extLst>
            <a:ext uri="{FF2B5EF4-FFF2-40B4-BE49-F238E27FC236}">
              <a16:creationId xmlns:a16="http://schemas.microsoft.com/office/drawing/2014/main" xmlns="" id="{00000000-0008-0000-2100-00007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8" name="285 CuadroTexto">
          <a:extLst>
            <a:ext uri="{FF2B5EF4-FFF2-40B4-BE49-F238E27FC236}">
              <a16:creationId xmlns:a16="http://schemas.microsoft.com/office/drawing/2014/main" xmlns="" id="{00000000-0008-0000-2100-00007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9" name="286 CuadroTexto">
          <a:extLst>
            <a:ext uri="{FF2B5EF4-FFF2-40B4-BE49-F238E27FC236}">
              <a16:creationId xmlns:a16="http://schemas.microsoft.com/office/drawing/2014/main" xmlns="" id="{00000000-0008-0000-2100-00007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0" name="287 CuadroTexto">
          <a:extLst>
            <a:ext uri="{FF2B5EF4-FFF2-40B4-BE49-F238E27FC236}">
              <a16:creationId xmlns:a16="http://schemas.microsoft.com/office/drawing/2014/main" xmlns="" id="{00000000-0008-0000-2100-00007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1" name="288 CuadroTexto">
          <a:extLst>
            <a:ext uri="{FF2B5EF4-FFF2-40B4-BE49-F238E27FC236}">
              <a16:creationId xmlns:a16="http://schemas.microsoft.com/office/drawing/2014/main" xmlns="" id="{00000000-0008-0000-2100-00007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2" name="289 CuadroTexto">
          <a:extLst>
            <a:ext uri="{FF2B5EF4-FFF2-40B4-BE49-F238E27FC236}">
              <a16:creationId xmlns:a16="http://schemas.microsoft.com/office/drawing/2014/main" xmlns="" id="{00000000-0008-0000-2100-00008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3" name="290 CuadroTexto">
          <a:extLst>
            <a:ext uri="{FF2B5EF4-FFF2-40B4-BE49-F238E27FC236}">
              <a16:creationId xmlns:a16="http://schemas.microsoft.com/office/drawing/2014/main" xmlns="" id="{00000000-0008-0000-2100-00008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4" name="291 CuadroTexto">
          <a:extLst>
            <a:ext uri="{FF2B5EF4-FFF2-40B4-BE49-F238E27FC236}">
              <a16:creationId xmlns:a16="http://schemas.microsoft.com/office/drawing/2014/main" xmlns="" id="{00000000-0008-0000-2100-00008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5" name="292 CuadroTexto">
          <a:extLst>
            <a:ext uri="{FF2B5EF4-FFF2-40B4-BE49-F238E27FC236}">
              <a16:creationId xmlns:a16="http://schemas.microsoft.com/office/drawing/2014/main" xmlns="" id="{00000000-0008-0000-2100-00008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6" name="293 CuadroTexto">
          <a:extLst>
            <a:ext uri="{FF2B5EF4-FFF2-40B4-BE49-F238E27FC236}">
              <a16:creationId xmlns:a16="http://schemas.microsoft.com/office/drawing/2014/main" xmlns="" id="{00000000-0008-0000-2100-00008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7" name="294 CuadroTexto">
          <a:extLst>
            <a:ext uri="{FF2B5EF4-FFF2-40B4-BE49-F238E27FC236}">
              <a16:creationId xmlns:a16="http://schemas.microsoft.com/office/drawing/2014/main" xmlns="" id="{00000000-0008-0000-2100-00008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8" name="295 CuadroTexto">
          <a:extLst>
            <a:ext uri="{FF2B5EF4-FFF2-40B4-BE49-F238E27FC236}">
              <a16:creationId xmlns:a16="http://schemas.microsoft.com/office/drawing/2014/main" xmlns="" id="{00000000-0008-0000-2100-00008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9" name="296 CuadroTexto">
          <a:extLst>
            <a:ext uri="{FF2B5EF4-FFF2-40B4-BE49-F238E27FC236}">
              <a16:creationId xmlns:a16="http://schemas.microsoft.com/office/drawing/2014/main" xmlns="" id="{00000000-0008-0000-2100-00008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0" name="17 CuadroTexto">
          <a:extLst>
            <a:ext uri="{FF2B5EF4-FFF2-40B4-BE49-F238E27FC236}">
              <a16:creationId xmlns:a16="http://schemas.microsoft.com/office/drawing/2014/main" xmlns="" id="{00000000-0008-0000-2100-00008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1" name="90 CuadroTexto">
          <a:extLst>
            <a:ext uri="{FF2B5EF4-FFF2-40B4-BE49-F238E27FC236}">
              <a16:creationId xmlns:a16="http://schemas.microsoft.com/office/drawing/2014/main" xmlns="" id="{00000000-0008-0000-2100-00008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2" name="91 CuadroTexto">
          <a:extLst>
            <a:ext uri="{FF2B5EF4-FFF2-40B4-BE49-F238E27FC236}">
              <a16:creationId xmlns:a16="http://schemas.microsoft.com/office/drawing/2014/main" xmlns="" id="{00000000-0008-0000-2100-00008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3" name="92 CuadroTexto">
          <a:extLst>
            <a:ext uri="{FF2B5EF4-FFF2-40B4-BE49-F238E27FC236}">
              <a16:creationId xmlns:a16="http://schemas.microsoft.com/office/drawing/2014/main" xmlns="" id="{00000000-0008-0000-2100-00008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4" name="93 CuadroTexto">
          <a:extLst>
            <a:ext uri="{FF2B5EF4-FFF2-40B4-BE49-F238E27FC236}">
              <a16:creationId xmlns:a16="http://schemas.microsoft.com/office/drawing/2014/main" xmlns="" id="{00000000-0008-0000-2100-00008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5" name="94 CuadroTexto">
          <a:extLst>
            <a:ext uri="{FF2B5EF4-FFF2-40B4-BE49-F238E27FC236}">
              <a16:creationId xmlns:a16="http://schemas.microsoft.com/office/drawing/2014/main" xmlns="" id="{00000000-0008-0000-2100-00008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6" name="95 CuadroTexto">
          <a:extLst>
            <a:ext uri="{FF2B5EF4-FFF2-40B4-BE49-F238E27FC236}">
              <a16:creationId xmlns:a16="http://schemas.microsoft.com/office/drawing/2014/main" xmlns="" id="{00000000-0008-0000-2100-00008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7" name="96 CuadroTexto">
          <a:extLst>
            <a:ext uri="{FF2B5EF4-FFF2-40B4-BE49-F238E27FC236}">
              <a16:creationId xmlns:a16="http://schemas.microsoft.com/office/drawing/2014/main" xmlns="" id="{00000000-0008-0000-2100-00008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8" name="97 CuadroTexto">
          <a:extLst>
            <a:ext uri="{FF2B5EF4-FFF2-40B4-BE49-F238E27FC236}">
              <a16:creationId xmlns:a16="http://schemas.microsoft.com/office/drawing/2014/main" xmlns="" id="{00000000-0008-0000-2100-00009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98 CuadroTexto">
          <a:extLst>
            <a:ext uri="{FF2B5EF4-FFF2-40B4-BE49-F238E27FC236}">
              <a16:creationId xmlns:a16="http://schemas.microsoft.com/office/drawing/2014/main" xmlns="" id="{00000000-0008-0000-2100-00009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0" name="99 CuadroTexto">
          <a:extLst>
            <a:ext uri="{FF2B5EF4-FFF2-40B4-BE49-F238E27FC236}">
              <a16:creationId xmlns:a16="http://schemas.microsoft.com/office/drawing/2014/main" xmlns="" id="{00000000-0008-0000-2100-00009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1" name="100 CuadroTexto">
          <a:extLst>
            <a:ext uri="{FF2B5EF4-FFF2-40B4-BE49-F238E27FC236}">
              <a16:creationId xmlns:a16="http://schemas.microsoft.com/office/drawing/2014/main" xmlns="" id="{00000000-0008-0000-2100-00009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2" name="101 CuadroTexto">
          <a:extLst>
            <a:ext uri="{FF2B5EF4-FFF2-40B4-BE49-F238E27FC236}">
              <a16:creationId xmlns:a16="http://schemas.microsoft.com/office/drawing/2014/main" xmlns="" id="{00000000-0008-0000-2100-00009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3" name="118 CuadroTexto">
          <a:extLst>
            <a:ext uri="{FF2B5EF4-FFF2-40B4-BE49-F238E27FC236}">
              <a16:creationId xmlns:a16="http://schemas.microsoft.com/office/drawing/2014/main" xmlns="" id="{00000000-0008-0000-2100-00009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4" name="119 CuadroTexto">
          <a:extLst>
            <a:ext uri="{FF2B5EF4-FFF2-40B4-BE49-F238E27FC236}">
              <a16:creationId xmlns:a16="http://schemas.microsoft.com/office/drawing/2014/main" xmlns="" id="{00000000-0008-0000-2100-00009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5" name="120 CuadroTexto">
          <a:extLst>
            <a:ext uri="{FF2B5EF4-FFF2-40B4-BE49-F238E27FC236}">
              <a16:creationId xmlns:a16="http://schemas.microsoft.com/office/drawing/2014/main" xmlns="" id="{00000000-0008-0000-2100-00009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6" name="121 CuadroTexto">
          <a:extLst>
            <a:ext uri="{FF2B5EF4-FFF2-40B4-BE49-F238E27FC236}">
              <a16:creationId xmlns:a16="http://schemas.microsoft.com/office/drawing/2014/main" xmlns="" id="{00000000-0008-0000-2100-00009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7" name="122 CuadroTexto">
          <a:extLst>
            <a:ext uri="{FF2B5EF4-FFF2-40B4-BE49-F238E27FC236}">
              <a16:creationId xmlns:a16="http://schemas.microsoft.com/office/drawing/2014/main" xmlns="" id="{00000000-0008-0000-2100-00009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8" name="123 CuadroTexto">
          <a:extLst>
            <a:ext uri="{FF2B5EF4-FFF2-40B4-BE49-F238E27FC236}">
              <a16:creationId xmlns:a16="http://schemas.microsoft.com/office/drawing/2014/main" xmlns="" id="{00000000-0008-0000-2100-00009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9" name="124 CuadroTexto">
          <a:extLst>
            <a:ext uri="{FF2B5EF4-FFF2-40B4-BE49-F238E27FC236}">
              <a16:creationId xmlns:a16="http://schemas.microsoft.com/office/drawing/2014/main" xmlns="" id="{00000000-0008-0000-2100-00009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0" name="125 CuadroTexto">
          <a:extLst>
            <a:ext uri="{FF2B5EF4-FFF2-40B4-BE49-F238E27FC236}">
              <a16:creationId xmlns:a16="http://schemas.microsoft.com/office/drawing/2014/main" xmlns="" id="{00000000-0008-0000-2100-00009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1" name="143 CuadroTexto">
          <a:extLst>
            <a:ext uri="{FF2B5EF4-FFF2-40B4-BE49-F238E27FC236}">
              <a16:creationId xmlns:a16="http://schemas.microsoft.com/office/drawing/2014/main" xmlns="" id="{00000000-0008-0000-2100-00009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2" name="144 CuadroTexto">
          <a:extLst>
            <a:ext uri="{FF2B5EF4-FFF2-40B4-BE49-F238E27FC236}">
              <a16:creationId xmlns:a16="http://schemas.microsoft.com/office/drawing/2014/main" xmlns="" id="{00000000-0008-0000-2100-00009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3" name="145 CuadroTexto">
          <a:extLst>
            <a:ext uri="{FF2B5EF4-FFF2-40B4-BE49-F238E27FC236}">
              <a16:creationId xmlns:a16="http://schemas.microsoft.com/office/drawing/2014/main" xmlns="" id="{00000000-0008-0000-2100-00009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4" name="146 CuadroTexto">
          <a:extLst>
            <a:ext uri="{FF2B5EF4-FFF2-40B4-BE49-F238E27FC236}">
              <a16:creationId xmlns:a16="http://schemas.microsoft.com/office/drawing/2014/main" xmlns="" id="{00000000-0008-0000-2100-0000A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5" name="147 CuadroTexto">
          <a:extLst>
            <a:ext uri="{FF2B5EF4-FFF2-40B4-BE49-F238E27FC236}">
              <a16:creationId xmlns:a16="http://schemas.microsoft.com/office/drawing/2014/main" xmlns="" id="{00000000-0008-0000-2100-0000A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6" name="148 CuadroTexto">
          <a:extLst>
            <a:ext uri="{FF2B5EF4-FFF2-40B4-BE49-F238E27FC236}">
              <a16:creationId xmlns:a16="http://schemas.microsoft.com/office/drawing/2014/main" xmlns="" id="{00000000-0008-0000-2100-0000A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7" name="149 CuadroTexto">
          <a:extLst>
            <a:ext uri="{FF2B5EF4-FFF2-40B4-BE49-F238E27FC236}">
              <a16:creationId xmlns:a16="http://schemas.microsoft.com/office/drawing/2014/main" xmlns="" id="{00000000-0008-0000-2100-0000A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8" name="150 CuadroTexto">
          <a:extLst>
            <a:ext uri="{FF2B5EF4-FFF2-40B4-BE49-F238E27FC236}">
              <a16:creationId xmlns:a16="http://schemas.microsoft.com/office/drawing/2014/main" xmlns="" id="{00000000-0008-0000-2100-0000A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9" name="151 CuadroTexto">
          <a:extLst>
            <a:ext uri="{FF2B5EF4-FFF2-40B4-BE49-F238E27FC236}">
              <a16:creationId xmlns:a16="http://schemas.microsoft.com/office/drawing/2014/main" xmlns="" id="{00000000-0008-0000-2100-0000A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0" name="152 CuadroTexto">
          <a:extLst>
            <a:ext uri="{FF2B5EF4-FFF2-40B4-BE49-F238E27FC236}">
              <a16:creationId xmlns:a16="http://schemas.microsoft.com/office/drawing/2014/main" xmlns="" id="{00000000-0008-0000-2100-0000A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1" name="153 CuadroTexto">
          <a:extLst>
            <a:ext uri="{FF2B5EF4-FFF2-40B4-BE49-F238E27FC236}">
              <a16:creationId xmlns:a16="http://schemas.microsoft.com/office/drawing/2014/main" xmlns="" id="{00000000-0008-0000-2100-0000A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2" name="154 CuadroTexto">
          <a:extLst>
            <a:ext uri="{FF2B5EF4-FFF2-40B4-BE49-F238E27FC236}">
              <a16:creationId xmlns:a16="http://schemas.microsoft.com/office/drawing/2014/main" xmlns="" id="{00000000-0008-0000-2100-0000A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3" name="155 CuadroTexto">
          <a:extLst>
            <a:ext uri="{FF2B5EF4-FFF2-40B4-BE49-F238E27FC236}">
              <a16:creationId xmlns:a16="http://schemas.microsoft.com/office/drawing/2014/main" xmlns="" id="{00000000-0008-0000-2100-0000A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4" name="156 CuadroTexto">
          <a:extLst>
            <a:ext uri="{FF2B5EF4-FFF2-40B4-BE49-F238E27FC236}">
              <a16:creationId xmlns:a16="http://schemas.microsoft.com/office/drawing/2014/main" xmlns="" id="{00000000-0008-0000-2100-0000A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5" name="157 CuadroTexto">
          <a:extLst>
            <a:ext uri="{FF2B5EF4-FFF2-40B4-BE49-F238E27FC236}">
              <a16:creationId xmlns:a16="http://schemas.microsoft.com/office/drawing/2014/main" xmlns="" id="{00000000-0008-0000-2100-0000A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6" name="158 CuadroTexto">
          <a:extLst>
            <a:ext uri="{FF2B5EF4-FFF2-40B4-BE49-F238E27FC236}">
              <a16:creationId xmlns:a16="http://schemas.microsoft.com/office/drawing/2014/main" xmlns="" id="{00000000-0008-0000-2100-0000A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7" name="159 CuadroTexto">
          <a:extLst>
            <a:ext uri="{FF2B5EF4-FFF2-40B4-BE49-F238E27FC236}">
              <a16:creationId xmlns:a16="http://schemas.microsoft.com/office/drawing/2014/main" xmlns="" id="{00000000-0008-0000-2100-0000A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8" name="160 CuadroTexto">
          <a:extLst>
            <a:ext uri="{FF2B5EF4-FFF2-40B4-BE49-F238E27FC236}">
              <a16:creationId xmlns:a16="http://schemas.microsoft.com/office/drawing/2014/main" xmlns="" id="{00000000-0008-0000-2100-0000A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9" name="161 CuadroTexto">
          <a:extLst>
            <a:ext uri="{FF2B5EF4-FFF2-40B4-BE49-F238E27FC236}">
              <a16:creationId xmlns:a16="http://schemas.microsoft.com/office/drawing/2014/main" xmlns="" id="{00000000-0008-0000-2100-0000A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0" name="162 CuadroTexto">
          <a:extLst>
            <a:ext uri="{FF2B5EF4-FFF2-40B4-BE49-F238E27FC236}">
              <a16:creationId xmlns:a16="http://schemas.microsoft.com/office/drawing/2014/main" xmlns="" id="{00000000-0008-0000-2100-0000B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1" name="163 CuadroTexto">
          <a:extLst>
            <a:ext uri="{FF2B5EF4-FFF2-40B4-BE49-F238E27FC236}">
              <a16:creationId xmlns:a16="http://schemas.microsoft.com/office/drawing/2014/main" xmlns="" id="{00000000-0008-0000-2100-0000B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2" name="164 CuadroTexto">
          <a:extLst>
            <a:ext uri="{FF2B5EF4-FFF2-40B4-BE49-F238E27FC236}">
              <a16:creationId xmlns:a16="http://schemas.microsoft.com/office/drawing/2014/main" xmlns="" id="{00000000-0008-0000-2100-0000B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3" name="165 CuadroTexto">
          <a:extLst>
            <a:ext uri="{FF2B5EF4-FFF2-40B4-BE49-F238E27FC236}">
              <a16:creationId xmlns:a16="http://schemas.microsoft.com/office/drawing/2014/main" xmlns="" id="{00000000-0008-0000-2100-0000B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4" name="166 CuadroTexto">
          <a:extLst>
            <a:ext uri="{FF2B5EF4-FFF2-40B4-BE49-F238E27FC236}">
              <a16:creationId xmlns:a16="http://schemas.microsoft.com/office/drawing/2014/main" xmlns="" id="{00000000-0008-0000-2100-0000B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5" name="167 CuadroTexto">
          <a:extLst>
            <a:ext uri="{FF2B5EF4-FFF2-40B4-BE49-F238E27FC236}">
              <a16:creationId xmlns:a16="http://schemas.microsoft.com/office/drawing/2014/main" xmlns="" id="{00000000-0008-0000-2100-0000B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6" name="168 CuadroTexto">
          <a:extLst>
            <a:ext uri="{FF2B5EF4-FFF2-40B4-BE49-F238E27FC236}">
              <a16:creationId xmlns:a16="http://schemas.microsoft.com/office/drawing/2014/main" xmlns="" id="{00000000-0008-0000-2100-0000B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7" name="169 CuadroTexto">
          <a:extLst>
            <a:ext uri="{FF2B5EF4-FFF2-40B4-BE49-F238E27FC236}">
              <a16:creationId xmlns:a16="http://schemas.microsoft.com/office/drawing/2014/main" xmlns="" id="{00000000-0008-0000-2100-0000B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8" name="170 CuadroTexto">
          <a:extLst>
            <a:ext uri="{FF2B5EF4-FFF2-40B4-BE49-F238E27FC236}">
              <a16:creationId xmlns:a16="http://schemas.microsoft.com/office/drawing/2014/main" xmlns="" id="{00000000-0008-0000-2100-0000B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9" name="171 CuadroTexto">
          <a:extLst>
            <a:ext uri="{FF2B5EF4-FFF2-40B4-BE49-F238E27FC236}">
              <a16:creationId xmlns:a16="http://schemas.microsoft.com/office/drawing/2014/main" xmlns="" id="{00000000-0008-0000-2100-0000B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0" name="172 CuadroTexto">
          <a:extLst>
            <a:ext uri="{FF2B5EF4-FFF2-40B4-BE49-F238E27FC236}">
              <a16:creationId xmlns:a16="http://schemas.microsoft.com/office/drawing/2014/main" xmlns="" id="{00000000-0008-0000-2100-0000B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1" name="173 CuadroTexto">
          <a:extLst>
            <a:ext uri="{FF2B5EF4-FFF2-40B4-BE49-F238E27FC236}">
              <a16:creationId xmlns:a16="http://schemas.microsoft.com/office/drawing/2014/main" xmlns="" id="{00000000-0008-0000-2100-0000B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2" name="174 CuadroTexto">
          <a:extLst>
            <a:ext uri="{FF2B5EF4-FFF2-40B4-BE49-F238E27FC236}">
              <a16:creationId xmlns:a16="http://schemas.microsoft.com/office/drawing/2014/main" xmlns="" id="{00000000-0008-0000-2100-0000B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3" name="175 CuadroTexto">
          <a:extLst>
            <a:ext uri="{FF2B5EF4-FFF2-40B4-BE49-F238E27FC236}">
              <a16:creationId xmlns:a16="http://schemas.microsoft.com/office/drawing/2014/main" xmlns="" id="{00000000-0008-0000-2100-0000B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4" name="176 CuadroTexto">
          <a:extLst>
            <a:ext uri="{FF2B5EF4-FFF2-40B4-BE49-F238E27FC236}">
              <a16:creationId xmlns:a16="http://schemas.microsoft.com/office/drawing/2014/main" xmlns="" id="{00000000-0008-0000-2100-0000B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5" name="177 CuadroTexto">
          <a:extLst>
            <a:ext uri="{FF2B5EF4-FFF2-40B4-BE49-F238E27FC236}">
              <a16:creationId xmlns:a16="http://schemas.microsoft.com/office/drawing/2014/main" xmlns="" id="{00000000-0008-0000-2100-0000B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6" name="178 CuadroTexto">
          <a:extLst>
            <a:ext uri="{FF2B5EF4-FFF2-40B4-BE49-F238E27FC236}">
              <a16:creationId xmlns:a16="http://schemas.microsoft.com/office/drawing/2014/main" xmlns="" id="{00000000-0008-0000-2100-0000C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7" name="179 CuadroTexto">
          <a:extLst>
            <a:ext uri="{FF2B5EF4-FFF2-40B4-BE49-F238E27FC236}">
              <a16:creationId xmlns:a16="http://schemas.microsoft.com/office/drawing/2014/main" xmlns="" id="{00000000-0008-0000-2100-0000C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8" name="180 CuadroTexto">
          <a:extLst>
            <a:ext uri="{FF2B5EF4-FFF2-40B4-BE49-F238E27FC236}">
              <a16:creationId xmlns:a16="http://schemas.microsoft.com/office/drawing/2014/main" xmlns="" id="{00000000-0008-0000-2100-0000C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9" name="181 CuadroTexto">
          <a:extLst>
            <a:ext uri="{FF2B5EF4-FFF2-40B4-BE49-F238E27FC236}">
              <a16:creationId xmlns:a16="http://schemas.microsoft.com/office/drawing/2014/main" xmlns="" id="{00000000-0008-0000-2100-0000C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0" name="182 CuadroTexto">
          <a:extLst>
            <a:ext uri="{FF2B5EF4-FFF2-40B4-BE49-F238E27FC236}">
              <a16:creationId xmlns:a16="http://schemas.microsoft.com/office/drawing/2014/main" xmlns="" id="{00000000-0008-0000-2100-0000C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1" name="183 CuadroTexto">
          <a:extLst>
            <a:ext uri="{FF2B5EF4-FFF2-40B4-BE49-F238E27FC236}">
              <a16:creationId xmlns:a16="http://schemas.microsoft.com/office/drawing/2014/main" xmlns="" id="{00000000-0008-0000-2100-0000C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2" name="184 CuadroTexto">
          <a:extLst>
            <a:ext uri="{FF2B5EF4-FFF2-40B4-BE49-F238E27FC236}">
              <a16:creationId xmlns:a16="http://schemas.microsoft.com/office/drawing/2014/main" xmlns="" id="{00000000-0008-0000-2100-0000C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3" name="185 CuadroTexto">
          <a:extLst>
            <a:ext uri="{FF2B5EF4-FFF2-40B4-BE49-F238E27FC236}">
              <a16:creationId xmlns:a16="http://schemas.microsoft.com/office/drawing/2014/main" xmlns="" id="{00000000-0008-0000-2100-0000C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4" name="186 CuadroTexto">
          <a:extLst>
            <a:ext uri="{FF2B5EF4-FFF2-40B4-BE49-F238E27FC236}">
              <a16:creationId xmlns:a16="http://schemas.microsoft.com/office/drawing/2014/main" xmlns="" id="{00000000-0008-0000-2100-0000C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5" name="187 CuadroTexto">
          <a:extLst>
            <a:ext uri="{FF2B5EF4-FFF2-40B4-BE49-F238E27FC236}">
              <a16:creationId xmlns:a16="http://schemas.microsoft.com/office/drawing/2014/main" xmlns="" id="{00000000-0008-0000-2100-0000C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6" name="188 CuadroTexto">
          <a:extLst>
            <a:ext uri="{FF2B5EF4-FFF2-40B4-BE49-F238E27FC236}">
              <a16:creationId xmlns:a16="http://schemas.microsoft.com/office/drawing/2014/main" xmlns="" id="{00000000-0008-0000-2100-0000C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7" name="189 CuadroTexto">
          <a:extLst>
            <a:ext uri="{FF2B5EF4-FFF2-40B4-BE49-F238E27FC236}">
              <a16:creationId xmlns:a16="http://schemas.microsoft.com/office/drawing/2014/main" xmlns="" id="{00000000-0008-0000-2100-0000C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8" name="190 CuadroTexto">
          <a:extLst>
            <a:ext uri="{FF2B5EF4-FFF2-40B4-BE49-F238E27FC236}">
              <a16:creationId xmlns:a16="http://schemas.microsoft.com/office/drawing/2014/main" xmlns="" id="{00000000-0008-0000-2100-0000C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9" name="191 CuadroTexto">
          <a:extLst>
            <a:ext uri="{FF2B5EF4-FFF2-40B4-BE49-F238E27FC236}">
              <a16:creationId xmlns:a16="http://schemas.microsoft.com/office/drawing/2014/main" xmlns="" id="{00000000-0008-0000-2100-0000C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0" name="192 CuadroTexto">
          <a:extLst>
            <a:ext uri="{FF2B5EF4-FFF2-40B4-BE49-F238E27FC236}">
              <a16:creationId xmlns:a16="http://schemas.microsoft.com/office/drawing/2014/main" xmlns="" id="{00000000-0008-0000-2100-0000C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1" name="193 CuadroTexto">
          <a:extLst>
            <a:ext uri="{FF2B5EF4-FFF2-40B4-BE49-F238E27FC236}">
              <a16:creationId xmlns:a16="http://schemas.microsoft.com/office/drawing/2014/main" xmlns="" id="{00000000-0008-0000-2100-0000C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2" name="194 CuadroTexto">
          <a:extLst>
            <a:ext uri="{FF2B5EF4-FFF2-40B4-BE49-F238E27FC236}">
              <a16:creationId xmlns:a16="http://schemas.microsoft.com/office/drawing/2014/main" xmlns="" id="{00000000-0008-0000-2100-0000D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3" name="195 CuadroTexto">
          <a:extLst>
            <a:ext uri="{FF2B5EF4-FFF2-40B4-BE49-F238E27FC236}">
              <a16:creationId xmlns:a16="http://schemas.microsoft.com/office/drawing/2014/main" xmlns="" id="{00000000-0008-0000-2100-0000D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4" name="196 CuadroTexto">
          <a:extLst>
            <a:ext uri="{FF2B5EF4-FFF2-40B4-BE49-F238E27FC236}">
              <a16:creationId xmlns:a16="http://schemas.microsoft.com/office/drawing/2014/main" xmlns="" id="{00000000-0008-0000-2100-0000D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5" name="197 CuadroTexto">
          <a:extLst>
            <a:ext uri="{FF2B5EF4-FFF2-40B4-BE49-F238E27FC236}">
              <a16:creationId xmlns:a16="http://schemas.microsoft.com/office/drawing/2014/main" xmlns="" id="{00000000-0008-0000-2100-0000D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6" name="198 CuadroTexto">
          <a:extLst>
            <a:ext uri="{FF2B5EF4-FFF2-40B4-BE49-F238E27FC236}">
              <a16:creationId xmlns:a16="http://schemas.microsoft.com/office/drawing/2014/main" xmlns="" id="{00000000-0008-0000-2100-0000D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7" name="199 CuadroTexto">
          <a:extLst>
            <a:ext uri="{FF2B5EF4-FFF2-40B4-BE49-F238E27FC236}">
              <a16:creationId xmlns:a16="http://schemas.microsoft.com/office/drawing/2014/main" xmlns="" id="{00000000-0008-0000-2100-0000D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8" name="200 CuadroTexto">
          <a:extLst>
            <a:ext uri="{FF2B5EF4-FFF2-40B4-BE49-F238E27FC236}">
              <a16:creationId xmlns:a16="http://schemas.microsoft.com/office/drawing/2014/main" xmlns="" id="{00000000-0008-0000-2100-0000D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9" name="201 CuadroTexto">
          <a:extLst>
            <a:ext uri="{FF2B5EF4-FFF2-40B4-BE49-F238E27FC236}">
              <a16:creationId xmlns:a16="http://schemas.microsoft.com/office/drawing/2014/main" xmlns="" id="{00000000-0008-0000-2100-0000D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0" name="202 CuadroTexto">
          <a:extLst>
            <a:ext uri="{FF2B5EF4-FFF2-40B4-BE49-F238E27FC236}">
              <a16:creationId xmlns:a16="http://schemas.microsoft.com/office/drawing/2014/main" xmlns="" id="{00000000-0008-0000-2100-0000D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1" name="203 CuadroTexto">
          <a:extLst>
            <a:ext uri="{FF2B5EF4-FFF2-40B4-BE49-F238E27FC236}">
              <a16:creationId xmlns:a16="http://schemas.microsoft.com/office/drawing/2014/main" xmlns="" id="{00000000-0008-0000-2100-0000D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2" name="204 CuadroTexto">
          <a:extLst>
            <a:ext uri="{FF2B5EF4-FFF2-40B4-BE49-F238E27FC236}">
              <a16:creationId xmlns:a16="http://schemas.microsoft.com/office/drawing/2014/main" xmlns="" id="{00000000-0008-0000-2100-0000D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3" name="205 CuadroTexto">
          <a:extLst>
            <a:ext uri="{FF2B5EF4-FFF2-40B4-BE49-F238E27FC236}">
              <a16:creationId xmlns:a16="http://schemas.microsoft.com/office/drawing/2014/main" xmlns="" id="{00000000-0008-0000-2100-0000D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4" name="206 CuadroTexto">
          <a:extLst>
            <a:ext uri="{FF2B5EF4-FFF2-40B4-BE49-F238E27FC236}">
              <a16:creationId xmlns:a16="http://schemas.microsoft.com/office/drawing/2014/main" xmlns="" id="{00000000-0008-0000-2100-0000D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5" name="207 CuadroTexto">
          <a:extLst>
            <a:ext uri="{FF2B5EF4-FFF2-40B4-BE49-F238E27FC236}">
              <a16:creationId xmlns:a16="http://schemas.microsoft.com/office/drawing/2014/main" xmlns="" id="{00000000-0008-0000-2100-0000D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6" name="208 CuadroTexto">
          <a:extLst>
            <a:ext uri="{FF2B5EF4-FFF2-40B4-BE49-F238E27FC236}">
              <a16:creationId xmlns:a16="http://schemas.microsoft.com/office/drawing/2014/main" xmlns="" id="{00000000-0008-0000-2100-0000D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7" name="209 CuadroTexto">
          <a:extLst>
            <a:ext uri="{FF2B5EF4-FFF2-40B4-BE49-F238E27FC236}">
              <a16:creationId xmlns:a16="http://schemas.microsoft.com/office/drawing/2014/main" xmlns="" id="{00000000-0008-0000-2100-0000D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8" name="210 CuadroTexto">
          <a:extLst>
            <a:ext uri="{FF2B5EF4-FFF2-40B4-BE49-F238E27FC236}">
              <a16:creationId xmlns:a16="http://schemas.microsoft.com/office/drawing/2014/main" xmlns="" id="{00000000-0008-0000-2100-0000E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9" name="211 CuadroTexto">
          <a:extLst>
            <a:ext uri="{FF2B5EF4-FFF2-40B4-BE49-F238E27FC236}">
              <a16:creationId xmlns:a16="http://schemas.microsoft.com/office/drawing/2014/main" xmlns="" id="{00000000-0008-0000-2100-0000E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0" name="212 CuadroTexto">
          <a:extLst>
            <a:ext uri="{FF2B5EF4-FFF2-40B4-BE49-F238E27FC236}">
              <a16:creationId xmlns:a16="http://schemas.microsoft.com/office/drawing/2014/main" xmlns="" id="{00000000-0008-0000-2100-0000E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1" name="213 CuadroTexto">
          <a:extLst>
            <a:ext uri="{FF2B5EF4-FFF2-40B4-BE49-F238E27FC236}">
              <a16:creationId xmlns:a16="http://schemas.microsoft.com/office/drawing/2014/main" xmlns="" id="{00000000-0008-0000-2100-0000E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2" name="214 CuadroTexto">
          <a:extLst>
            <a:ext uri="{FF2B5EF4-FFF2-40B4-BE49-F238E27FC236}">
              <a16:creationId xmlns:a16="http://schemas.microsoft.com/office/drawing/2014/main" xmlns="" id="{00000000-0008-0000-2100-0000E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3" name="215 CuadroTexto">
          <a:extLst>
            <a:ext uri="{FF2B5EF4-FFF2-40B4-BE49-F238E27FC236}">
              <a16:creationId xmlns:a16="http://schemas.microsoft.com/office/drawing/2014/main" xmlns="" id="{00000000-0008-0000-2100-0000E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4" name="216 CuadroTexto">
          <a:extLst>
            <a:ext uri="{FF2B5EF4-FFF2-40B4-BE49-F238E27FC236}">
              <a16:creationId xmlns:a16="http://schemas.microsoft.com/office/drawing/2014/main" xmlns="" id="{00000000-0008-0000-2100-0000E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5" name="217 CuadroTexto">
          <a:extLst>
            <a:ext uri="{FF2B5EF4-FFF2-40B4-BE49-F238E27FC236}">
              <a16:creationId xmlns:a16="http://schemas.microsoft.com/office/drawing/2014/main" xmlns="" id="{00000000-0008-0000-2100-0000E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6" name="218 CuadroTexto">
          <a:extLst>
            <a:ext uri="{FF2B5EF4-FFF2-40B4-BE49-F238E27FC236}">
              <a16:creationId xmlns:a16="http://schemas.microsoft.com/office/drawing/2014/main" xmlns="" id="{00000000-0008-0000-2100-0000E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7" name="219 CuadroTexto">
          <a:extLst>
            <a:ext uri="{FF2B5EF4-FFF2-40B4-BE49-F238E27FC236}">
              <a16:creationId xmlns:a16="http://schemas.microsoft.com/office/drawing/2014/main" xmlns="" id="{00000000-0008-0000-2100-0000E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8" name="220 CuadroTexto">
          <a:extLst>
            <a:ext uri="{FF2B5EF4-FFF2-40B4-BE49-F238E27FC236}">
              <a16:creationId xmlns:a16="http://schemas.microsoft.com/office/drawing/2014/main" xmlns="" id="{00000000-0008-0000-2100-0000E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9" name="221 CuadroTexto">
          <a:extLst>
            <a:ext uri="{FF2B5EF4-FFF2-40B4-BE49-F238E27FC236}">
              <a16:creationId xmlns:a16="http://schemas.microsoft.com/office/drawing/2014/main" xmlns="" id="{00000000-0008-0000-2100-0000E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0" name="222 CuadroTexto">
          <a:extLst>
            <a:ext uri="{FF2B5EF4-FFF2-40B4-BE49-F238E27FC236}">
              <a16:creationId xmlns:a16="http://schemas.microsoft.com/office/drawing/2014/main" xmlns="" id="{00000000-0008-0000-2100-0000E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1" name="223 CuadroTexto">
          <a:extLst>
            <a:ext uri="{FF2B5EF4-FFF2-40B4-BE49-F238E27FC236}">
              <a16:creationId xmlns:a16="http://schemas.microsoft.com/office/drawing/2014/main" xmlns="" id="{00000000-0008-0000-2100-0000E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2" name="224 CuadroTexto">
          <a:extLst>
            <a:ext uri="{FF2B5EF4-FFF2-40B4-BE49-F238E27FC236}">
              <a16:creationId xmlns:a16="http://schemas.microsoft.com/office/drawing/2014/main" xmlns="" id="{00000000-0008-0000-2100-0000E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3" name="225 CuadroTexto">
          <a:extLst>
            <a:ext uri="{FF2B5EF4-FFF2-40B4-BE49-F238E27FC236}">
              <a16:creationId xmlns:a16="http://schemas.microsoft.com/office/drawing/2014/main" xmlns="" id="{00000000-0008-0000-2100-0000E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4" name="226 CuadroTexto">
          <a:extLst>
            <a:ext uri="{FF2B5EF4-FFF2-40B4-BE49-F238E27FC236}">
              <a16:creationId xmlns:a16="http://schemas.microsoft.com/office/drawing/2014/main" xmlns="" id="{00000000-0008-0000-2100-0000F0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5" name="227 CuadroTexto">
          <a:extLst>
            <a:ext uri="{FF2B5EF4-FFF2-40B4-BE49-F238E27FC236}">
              <a16:creationId xmlns:a16="http://schemas.microsoft.com/office/drawing/2014/main" xmlns="" id="{00000000-0008-0000-2100-0000F1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6" name="228 CuadroTexto">
          <a:extLst>
            <a:ext uri="{FF2B5EF4-FFF2-40B4-BE49-F238E27FC236}">
              <a16:creationId xmlns:a16="http://schemas.microsoft.com/office/drawing/2014/main" xmlns="" id="{00000000-0008-0000-2100-0000F2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7" name="229 CuadroTexto">
          <a:extLst>
            <a:ext uri="{FF2B5EF4-FFF2-40B4-BE49-F238E27FC236}">
              <a16:creationId xmlns:a16="http://schemas.microsoft.com/office/drawing/2014/main" xmlns="" id="{00000000-0008-0000-2100-0000F3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8" name="230 CuadroTexto">
          <a:extLst>
            <a:ext uri="{FF2B5EF4-FFF2-40B4-BE49-F238E27FC236}">
              <a16:creationId xmlns:a16="http://schemas.microsoft.com/office/drawing/2014/main" xmlns="" id="{00000000-0008-0000-2100-0000F4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9" name="231 CuadroTexto">
          <a:extLst>
            <a:ext uri="{FF2B5EF4-FFF2-40B4-BE49-F238E27FC236}">
              <a16:creationId xmlns:a16="http://schemas.microsoft.com/office/drawing/2014/main" xmlns="" id="{00000000-0008-0000-2100-0000F5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0" name="232 CuadroTexto">
          <a:extLst>
            <a:ext uri="{FF2B5EF4-FFF2-40B4-BE49-F238E27FC236}">
              <a16:creationId xmlns:a16="http://schemas.microsoft.com/office/drawing/2014/main" xmlns="" id="{00000000-0008-0000-2100-0000F6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1" name="233 CuadroTexto">
          <a:extLst>
            <a:ext uri="{FF2B5EF4-FFF2-40B4-BE49-F238E27FC236}">
              <a16:creationId xmlns:a16="http://schemas.microsoft.com/office/drawing/2014/main" xmlns="" id="{00000000-0008-0000-2100-0000F7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2" name="234 CuadroTexto">
          <a:extLst>
            <a:ext uri="{FF2B5EF4-FFF2-40B4-BE49-F238E27FC236}">
              <a16:creationId xmlns:a16="http://schemas.microsoft.com/office/drawing/2014/main" xmlns="" id="{00000000-0008-0000-2100-0000F8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3" name="235 CuadroTexto">
          <a:extLst>
            <a:ext uri="{FF2B5EF4-FFF2-40B4-BE49-F238E27FC236}">
              <a16:creationId xmlns:a16="http://schemas.microsoft.com/office/drawing/2014/main" xmlns="" id="{00000000-0008-0000-2100-0000F9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4" name="236 CuadroTexto">
          <a:extLst>
            <a:ext uri="{FF2B5EF4-FFF2-40B4-BE49-F238E27FC236}">
              <a16:creationId xmlns:a16="http://schemas.microsoft.com/office/drawing/2014/main" xmlns="" id="{00000000-0008-0000-2100-0000FA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5" name="237 CuadroTexto">
          <a:extLst>
            <a:ext uri="{FF2B5EF4-FFF2-40B4-BE49-F238E27FC236}">
              <a16:creationId xmlns:a16="http://schemas.microsoft.com/office/drawing/2014/main" xmlns="" id="{00000000-0008-0000-2100-0000FB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6" name="238 CuadroTexto">
          <a:extLst>
            <a:ext uri="{FF2B5EF4-FFF2-40B4-BE49-F238E27FC236}">
              <a16:creationId xmlns:a16="http://schemas.microsoft.com/office/drawing/2014/main" xmlns="" id="{00000000-0008-0000-2100-0000FC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7" name="239 CuadroTexto">
          <a:extLst>
            <a:ext uri="{FF2B5EF4-FFF2-40B4-BE49-F238E27FC236}">
              <a16:creationId xmlns:a16="http://schemas.microsoft.com/office/drawing/2014/main" xmlns="" id="{00000000-0008-0000-2100-0000FD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8" name="240 CuadroTexto">
          <a:extLst>
            <a:ext uri="{FF2B5EF4-FFF2-40B4-BE49-F238E27FC236}">
              <a16:creationId xmlns:a16="http://schemas.microsoft.com/office/drawing/2014/main" xmlns="" id="{00000000-0008-0000-2100-0000FE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9" name="241 CuadroTexto">
          <a:extLst>
            <a:ext uri="{FF2B5EF4-FFF2-40B4-BE49-F238E27FC236}">
              <a16:creationId xmlns:a16="http://schemas.microsoft.com/office/drawing/2014/main" xmlns="" id="{00000000-0008-0000-2100-0000FF0E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0" name="242 CuadroTexto">
          <a:extLst>
            <a:ext uri="{FF2B5EF4-FFF2-40B4-BE49-F238E27FC236}">
              <a16:creationId xmlns:a16="http://schemas.microsoft.com/office/drawing/2014/main" xmlns="" id="{00000000-0008-0000-2100-00000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1" name="243 CuadroTexto">
          <a:extLst>
            <a:ext uri="{FF2B5EF4-FFF2-40B4-BE49-F238E27FC236}">
              <a16:creationId xmlns:a16="http://schemas.microsoft.com/office/drawing/2014/main" xmlns="" id="{00000000-0008-0000-2100-00000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2" name="244 CuadroTexto">
          <a:extLst>
            <a:ext uri="{FF2B5EF4-FFF2-40B4-BE49-F238E27FC236}">
              <a16:creationId xmlns:a16="http://schemas.microsoft.com/office/drawing/2014/main" xmlns="" id="{00000000-0008-0000-2100-00000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3" name="245 CuadroTexto">
          <a:extLst>
            <a:ext uri="{FF2B5EF4-FFF2-40B4-BE49-F238E27FC236}">
              <a16:creationId xmlns:a16="http://schemas.microsoft.com/office/drawing/2014/main" xmlns="" id="{00000000-0008-0000-2100-00000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4" name="246 CuadroTexto">
          <a:extLst>
            <a:ext uri="{FF2B5EF4-FFF2-40B4-BE49-F238E27FC236}">
              <a16:creationId xmlns:a16="http://schemas.microsoft.com/office/drawing/2014/main" xmlns="" id="{00000000-0008-0000-2100-00000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5" name="247 CuadroTexto">
          <a:extLst>
            <a:ext uri="{FF2B5EF4-FFF2-40B4-BE49-F238E27FC236}">
              <a16:creationId xmlns:a16="http://schemas.microsoft.com/office/drawing/2014/main" xmlns="" id="{00000000-0008-0000-2100-00000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6" name="248 CuadroTexto">
          <a:extLst>
            <a:ext uri="{FF2B5EF4-FFF2-40B4-BE49-F238E27FC236}">
              <a16:creationId xmlns:a16="http://schemas.microsoft.com/office/drawing/2014/main" xmlns="" id="{00000000-0008-0000-2100-00000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7" name="249 CuadroTexto">
          <a:extLst>
            <a:ext uri="{FF2B5EF4-FFF2-40B4-BE49-F238E27FC236}">
              <a16:creationId xmlns:a16="http://schemas.microsoft.com/office/drawing/2014/main" xmlns="" id="{00000000-0008-0000-2100-00000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8" name="250 CuadroTexto">
          <a:extLst>
            <a:ext uri="{FF2B5EF4-FFF2-40B4-BE49-F238E27FC236}">
              <a16:creationId xmlns:a16="http://schemas.microsoft.com/office/drawing/2014/main" xmlns="" id="{00000000-0008-0000-2100-00000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9" name="251 CuadroTexto">
          <a:extLst>
            <a:ext uri="{FF2B5EF4-FFF2-40B4-BE49-F238E27FC236}">
              <a16:creationId xmlns:a16="http://schemas.microsoft.com/office/drawing/2014/main" xmlns="" id="{00000000-0008-0000-2100-00000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0" name="252 CuadroTexto">
          <a:extLst>
            <a:ext uri="{FF2B5EF4-FFF2-40B4-BE49-F238E27FC236}">
              <a16:creationId xmlns:a16="http://schemas.microsoft.com/office/drawing/2014/main" xmlns="" id="{00000000-0008-0000-2100-00000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1" name="253 CuadroTexto">
          <a:extLst>
            <a:ext uri="{FF2B5EF4-FFF2-40B4-BE49-F238E27FC236}">
              <a16:creationId xmlns:a16="http://schemas.microsoft.com/office/drawing/2014/main" xmlns="" id="{00000000-0008-0000-2100-00000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2" name="254 CuadroTexto">
          <a:extLst>
            <a:ext uri="{FF2B5EF4-FFF2-40B4-BE49-F238E27FC236}">
              <a16:creationId xmlns:a16="http://schemas.microsoft.com/office/drawing/2014/main" xmlns="" id="{00000000-0008-0000-2100-00000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3" name="255 CuadroTexto">
          <a:extLst>
            <a:ext uri="{FF2B5EF4-FFF2-40B4-BE49-F238E27FC236}">
              <a16:creationId xmlns:a16="http://schemas.microsoft.com/office/drawing/2014/main" xmlns="" id="{00000000-0008-0000-2100-00000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4" name="256 CuadroTexto">
          <a:extLst>
            <a:ext uri="{FF2B5EF4-FFF2-40B4-BE49-F238E27FC236}">
              <a16:creationId xmlns:a16="http://schemas.microsoft.com/office/drawing/2014/main" xmlns="" id="{00000000-0008-0000-2100-00000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5" name="257 CuadroTexto">
          <a:extLst>
            <a:ext uri="{FF2B5EF4-FFF2-40B4-BE49-F238E27FC236}">
              <a16:creationId xmlns:a16="http://schemas.microsoft.com/office/drawing/2014/main" xmlns="" id="{00000000-0008-0000-2100-00000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6" name="258 CuadroTexto">
          <a:extLst>
            <a:ext uri="{FF2B5EF4-FFF2-40B4-BE49-F238E27FC236}">
              <a16:creationId xmlns:a16="http://schemas.microsoft.com/office/drawing/2014/main" xmlns="" id="{00000000-0008-0000-2100-00001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7" name="259 CuadroTexto">
          <a:extLst>
            <a:ext uri="{FF2B5EF4-FFF2-40B4-BE49-F238E27FC236}">
              <a16:creationId xmlns:a16="http://schemas.microsoft.com/office/drawing/2014/main" xmlns="" id="{00000000-0008-0000-2100-00001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8" name="260 CuadroTexto">
          <a:extLst>
            <a:ext uri="{FF2B5EF4-FFF2-40B4-BE49-F238E27FC236}">
              <a16:creationId xmlns:a16="http://schemas.microsoft.com/office/drawing/2014/main" xmlns="" id="{00000000-0008-0000-2100-00001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9" name="261 CuadroTexto">
          <a:extLst>
            <a:ext uri="{FF2B5EF4-FFF2-40B4-BE49-F238E27FC236}">
              <a16:creationId xmlns:a16="http://schemas.microsoft.com/office/drawing/2014/main" xmlns="" id="{00000000-0008-0000-2100-00001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0" name="262 CuadroTexto">
          <a:extLst>
            <a:ext uri="{FF2B5EF4-FFF2-40B4-BE49-F238E27FC236}">
              <a16:creationId xmlns:a16="http://schemas.microsoft.com/office/drawing/2014/main" xmlns="" id="{00000000-0008-0000-2100-00001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1" name="263 CuadroTexto">
          <a:extLst>
            <a:ext uri="{FF2B5EF4-FFF2-40B4-BE49-F238E27FC236}">
              <a16:creationId xmlns:a16="http://schemas.microsoft.com/office/drawing/2014/main" xmlns="" id="{00000000-0008-0000-2100-00001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2" name="264 CuadroTexto">
          <a:extLst>
            <a:ext uri="{FF2B5EF4-FFF2-40B4-BE49-F238E27FC236}">
              <a16:creationId xmlns:a16="http://schemas.microsoft.com/office/drawing/2014/main" xmlns="" id="{00000000-0008-0000-2100-00001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3" name="265 CuadroTexto">
          <a:extLst>
            <a:ext uri="{FF2B5EF4-FFF2-40B4-BE49-F238E27FC236}">
              <a16:creationId xmlns:a16="http://schemas.microsoft.com/office/drawing/2014/main" xmlns="" id="{00000000-0008-0000-2100-00001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4" name="266 CuadroTexto">
          <a:extLst>
            <a:ext uri="{FF2B5EF4-FFF2-40B4-BE49-F238E27FC236}">
              <a16:creationId xmlns:a16="http://schemas.microsoft.com/office/drawing/2014/main" xmlns="" id="{00000000-0008-0000-2100-00001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5" name="267 CuadroTexto">
          <a:extLst>
            <a:ext uri="{FF2B5EF4-FFF2-40B4-BE49-F238E27FC236}">
              <a16:creationId xmlns:a16="http://schemas.microsoft.com/office/drawing/2014/main" xmlns="" id="{00000000-0008-0000-2100-00001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6" name="268 CuadroTexto">
          <a:extLst>
            <a:ext uri="{FF2B5EF4-FFF2-40B4-BE49-F238E27FC236}">
              <a16:creationId xmlns:a16="http://schemas.microsoft.com/office/drawing/2014/main" xmlns="" id="{00000000-0008-0000-2100-00001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7" name="269 CuadroTexto">
          <a:extLst>
            <a:ext uri="{FF2B5EF4-FFF2-40B4-BE49-F238E27FC236}">
              <a16:creationId xmlns:a16="http://schemas.microsoft.com/office/drawing/2014/main" xmlns="" id="{00000000-0008-0000-2100-00001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8" name="270 CuadroTexto">
          <a:extLst>
            <a:ext uri="{FF2B5EF4-FFF2-40B4-BE49-F238E27FC236}">
              <a16:creationId xmlns:a16="http://schemas.microsoft.com/office/drawing/2014/main" xmlns="" id="{00000000-0008-0000-2100-00001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9" name="271 CuadroTexto">
          <a:extLst>
            <a:ext uri="{FF2B5EF4-FFF2-40B4-BE49-F238E27FC236}">
              <a16:creationId xmlns:a16="http://schemas.microsoft.com/office/drawing/2014/main" xmlns="" id="{00000000-0008-0000-2100-00001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0" name="272 CuadroTexto">
          <a:extLst>
            <a:ext uri="{FF2B5EF4-FFF2-40B4-BE49-F238E27FC236}">
              <a16:creationId xmlns:a16="http://schemas.microsoft.com/office/drawing/2014/main" xmlns="" id="{00000000-0008-0000-2100-00001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1" name="273 CuadroTexto">
          <a:extLst>
            <a:ext uri="{FF2B5EF4-FFF2-40B4-BE49-F238E27FC236}">
              <a16:creationId xmlns:a16="http://schemas.microsoft.com/office/drawing/2014/main" xmlns="" id="{00000000-0008-0000-2100-00001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2" name="274 CuadroTexto">
          <a:extLst>
            <a:ext uri="{FF2B5EF4-FFF2-40B4-BE49-F238E27FC236}">
              <a16:creationId xmlns:a16="http://schemas.microsoft.com/office/drawing/2014/main" xmlns="" id="{00000000-0008-0000-2100-00002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3" name="275 CuadroTexto">
          <a:extLst>
            <a:ext uri="{FF2B5EF4-FFF2-40B4-BE49-F238E27FC236}">
              <a16:creationId xmlns:a16="http://schemas.microsoft.com/office/drawing/2014/main" xmlns="" id="{00000000-0008-0000-2100-00002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4" name="276 CuadroTexto">
          <a:extLst>
            <a:ext uri="{FF2B5EF4-FFF2-40B4-BE49-F238E27FC236}">
              <a16:creationId xmlns:a16="http://schemas.microsoft.com/office/drawing/2014/main" xmlns="" id="{00000000-0008-0000-2100-00002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5" name="277 CuadroTexto">
          <a:extLst>
            <a:ext uri="{FF2B5EF4-FFF2-40B4-BE49-F238E27FC236}">
              <a16:creationId xmlns:a16="http://schemas.microsoft.com/office/drawing/2014/main" xmlns="" id="{00000000-0008-0000-2100-00002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6" name="278 CuadroTexto">
          <a:extLst>
            <a:ext uri="{FF2B5EF4-FFF2-40B4-BE49-F238E27FC236}">
              <a16:creationId xmlns:a16="http://schemas.microsoft.com/office/drawing/2014/main" xmlns="" id="{00000000-0008-0000-2100-00002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7" name="279 CuadroTexto">
          <a:extLst>
            <a:ext uri="{FF2B5EF4-FFF2-40B4-BE49-F238E27FC236}">
              <a16:creationId xmlns:a16="http://schemas.microsoft.com/office/drawing/2014/main" xmlns="" id="{00000000-0008-0000-2100-00002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8" name="280 CuadroTexto">
          <a:extLst>
            <a:ext uri="{FF2B5EF4-FFF2-40B4-BE49-F238E27FC236}">
              <a16:creationId xmlns:a16="http://schemas.microsoft.com/office/drawing/2014/main" xmlns="" id="{00000000-0008-0000-2100-00002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1 CuadroTexto">
          <a:extLst>
            <a:ext uri="{FF2B5EF4-FFF2-40B4-BE49-F238E27FC236}">
              <a16:creationId xmlns:a16="http://schemas.microsoft.com/office/drawing/2014/main" xmlns="" id="{00000000-0008-0000-2100-00002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0" name="282 CuadroTexto">
          <a:extLst>
            <a:ext uri="{FF2B5EF4-FFF2-40B4-BE49-F238E27FC236}">
              <a16:creationId xmlns:a16="http://schemas.microsoft.com/office/drawing/2014/main" xmlns="" id="{00000000-0008-0000-2100-00002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1" name="283 CuadroTexto">
          <a:extLst>
            <a:ext uri="{FF2B5EF4-FFF2-40B4-BE49-F238E27FC236}">
              <a16:creationId xmlns:a16="http://schemas.microsoft.com/office/drawing/2014/main" xmlns="" id="{00000000-0008-0000-2100-00002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2" name="284 CuadroTexto">
          <a:extLst>
            <a:ext uri="{FF2B5EF4-FFF2-40B4-BE49-F238E27FC236}">
              <a16:creationId xmlns:a16="http://schemas.microsoft.com/office/drawing/2014/main" xmlns="" id="{00000000-0008-0000-2100-00002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3" name="285 CuadroTexto">
          <a:extLst>
            <a:ext uri="{FF2B5EF4-FFF2-40B4-BE49-F238E27FC236}">
              <a16:creationId xmlns:a16="http://schemas.microsoft.com/office/drawing/2014/main" xmlns="" id="{00000000-0008-0000-2100-00002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4" name="286 CuadroTexto">
          <a:extLst>
            <a:ext uri="{FF2B5EF4-FFF2-40B4-BE49-F238E27FC236}">
              <a16:creationId xmlns:a16="http://schemas.microsoft.com/office/drawing/2014/main" xmlns="" id="{00000000-0008-0000-2100-00002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5" name="287 CuadroTexto">
          <a:extLst>
            <a:ext uri="{FF2B5EF4-FFF2-40B4-BE49-F238E27FC236}">
              <a16:creationId xmlns:a16="http://schemas.microsoft.com/office/drawing/2014/main" xmlns="" id="{00000000-0008-0000-2100-00002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6" name="288 CuadroTexto">
          <a:extLst>
            <a:ext uri="{FF2B5EF4-FFF2-40B4-BE49-F238E27FC236}">
              <a16:creationId xmlns:a16="http://schemas.microsoft.com/office/drawing/2014/main" xmlns="" id="{00000000-0008-0000-2100-00002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7" name="289 CuadroTexto">
          <a:extLst>
            <a:ext uri="{FF2B5EF4-FFF2-40B4-BE49-F238E27FC236}">
              <a16:creationId xmlns:a16="http://schemas.microsoft.com/office/drawing/2014/main" xmlns="" id="{00000000-0008-0000-2100-00002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8" name="290 CuadroTexto">
          <a:extLst>
            <a:ext uri="{FF2B5EF4-FFF2-40B4-BE49-F238E27FC236}">
              <a16:creationId xmlns:a16="http://schemas.microsoft.com/office/drawing/2014/main" xmlns="" id="{00000000-0008-0000-2100-00003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9" name="291 CuadroTexto">
          <a:extLst>
            <a:ext uri="{FF2B5EF4-FFF2-40B4-BE49-F238E27FC236}">
              <a16:creationId xmlns:a16="http://schemas.microsoft.com/office/drawing/2014/main" xmlns="" id="{00000000-0008-0000-2100-00003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90" name="292 CuadroTexto">
          <a:extLst>
            <a:ext uri="{FF2B5EF4-FFF2-40B4-BE49-F238E27FC236}">
              <a16:creationId xmlns:a16="http://schemas.microsoft.com/office/drawing/2014/main" xmlns="" id="{00000000-0008-0000-2100-00003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91" name="293 CuadroTexto">
          <a:extLst>
            <a:ext uri="{FF2B5EF4-FFF2-40B4-BE49-F238E27FC236}">
              <a16:creationId xmlns:a16="http://schemas.microsoft.com/office/drawing/2014/main" xmlns="" id="{00000000-0008-0000-2100-00003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92" name="294 CuadroTexto">
          <a:extLst>
            <a:ext uri="{FF2B5EF4-FFF2-40B4-BE49-F238E27FC236}">
              <a16:creationId xmlns:a16="http://schemas.microsoft.com/office/drawing/2014/main" xmlns="" id="{00000000-0008-0000-2100-00003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93" name="295 CuadroTexto">
          <a:extLst>
            <a:ext uri="{FF2B5EF4-FFF2-40B4-BE49-F238E27FC236}">
              <a16:creationId xmlns:a16="http://schemas.microsoft.com/office/drawing/2014/main" xmlns="" id="{00000000-0008-0000-2100-00003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4" name="298 CuadroTexto">
          <a:extLst>
            <a:ext uri="{FF2B5EF4-FFF2-40B4-BE49-F238E27FC236}">
              <a16:creationId xmlns:a16="http://schemas.microsoft.com/office/drawing/2014/main" xmlns="" id="{00000000-0008-0000-2100-000036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5" name="299 CuadroTexto">
          <a:extLst>
            <a:ext uri="{FF2B5EF4-FFF2-40B4-BE49-F238E27FC236}">
              <a16:creationId xmlns:a16="http://schemas.microsoft.com/office/drawing/2014/main" xmlns="" id="{00000000-0008-0000-2100-000037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6" name="300 CuadroTexto">
          <a:extLst>
            <a:ext uri="{FF2B5EF4-FFF2-40B4-BE49-F238E27FC236}">
              <a16:creationId xmlns:a16="http://schemas.microsoft.com/office/drawing/2014/main" xmlns="" id="{00000000-0008-0000-2100-000038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7" name="301 CuadroTexto">
          <a:extLst>
            <a:ext uri="{FF2B5EF4-FFF2-40B4-BE49-F238E27FC236}">
              <a16:creationId xmlns:a16="http://schemas.microsoft.com/office/drawing/2014/main" xmlns="" id="{00000000-0008-0000-2100-000039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8" name="302 CuadroTexto">
          <a:extLst>
            <a:ext uri="{FF2B5EF4-FFF2-40B4-BE49-F238E27FC236}">
              <a16:creationId xmlns:a16="http://schemas.microsoft.com/office/drawing/2014/main" xmlns="" id="{00000000-0008-0000-2100-00003A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9" name="303 CuadroTexto">
          <a:extLst>
            <a:ext uri="{FF2B5EF4-FFF2-40B4-BE49-F238E27FC236}">
              <a16:creationId xmlns:a16="http://schemas.microsoft.com/office/drawing/2014/main" xmlns="" id="{00000000-0008-0000-2100-00003B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00" name="304 CuadroTexto">
          <a:extLst>
            <a:ext uri="{FF2B5EF4-FFF2-40B4-BE49-F238E27FC236}">
              <a16:creationId xmlns:a16="http://schemas.microsoft.com/office/drawing/2014/main" xmlns="" id="{00000000-0008-0000-2100-00003C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01" name="305 CuadroTexto">
          <a:extLst>
            <a:ext uri="{FF2B5EF4-FFF2-40B4-BE49-F238E27FC236}">
              <a16:creationId xmlns:a16="http://schemas.microsoft.com/office/drawing/2014/main" xmlns="" id="{00000000-0008-0000-2100-00003D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02" name="452 CuadroTexto">
          <a:extLst>
            <a:ext uri="{FF2B5EF4-FFF2-40B4-BE49-F238E27FC236}">
              <a16:creationId xmlns:a16="http://schemas.microsoft.com/office/drawing/2014/main" xmlns="" id="{00000000-0008-0000-2100-00003E0F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3" name="17 CuadroTexto">
          <a:extLst>
            <a:ext uri="{FF2B5EF4-FFF2-40B4-BE49-F238E27FC236}">
              <a16:creationId xmlns:a16="http://schemas.microsoft.com/office/drawing/2014/main" xmlns="" id="{00000000-0008-0000-2100-00003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4" name="90 CuadroTexto">
          <a:extLst>
            <a:ext uri="{FF2B5EF4-FFF2-40B4-BE49-F238E27FC236}">
              <a16:creationId xmlns:a16="http://schemas.microsoft.com/office/drawing/2014/main" xmlns="" id="{00000000-0008-0000-2100-00004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5" name="91 CuadroTexto">
          <a:extLst>
            <a:ext uri="{FF2B5EF4-FFF2-40B4-BE49-F238E27FC236}">
              <a16:creationId xmlns:a16="http://schemas.microsoft.com/office/drawing/2014/main" xmlns="" id="{00000000-0008-0000-2100-00004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6" name="92 CuadroTexto">
          <a:extLst>
            <a:ext uri="{FF2B5EF4-FFF2-40B4-BE49-F238E27FC236}">
              <a16:creationId xmlns:a16="http://schemas.microsoft.com/office/drawing/2014/main" xmlns="" id="{00000000-0008-0000-2100-00004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7" name="93 CuadroTexto">
          <a:extLst>
            <a:ext uri="{FF2B5EF4-FFF2-40B4-BE49-F238E27FC236}">
              <a16:creationId xmlns:a16="http://schemas.microsoft.com/office/drawing/2014/main" xmlns="" id="{00000000-0008-0000-2100-00004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8" name="94 CuadroTexto">
          <a:extLst>
            <a:ext uri="{FF2B5EF4-FFF2-40B4-BE49-F238E27FC236}">
              <a16:creationId xmlns:a16="http://schemas.microsoft.com/office/drawing/2014/main" xmlns="" id="{00000000-0008-0000-2100-00004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9" name="95 CuadroTexto">
          <a:extLst>
            <a:ext uri="{FF2B5EF4-FFF2-40B4-BE49-F238E27FC236}">
              <a16:creationId xmlns:a16="http://schemas.microsoft.com/office/drawing/2014/main" xmlns="" id="{00000000-0008-0000-2100-00004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0" name="96 CuadroTexto">
          <a:extLst>
            <a:ext uri="{FF2B5EF4-FFF2-40B4-BE49-F238E27FC236}">
              <a16:creationId xmlns:a16="http://schemas.microsoft.com/office/drawing/2014/main" xmlns="" id="{00000000-0008-0000-2100-00004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1" name="97 CuadroTexto">
          <a:extLst>
            <a:ext uri="{FF2B5EF4-FFF2-40B4-BE49-F238E27FC236}">
              <a16:creationId xmlns:a16="http://schemas.microsoft.com/office/drawing/2014/main" xmlns="" id="{00000000-0008-0000-2100-00004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98 CuadroTexto">
          <a:extLst>
            <a:ext uri="{FF2B5EF4-FFF2-40B4-BE49-F238E27FC236}">
              <a16:creationId xmlns:a16="http://schemas.microsoft.com/office/drawing/2014/main" xmlns="" id="{00000000-0008-0000-2100-00004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3" name="99 CuadroTexto">
          <a:extLst>
            <a:ext uri="{FF2B5EF4-FFF2-40B4-BE49-F238E27FC236}">
              <a16:creationId xmlns:a16="http://schemas.microsoft.com/office/drawing/2014/main" xmlns="" id="{00000000-0008-0000-2100-00004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4" name="100 CuadroTexto">
          <a:extLst>
            <a:ext uri="{FF2B5EF4-FFF2-40B4-BE49-F238E27FC236}">
              <a16:creationId xmlns:a16="http://schemas.microsoft.com/office/drawing/2014/main" xmlns="" id="{00000000-0008-0000-2100-00004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5" name="101 CuadroTexto">
          <a:extLst>
            <a:ext uri="{FF2B5EF4-FFF2-40B4-BE49-F238E27FC236}">
              <a16:creationId xmlns:a16="http://schemas.microsoft.com/office/drawing/2014/main" xmlns="" id="{00000000-0008-0000-2100-00004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6" name="118 CuadroTexto">
          <a:extLst>
            <a:ext uri="{FF2B5EF4-FFF2-40B4-BE49-F238E27FC236}">
              <a16:creationId xmlns:a16="http://schemas.microsoft.com/office/drawing/2014/main" xmlns="" id="{00000000-0008-0000-2100-00004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7" name="119 CuadroTexto">
          <a:extLst>
            <a:ext uri="{FF2B5EF4-FFF2-40B4-BE49-F238E27FC236}">
              <a16:creationId xmlns:a16="http://schemas.microsoft.com/office/drawing/2014/main" xmlns="" id="{00000000-0008-0000-2100-00004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8" name="120 CuadroTexto">
          <a:extLst>
            <a:ext uri="{FF2B5EF4-FFF2-40B4-BE49-F238E27FC236}">
              <a16:creationId xmlns:a16="http://schemas.microsoft.com/office/drawing/2014/main" xmlns="" id="{00000000-0008-0000-2100-00004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9" name="121 CuadroTexto">
          <a:extLst>
            <a:ext uri="{FF2B5EF4-FFF2-40B4-BE49-F238E27FC236}">
              <a16:creationId xmlns:a16="http://schemas.microsoft.com/office/drawing/2014/main" xmlns="" id="{00000000-0008-0000-2100-00004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0" name="122 CuadroTexto">
          <a:extLst>
            <a:ext uri="{FF2B5EF4-FFF2-40B4-BE49-F238E27FC236}">
              <a16:creationId xmlns:a16="http://schemas.microsoft.com/office/drawing/2014/main" xmlns="" id="{00000000-0008-0000-2100-00005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1" name="123 CuadroTexto">
          <a:extLst>
            <a:ext uri="{FF2B5EF4-FFF2-40B4-BE49-F238E27FC236}">
              <a16:creationId xmlns:a16="http://schemas.microsoft.com/office/drawing/2014/main" xmlns="" id="{00000000-0008-0000-2100-00005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2" name="124 CuadroTexto">
          <a:extLst>
            <a:ext uri="{FF2B5EF4-FFF2-40B4-BE49-F238E27FC236}">
              <a16:creationId xmlns:a16="http://schemas.microsoft.com/office/drawing/2014/main" xmlns="" id="{00000000-0008-0000-2100-00005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3" name="125 CuadroTexto">
          <a:extLst>
            <a:ext uri="{FF2B5EF4-FFF2-40B4-BE49-F238E27FC236}">
              <a16:creationId xmlns:a16="http://schemas.microsoft.com/office/drawing/2014/main" xmlns="" id="{00000000-0008-0000-2100-00005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4" name="143 CuadroTexto">
          <a:extLst>
            <a:ext uri="{FF2B5EF4-FFF2-40B4-BE49-F238E27FC236}">
              <a16:creationId xmlns:a16="http://schemas.microsoft.com/office/drawing/2014/main" xmlns="" id="{00000000-0008-0000-2100-00005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5" name="144 CuadroTexto">
          <a:extLst>
            <a:ext uri="{FF2B5EF4-FFF2-40B4-BE49-F238E27FC236}">
              <a16:creationId xmlns:a16="http://schemas.microsoft.com/office/drawing/2014/main" xmlns="" id="{00000000-0008-0000-2100-00005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6" name="145 CuadroTexto">
          <a:extLst>
            <a:ext uri="{FF2B5EF4-FFF2-40B4-BE49-F238E27FC236}">
              <a16:creationId xmlns:a16="http://schemas.microsoft.com/office/drawing/2014/main" xmlns="" id="{00000000-0008-0000-2100-00005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7" name="146 CuadroTexto">
          <a:extLst>
            <a:ext uri="{FF2B5EF4-FFF2-40B4-BE49-F238E27FC236}">
              <a16:creationId xmlns:a16="http://schemas.microsoft.com/office/drawing/2014/main" xmlns="" id="{00000000-0008-0000-2100-00005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8" name="147 CuadroTexto">
          <a:extLst>
            <a:ext uri="{FF2B5EF4-FFF2-40B4-BE49-F238E27FC236}">
              <a16:creationId xmlns:a16="http://schemas.microsoft.com/office/drawing/2014/main" xmlns="" id="{00000000-0008-0000-2100-00005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9" name="148 CuadroTexto">
          <a:extLst>
            <a:ext uri="{FF2B5EF4-FFF2-40B4-BE49-F238E27FC236}">
              <a16:creationId xmlns:a16="http://schemas.microsoft.com/office/drawing/2014/main" xmlns="" id="{00000000-0008-0000-2100-00005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0" name="149 CuadroTexto">
          <a:extLst>
            <a:ext uri="{FF2B5EF4-FFF2-40B4-BE49-F238E27FC236}">
              <a16:creationId xmlns:a16="http://schemas.microsoft.com/office/drawing/2014/main" xmlns="" id="{00000000-0008-0000-2100-00005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1" name="150 CuadroTexto">
          <a:extLst>
            <a:ext uri="{FF2B5EF4-FFF2-40B4-BE49-F238E27FC236}">
              <a16:creationId xmlns:a16="http://schemas.microsoft.com/office/drawing/2014/main" xmlns="" id="{00000000-0008-0000-2100-00005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2" name="151 CuadroTexto">
          <a:extLst>
            <a:ext uri="{FF2B5EF4-FFF2-40B4-BE49-F238E27FC236}">
              <a16:creationId xmlns:a16="http://schemas.microsoft.com/office/drawing/2014/main" xmlns="" id="{00000000-0008-0000-2100-00005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3" name="152 CuadroTexto">
          <a:extLst>
            <a:ext uri="{FF2B5EF4-FFF2-40B4-BE49-F238E27FC236}">
              <a16:creationId xmlns:a16="http://schemas.microsoft.com/office/drawing/2014/main" xmlns="" id="{00000000-0008-0000-2100-00005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4" name="153 CuadroTexto">
          <a:extLst>
            <a:ext uri="{FF2B5EF4-FFF2-40B4-BE49-F238E27FC236}">
              <a16:creationId xmlns:a16="http://schemas.microsoft.com/office/drawing/2014/main" xmlns="" id="{00000000-0008-0000-2100-00005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5" name="154 CuadroTexto">
          <a:extLst>
            <a:ext uri="{FF2B5EF4-FFF2-40B4-BE49-F238E27FC236}">
              <a16:creationId xmlns:a16="http://schemas.microsoft.com/office/drawing/2014/main" xmlns="" id="{00000000-0008-0000-2100-00005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6" name="155 CuadroTexto">
          <a:extLst>
            <a:ext uri="{FF2B5EF4-FFF2-40B4-BE49-F238E27FC236}">
              <a16:creationId xmlns:a16="http://schemas.microsoft.com/office/drawing/2014/main" xmlns="" id="{00000000-0008-0000-2100-00006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7" name="156 CuadroTexto">
          <a:extLst>
            <a:ext uri="{FF2B5EF4-FFF2-40B4-BE49-F238E27FC236}">
              <a16:creationId xmlns:a16="http://schemas.microsoft.com/office/drawing/2014/main" xmlns="" id="{00000000-0008-0000-2100-00006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8" name="157 CuadroTexto">
          <a:extLst>
            <a:ext uri="{FF2B5EF4-FFF2-40B4-BE49-F238E27FC236}">
              <a16:creationId xmlns:a16="http://schemas.microsoft.com/office/drawing/2014/main" xmlns="" id="{00000000-0008-0000-2100-00006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9" name="158 CuadroTexto">
          <a:extLst>
            <a:ext uri="{FF2B5EF4-FFF2-40B4-BE49-F238E27FC236}">
              <a16:creationId xmlns:a16="http://schemas.microsoft.com/office/drawing/2014/main" xmlns="" id="{00000000-0008-0000-2100-00006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0" name="159 CuadroTexto">
          <a:extLst>
            <a:ext uri="{FF2B5EF4-FFF2-40B4-BE49-F238E27FC236}">
              <a16:creationId xmlns:a16="http://schemas.microsoft.com/office/drawing/2014/main" xmlns="" id="{00000000-0008-0000-2100-00006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1" name="160 CuadroTexto">
          <a:extLst>
            <a:ext uri="{FF2B5EF4-FFF2-40B4-BE49-F238E27FC236}">
              <a16:creationId xmlns:a16="http://schemas.microsoft.com/office/drawing/2014/main" xmlns="" id="{00000000-0008-0000-2100-00006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2" name="161 CuadroTexto">
          <a:extLst>
            <a:ext uri="{FF2B5EF4-FFF2-40B4-BE49-F238E27FC236}">
              <a16:creationId xmlns:a16="http://schemas.microsoft.com/office/drawing/2014/main" xmlns="" id="{00000000-0008-0000-2100-00006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3" name="162 CuadroTexto">
          <a:extLst>
            <a:ext uri="{FF2B5EF4-FFF2-40B4-BE49-F238E27FC236}">
              <a16:creationId xmlns:a16="http://schemas.microsoft.com/office/drawing/2014/main" xmlns="" id="{00000000-0008-0000-2100-00006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4" name="163 CuadroTexto">
          <a:extLst>
            <a:ext uri="{FF2B5EF4-FFF2-40B4-BE49-F238E27FC236}">
              <a16:creationId xmlns:a16="http://schemas.microsoft.com/office/drawing/2014/main" xmlns="" id="{00000000-0008-0000-2100-00006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5" name="164 CuadroTexto">
          <a:extLst>
            <a:ext uri="{FF2B5EF4-FFF2-40B4-BE49-F238E27FC236}">
              <a16:creationId xmlns:a16="http://schemas.microsoft.com/office/drawing/2014/main" xmlns="" id="{00000000-0008-0000-2100-00006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6" name="165 CuadroTexto">
          <a:extLst>
            <a:ext uri="{FF2B5EF4-FFF2-40B4-BE49-F238E27FC236}">
              <a16:creationId xmlns:a16="http://schemas.microsoft.com/office/drawing/2014/main" xmlns="" id="{00000000-0008-0000-2100-00006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7" name="166 CuadroTexto">
          <a:extLst>
            <a:ext uri="{FF2B5EF4-FFF2-40B4-BE49-F238E27FC236}">
              <a16:creationId xmlns:a16="http://schemas.microsoft.com/office/drawing/2014/main" xmlns="" id="{00000000-0008-0000-2100-00006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8" name="167 CuadroTexto">
          <a:extLst>
            <a:ext uri="{FF2B5EF4-FFF2-40B4-BE49-F238E27FC236}">
              <a16:creationId xmlns:a16="http://schemas.microsoft.com/office/drawing/2014/main" xmlns="" id="{00000000-0008-0000-2100-00006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9" name="168 CuadroTexto">
          <a:extLst>
            <a:ext uri="{FF2B5EF4-FFF2-40B4-BE49-F238E27FC236}">
              <a16:creationId xmlns:a16="http://schemas.microsoft.com/office/drawing/2014/main" xmlns="" id="{00000000-0008-0000-2100-00006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0" name="169 CuadroTexto">
          <a:extLst>
            <a:ext uri="{FF2B5EF4-FFF2-40B4-BE49-F238E27FC236}">
              <a16:creationId xmlns:a16="http://schemas.microsoft.com/office/drawing/2014/main" xmlns="" id="{00000000-0008-0000-2100-00006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1" name="170 CuadroTexto">
          <a:extLst>
            <a:ext uri="{FF2B5EF4-FFF2-40B4-BE49-F238E27FC236}">
              <a16:creationId xmlns:a16="http://schemas.microsoft.com/office/drawing/2014/main" xmlns="" id="{00000000-0008-0000-2100-00006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2" name="171 CuadroTexto">
          <a:extLst>
            <a:ext uri="{FF2B5EF4-FFF2-40B4-BE49-F238E27FC236}">
              <a16:creationId xmlns:a16="http://schemas.microsoft.com/office/drawing/2014/main" xmlns="" id="{00000000-0008-0000-2100-00007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3" name="172 CuadroTexto">
          <a:extLst>
            <a:ext uri="{FF2B5EF4-FFF2-40B4-BE49-F238E27FC236}">
              <a16:creationId xmlns:a16="http://schemas.microsoft.com/office/drawing/2014/main" xmlns="" id="{00000000-0008-0000-2100-00007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4" name="173 CuadroTexto">
          <a:extLst>
            <a:ext uri="{FF2B5EF4-FFF2-40B4-BE49-F238E27FC236}">
              <a16:creationId xmlns:a16="http://schemas.microsoft.com/office/drawing/2014/main" xmlns="" id="{00000000-0008-0000-2100-00007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5" name="174 CuadroTexto">
          <a:extLst>
            <a:ext uri="{FF2B5EF4-FFF2-40B4-BE49-F238E27FC236}">
              <a16:creationId xmlns:a16="http://schemas.microsoft.com/office/drawing/2014/main" xmlns="" id="{00000000-0008-0000-2100-00007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6" name="175 CuadroTexto">
          <a:extLst>
            <a:ext uri="{FF2B5EF4-FFF2-40B4-BE49-F238E27FC236}">
              <a16:creationId xmlns:a16="http://schemas.microsoft.com/office/drawing/2014/main" xmlns="" id="{00000000-0008-0000-2100-00007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7" name="176 CuadroTexto">
          <a:extLst>
            <a:ext uri="{FF2B5EF4-FFF2-40B4-BE49-F238E27FC236}">
              <a16:creationId xmlns:a16="http://schemas.microsoft.com/office/drawing/2014/main" xmlns="" id="{00000000-0008-0000-2100-00007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8" name="177 CuadroTexto">
          <a:extLst>
            <a:ext uri="{FF2B5EF4-FFF2-40B4-BE49-F238E27FC236}">
              <a16:creationId xmlns:a16="http://schemas.microsoft.com/office/drawing/2014/main" xmlns="" id="{00000000-0008-0000-2100-00007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9" name="178 CuadroTexto">
          <a:extLst>
            <a:ext uri="{FF2B5EF4-FFF2-40B4-BE49-F238E27FC236}">
              <a16:creationId xmlns:a16="http://schemas.microsoft.com/office/drawing/2014/main" xmlns="" id="{00000000-0008-0000-2100-00007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0" name="179 CuadroTexto">
          <a:extLst>
            <a:ext uri="{FF2B5EF4-FFF2-40B4-BE49-F238E27FC236}">
              <a16:creationId xmlns:a16="http://schemas.microsoft.com/office/drawing/2014/main" xmlns="" id="{00000000-0008-0000-2100-00007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1" name="180 CuadroTexto">
          <a:extLst>
            <a:ext uri="{FF2B5EF4-FFF2-40B4-BE49-F238E27FC236}">
              <a16:creationId xmlns:a16="http://schemas.microsoft.com/office/drawing/2014/main" xmlns="" id="{00000000-0008-0000-2100-00007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2" name="181 CuadroTexto">
          <a:extLst>
            <a:ext uri="{FF2B5EF4-FFF2-40B4-BE49-F238E27FC236}">
              <a16:creationId xmlns:a16="http://schemas.microsoft.com/office/drawing/2014/main" xmlns="" id="{00000000-0008-0000-2100-00007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3" name="182 CuadroTexto">
          <a:extLst>
            <a:ext uri="{FF2B5EF4-FFF2-40B4-BE49-F238E27FC236}">
              <a16:creationId xmlns:a16="http://schemas.microsoft.com/office/drawing/2014/main" xmlns="" id="{00000000-0008-0000-2100-00007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4" name="183 CuadroTexto">
          <a:extLst>
            <a:ext uri="{FF2B5EF4-FFF2-40B4-BE49-F238E27FC236}">
              <a16:creationId xmlns:a16="http://schemas.microsoft.com/office/drawing/2014/main" xmlns="" id="{00000000-0008-0000-2100-00007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5" name="184 CuadroTexto">
          <a:extLst>
            <a:ext uri="{FF2B5EF4-FFF2-40B4-BE49-F238E27FC236}">
              <a16:creationId xmlns:a16="http://schemas.microsoft.com/office/drawing/2014/main" xmlns="" id="{00000000-0008-0000-2100-00007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6" name="185 CuadroTexto">
          <a:extLst>
            <a:ext uri="{FF2B5EF4-FFF2-40B4-BE49-F238E27FC236}">
              <a16:creationId xmlns:a16="http://schemas.microsoft.com/office/drawing/2014/main" xmlns="" id="{00000000-0008-0000-2100-00007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7" name="186 CuadroTexto">
          <a:extLst>
            <a:ext uri="{FF2B5EF4-FFF2-40B4-BE49-F238E27FC236}">
              <a16:creationId xmlns:a16="http://schemas.microsoft.com/office/drawing/2014/main" xmlns="" id="{00000000-0008-0000-2100-00007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8" name="187 CuadroTexto">
          <a:extLst>
            <a:ext uri="{FF2B5EF4-FFF2-40B4-BE49-F238E27FC236}">
              <a16:creationId xmlns:a16="http://schemas.microsoft.com/office/drawing/2014/main" xmlns="" id="{00000000-0008-0000-2100-00008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9" name="188 CuadroTexto">
          <a:extLst>
            <a:ext uri="{FF2B5EF4-FFF2-40B4-BE49-F238E27FC236}">
              <a16:creationId xmlns:a16="http://schemas.microsoft.com/office/drawing/2014/main" xmlns="" id="{00000000-0008-0000-2100-00008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0" name="189 CuadroTexto">
          <a:extLst>
            <a:ext uri="{FF2B5EF4-FFF2-40B4-BE49-F238E27FC236}">
              <a16:creationId xmlns:a16="http://schemas.microsoft.com/office/drawing/2014/main" xmlns="" id="{00000000-0008-0000-2100-00008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1" name="190 CuadroTexto">
          <a:extLst>
            <a:ext uri="{FF2B5EF4-FFF2-40B4-BE49-F238E27FC236}">
              <a16:creationId xmlns:a16="http://schemas.microsoft.com/office/drawing/2014/main" xmlns="" id="{00000000-0008-0000-2100-00008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2" name="191 CuadroTexto">
          <a:extLst>
            <a:ext uri="{FF2B5EF4-FFF2-40B4-BE49-F238E27FC236}">
              <a16:creationId xmlns:a16="http://schemas.microsoft.com/office/drawing/2014/main" xmlns="" id="{00000000-0008-0000-2100-00008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3" name="192 CuadroTexto">
          <a:extLst>
            <a:ext uri="{FF2B5EF4-FFF2-40B4-BE49-F238E27FC236}">
              <a16:creationId xmlns:a16="http://schemas.microsoft.com/office/drawing/2014/main" xmlns="" id="{00000000-0008-0000-2100-00008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4" name="193 CuadroTexto">
          <a:extLst>
            <a:ext uri="{FF2B5EF4-FFF2-40B4-BE49-F238E27FC236}">
              <a16:creationId xmlns:a16="http://schemas.microsoft.com/office/drawing/2014/main" xmlns="" id="{00000000-0008-0000-2100-00008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5" name="194 CuadroTexto">
          <a:extLst>
            <a:ext uri="{FF2B5EF4-FFF2-40B4-BE49-F238E27FC236}">
              <a16:creationId xmlns:a16="http://schemas.microsoft.com/office/drawing/2014/main" xmlns="" id="{00000000-0008-0000-2100-00008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6" name="195 CuadroTexto">
          <a:extLst>
            <a:ext uri="{FF2B5EF4-FFF2-40B4-BE49-F238E27FC236}">
              <a16:creationId xmlns:a16="http://schemas.microsoft.com/office/drawing/2014/main" xmlns="" id="{00000000-0008-0000-2100-00008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7" name="196 CuadroTexto">
          <a:extLst>
            <a:ext uri="{FF2B5EF4-FFF2-40B4-BE49-F238E27FC236}">
              <a16:creationId xmlns:a16="http://schemas.microsoft.com/office/drawing/2014/main" xmlns="" id="{00000000-0008-0000-2100-00008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8" name="197 CuadroTexto">
          <a:extLst>
            <a:ext uri="{FF2B5EF4-FFF2-40B4-BE49-F238E27FC236}">
              <a16:creationId xmlns:a16="http://schemas.microsoft.com/office/drawing/2014/main" xmlns="" id="{00000000-0008-0000-2100-00008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9" name="198 CuadroTexto">
          <a:extLst>
            <a:ext uri="{FF2B5EF4-FFF2-40B4-BE49-F238E27FC236}">
              <a16:creationId xmlns:a16="http://schemas.microsoft.com/office/drawing/2014/main" xmlns="" id="{00000000-0008-0000-2100-00008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0" name="199 CuadroTexto">
          <a:extLst>
            <a:ext uri="{FF2B5EF4-FFF2-40B4-BE49-F238E27FC236}">
              <a16:creationId xmlns:a16="http://schemas.microsoft.com/office/drawing/2014/main" xmlns="" id="{00000000-0008-0000-2100-00008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1" name="200 CuadroTexto">
          <a:extLst>
            <a:ext uri="{FF2B5EF4-FFF2-40B4-BE49-F238E27FC236}">
              <a16:creationId xmlns:a16="http://schemas.microsoft.com/office/drawing/2014/main" xmlns="" id="{00000000-0008-0000-2100-00008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2" name="201 CuadroTexto">
          <a:extLst>
            <a:ext uri="{FF2B5EF4-FFF2-40B4-BE49-F238E27FC236}">
              <a16:creationId xmlns:a16="http://schemas.microsoft.com/office/drawing/2014/main" xmlns="" id="{00000000-0008-0000-2100-00008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3" name="202 CuadroTexto">
          <a:extLst>
            <a:ext uri="{FF2B5EF4-FFF2-40B4-BE49-F238E27FC236}">
              <a16:creationId xmlns:a16="http://schemas.microsoft.com/office/drawing/2014/main" xmlns="" id="{00000000-0008-0000-2100-00008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4" name="203 CuadroTexto">
          <a:extLst>
            <a:ext uri="{FF2B5EF4-FFF2-40B4-BE49-F238E27FC236}">
              <a16:creationId xmlns:a16="http://schemas.microsoft.com/office/drawing/2014/main" xmlns="" id="{00000000-0008-0000-2100-00009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5" name="204 CuadroTexto">
          <a:extLst>
            <a:ext uri="{FF2B5EF4-FFF2-40B4-BE49-F238E27FC236}">
              <a16:creationId xmlns:a16="http://schemas.microsoft.com/office/drawing/2014/main" xmlns="" id="{00000000-0008-0000-2100-00009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6" name="205 CuadroTexto">
          <a:extLst>
            <a:ext uri="{FF2B5EF4-FFF2-40B4-BE49-F238E27FC236}">
              <a16:creationId xmlns:a16="http://schemas.microsoft.com/office/drawing/2014/main" xmlns="" id="{00000000-0008-0000-2100-00009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7" name="206 CuadroTexto">
          <a:extLst>
            <a:ext uri="{FF2B5EF4-FFF2-40B4-BE49-F238E27FC236}">
              <a16:creationId xmlns:a16="http://schemas.microsoft.com/office/drawing/2014/main" xmlns="" id="{00000000-0008-0000-2100-00009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8" name="207 CuadroTexto">
          <a:extLst>
            <a:ext uri="{FF2B5EF4-FFF2-40B4-BE49-F238E27FC236}">
              <a16:creationId xmlns:a16="http://schemas.microsoft.com/office/drawing/2014/main" xmlns="" id="{00000000-0008-0000-2100-00009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9" name="208 CuadroTexto">
          <a:extLst>
            <a:ext uri="{FF2B5EF4-FFF2-40B4-BE49-F238E27FC236}">
              <a16:creationId xmlns:a16="http://schemas.microsoft.com/office/drawing/2014/main" xmlns="" id="{00000000-0008-0000-2100-00009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0" name="209 CuadroTexto">
          <a:extLst>
            <a:ext uri="{FF2B5EF4-FFF2-40B4-BE49-F238E27FC236}">
              <a16:creationId xmlns:a16="http://schemas.microsoft.com/office/drawing/2014/main" xmlns="" id="{00000000-0008-0000-2100-00009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1" name="210 CuadroTexto">
          <a:extLst>
            <a:ext uri="{FF2B5EF4-FFF2-40B4-BE49-F238E27FC236}">
              <a16:creationId xmlns:a16="http://schemas.microsoft.com/office/drawing/2014/main" xmlns="" id="{00000000-0008-0000-2100-00009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2" name="211 CuadroTexto">
          <a:extLst>
            <a:ext uri="{FF2B5EF4-FFF2-40B4-BE49-F238E27FC236}">
              <a16:creationId xmlns:a16="http://schemas.microsoft.com/office/drawing/2014/main" xmlns="" id="{00000000-0008-0000-2100-00009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3" name="212 CuadroTexto">
          <a:extLst>
            <a:ext uri="{FF2B5EF4-FFF2-40B4-BE49-F238E27FC236}">
              <a16:creationId xmlns:a16="http://schemas.microsoft.com/office/drawing/2014/main" xmlns="" id="{00000000-0008-0000-2100-00009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4" name="213 CuadroTexto">
          <a:extLst>
            <a:ext uri="{FF2B5EF4-FFF2-40B4-BE49-F238E27FC236}">
              <a16:creationId xmlns:a16="http://schemas.microsoft.com/office/drawing/2014/main" xmlns="" id="{00000000-0008-0000-2100-00009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5" name="214 CuadroTexto">
          <a:extLst>
            <a:ext uri="{FF2B5EF4-FFF2-40B4-BE49-F238E27FC236}">
              <a16:creationId xmlns:a16="http://schemas.microsoft.com/office/drawing/2014/main" xmlns="" id="{00000000-0008-0000-2100-00009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6" name="215 CuadroTexto">
          <a:extLst>
            <a:ext uri="{FF2B5EF4-FFF2-40B4-BE49-F238E27FC236}">
              <a16:creationId xmlns:a16="http://schemas.microsoft.com/office/drawing/2014/main" xmlns="" id="{00000000-0008-0000-2100-00009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7" name="216 CuadroTexto">
          <a:extLst>
            <a:ext uri="{FF2B5EF4-FFF2-40B4-BE49-F238E27FC236}">
              <a16:creationId xmlns:a16="http://schemas.microsoft.com/office/drawing/2014/main" xmlns="" id="{00000000-0008-0000-2100-00009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8" name="217 CuadroTexto">
          <a:extLst>
            <a:ext uri="{FF2B5EF4-FFF2-40B4-BE49-F238E27FC236}">
              <a16:creationId xmlns:a16="http://schemas.microsoft.com/office/drawing/2014/main" xmlns="" id="{00000000-0008-0000-2100-00009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9" name="218 CuadroTexto">
          <a:extLst>
            <a:ext uri="{FF2B5EF4-FFF2-40B4-BE49-F238E27FC236}">
              <a16:creationId xmlns:a16="http://schemas.microsoft.com/office/drawing/2014/main" xmlns="" id="{00000000-0008-0000-2100-00009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0" name="219 CuadroTexto">
          <a:extLst>
            <a:ext uri="{FF2B5EF4-FFF2-40B4-BE49-F238E27FC236}">
              <a16:creationId xmlns:a16="http://schemas.microsoft.com/office/drawing/2014/main" xmlns="" id="{00000000-0008-0000-2100-0000A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1" name="220 CuadroTexto">
          <a:extLst>
            <a:ext uri="{FF2B5EF4-FFF2-40B4-BE49-F238E27FC236}">
              <a16:creationId xmlns:a16="http://schemas.microsoft.com/office/drawing/2014/main" xmlns="" id="{00000000-0008-0000-2100-0000A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2" name="221 CuadroTexto">
          <a:extLst>
            <a:ext uri="{FF2B5EF4-FFF2-40B4-BE49-F238E27FC236}">
              <a16:creationId xmlns:a16="http://schemas.microsoft.com/office/drawing/2014/main" xmlns="" id="{00000000-0008-0000-2100-0000A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3" name="222 CuadroTexto">
          <a:extLst>
            <a:ext uri="{FF2B5EF4-FFF2-40B4-BE49-F238E27FC236}">
              <a16:creationId xmlns:a16="http://schemas.microsoft.com/office/drawing/2014/main" xmlns="" id="{00000000-0008-0000-2100-0000A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4" name="223 CuadroTexto">
          <a:extLst>
            <a:ext uri="{FF2B5EF4-FFF2-40B4-BE49-F238E27FC236}">
              <a16:creationId xmlns:a16="http://schemas.microsoft.com/office/drawing/2014/main" xmlns="" id="{00000000-0008-0000-2100-0000A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5" name="224 CuadroTexto">
          <a:extLst>
            <a:ext uri="{FF2B5EF4-FFF2-40B4-BE49-F238E27FC236}">
              <a16:creationId xmlns:a16="http://schemas.microsoft.com/office/drawing/2014/main" xmlns="" id="{00000000-0008-0000-2100-0000A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6" name="225 CuadroTexto">
          <a:extLst>
            <a:ext uri="{FF2B5EF4-FFF2-40B4-BE49-F238E27FC236}">
              <a16:creationId xmlns:a16="http://schemas.microsoft.com/office/drawing/2014/main" xmlns="" id="{00000000-0008-0000-2100-0000A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7" name="226 CuadroTexto">
          <a:extLst>
            <a:ext uri="{FF2B5EF4-FFF2-40B4-BE49-F238E27FC236}">
              <a16:creationId xmlns:a16="http://schemas.microsoft.com/office/drawing/2014/main" xmlns="" id="{00000000-0008-0000-2100-0000A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8" name="227 CuadroTexto">
          <a:extLst>
            <a:ext uri="{FF2B5EF4-FFF2-40B4-BE49-F238E27FC236}">
              <a16:creationId xmlns:a16="http://schemas.microsoft.com/office/drawing/2014/main" xmlns="" id="{00000000-0008-0000-2100-0000A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9" name="228 CuadroTexto">
          <a:extLst>
            <a:ext uri="{FF2B5EF4-FFF2-40B4-BE49-F238E27FC236}">
              <a16:creationId xmlns:a16="http://schemas.microsoft.com/office/drawing/2014/main" xmlns="" id="{00000000-0008-0000-2100-0000A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0" name="229 CuadroTexto">
          <a:extLst>
            <a:ext uri="{FF2B5EF4-FFF2-40B4-BE49-F238E27FC236}">
              <a16:creationId xmlns:a16="http://schemas.microsoft.com/office/drawing/2014/main" xmlns="" id="{00000000-0008-0000-2100-0000A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1" name="230 CuadroTexto">
          <a:extLst>
            <a:ext uri="{FF2B5EF4-FFF2-40B4-BE49-F238E27FC236}">
              <a16:creationId xmlns:a16="http://schemas.microsoft.com/office/drawing/2014/main" xmlns="" id="{00000000-0008-0000-2100-0000A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2" name="231 CuadroTexto">
          <a:extLst>
            <a:ext uri="{FF2B5EF4-FFF2-40B4-BE49-F238E27FC236}">
              <a16:creationId xmlns:a16="http://schemas.microsoft.com/office/drawing/2014/main" xmlns="" id="{00000000-0008-0000-2100-0000A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3" name="232 CuadroTexto">
          <a:extLst>
            <a:ext uri="{FF2B5EF4-FFF2-40B4-BE49-F238E27FC236}">
              <a16:creationId xmlns:a16="http://schemas.microsoft.com/office/drawing/2014/main" xmlns="" id="{00000000-0008-0000-2100-0000A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4" name="233 CuadroTexto">
          <a:extLst>
            <a:ext uri="{FF2B5EF4-FFF2-40B4-BE49-F238E27FC236}">
              <a16:creationId xmlns:a16="http://schemas.microsoft.com/office/drawing/2014/main" xmlns="" id="{00000000-0008-0000-2100-0000A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5" name="234 CuadroTexto">
          <a:extLst>
            <a:ext uri="{FF2B5EF4-FFF2-40B4-BE49-F238E27FC236}">
              <a16:creationId xmlns:a16="http://schemas.microsoft.com/office/drawing/2014/main" xmlns="" id="{00000000-0008-0000-2100-0000A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6" name="235 CuadroTexto">
          <a:extLst>
            <a:ext uri="{FF2B5EF4-FFF2-40B4-BE49-F238E27FC236}">
              <a16:creationId xmlns:a16="http://schemas.microsoft.com/office/drawing/2014/main" xmlns="" id="{00000000-0008-0000-2100-0000B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7" name="236 CuadroTexto">
          <a:extLst>
            <a:ext uri="{FF2B5EF4-FFF2-40B4-BE49-F238E27FC236}">
              <a16:creationId xmlns:a16="http://schemas.microsoft.com/office/drawing/2014/main" xmlns="" id="{00000000-0008-0000-2100-0000B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8" name="237 CuadroTexto">
          <a:extLst>
            <a:ext uri="{FF2B5EF4-FFF2-40B4-BE49-F238E27FC236}">
              <a16:creationId xmlns:a16="http://schemas.microsoft.com/office/drawing/2014/main" xmlns="" id="{00000000-0008-0000-2100-0000B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9" name="238 CuadroTexto">
          <a:extLst>
            <a:ext uri="{FF2B5EF4-FFF2-40B4-BE49-F238E27FC236}">
              <a16:creationId xmlns:a16="http://schemas.microsoft.com/office/drawing/2014/main" xmlns="" id="{00000000-0008-0000-2100-0000B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0" name="239 CuadroTexto">
          <a:extLst>
            <a:ext uri="{FF2B5EF4-FFF2-40B4-BE49-F238E27FC236}">
              <a16:creationId xmlns:a16="http://schemas.microsoft.com/office/drawing/2014/main" xmlns="" id="{00000000-0008-0000-2100-0000B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1" name="240 CuadroTexto">
          <a:extLst>
            <a:ext uri="{FF2B5EF4-FFF2-40B4-BE49-F238E27FC236}">
              <a16:creationId xmlns:a16="http://schemas.microsoft.com/office/drawing/2014/main" xmlns="" id="{00000000-0008-0000-2100-0000B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2" name="241 CuadroTexto">
          <a:extLst>
            <a:ext uri="{FF2B5EF4-FFF2-40B4-BE49-F238E27FC236}">
              <a16:creationId xmlns:a16="http://schemas.microsoft.com/office/drawing/2014/main" xmlns="" id="{00000000-0008-0000-2100-0000B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3" name="242 CuadroTexto">
          <a:extLst>
            <a:ext uri="{FF2B5EF4-FFF2-40B4-BE49-F238E27FC236}">
              <a16:creationId xmlns:a16="http://schemas.microsoft.com/office/drawing/2014/main" xmlns="" id="{00000000-0008-0000-2100-0000B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4" name="243 CuadroTexto">
          <a:extLst>
            <a:ext uri="{FF2B5EF4-FFF2-40B4-BE49-F238E27FC236}">
              <a16:creationId xmlns:a16="http://schemas.microsoft.com/office/drawing/2014/main" xmlns="" id="{00000000-0008-0000-2100-0000B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5" name="244 CuadroTexto">
          <a:extLst>
            <a:ext uri="{FF2B5EF4-FFF2-40B4-BE49-F238E27FC236}">
              <a16:creationId xmlns:a16="http://schemas.microsoft.com/office/drawing/2014/main" xmlns="" id="{00000000-0008-0000-2100-0000B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6" name="245 CuadroTexto">
          <a:extLst>
            <a:ext uri="{FF2B5EF4-FFF2-40B4-BE49-F238E27FC236}">
              <a16:creationId xmlns:a16="http://schemas.microsoft.com/office/drawing/2014/main" xmlns="" id="{00000000-0008-0000-2100-0000B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7" name="246 CuadroTexto">
          <a:extLst>
            <a:ext uri="{FF2B5EF4-FFF2-40B4-BE49-F238E27FC236}">
              <a16:creationId xmlns:a16="http://schemas.microsoft.com/office/drawing/2014/main" xmlns="" id="{00000000-0008-0000-2100-0000B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8" name="247 CuadroTexto">
          <a:extLst>
            <a:ext uri="{FF2B5EF4-FFF2-40B4-BE49-F238E27FC236}">
              <a16:creationId xmlns:a16="http://schemas.microsoft.com/office/drawing/2014/main" xmlns="" id="{00000000-0008-0000-2100-0000B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9" name="248 CuadroTexto">
          <a:extLst>
            <a:ext uri="{FF2B5EF4-FFF2-40B4-BE49-F238E27FC236}">
              <a16:creationId xmlns:a16="http://schemas.microsoft.com/office/drawing/2014/main" xmlns="" id="{00000000-0008-0000-2100-0000B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0" name="249 CuadroTexto">
          <a:extLst>
            <a:ext uri="{FF2B5EF4-FFF2-40B4-BE49-F238E27FC236}">
              <a16:creationId xmlns:a16="http://schemas.microsoft.com/office/drawing/2014/main" xmlns="" id="{00000000-0008-0000-2100-0000B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1" name="250 CuadroTexto">
          <a:extLst>
            <a:ext uri="{FF2B5EF4-FFF2-40B4-BE49-F238E27FC236}">
              <a16:creationId xmlns:a16="http://schemas.microsoft.com/office/drawing/2014/main" xmlns="" id="{00000000-0008-0000-2100-0000B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2" name="251 CuadroTexto">
          <a:extLst>
            <a:ext uri="{FF2B5EF4-FFF2-40B4-BE49-F238E27FC236}">
              <a16:creationId xmlns:a16="http://schemas.microsoft.com/office/drawing/2014/main" xmlns="" id="{00000000-0008-0000-2100-0000C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3" name="252 CuadroTexto">
          <a:extLst>
            <a:ext uri="{FF2B5EF4-FFF2-40B4-BE49-F238E27FC236}">
              <a16:creationId xmlns:a16="http://schemas.microsoft.com/office/drawing/2014/main" xmlns="" id="{00000000-0008-0000-2100-0000C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4" name="253 CuadroTexto">
          <a:extLst>
            <a:ext uri="{FF2B5EF4-FFF2-40B4-BE49-F238E27FC236}">
              <a16:creationId xmlns:a16="http://schemas.microsoft.com/office/drawing/2014/main" xmlns="" id="{00000000-0008-0000-2100-0000C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5" name="254 CuadroTexto">
          <a:extLst>
            <a:ext uri="{FF2B5EF4-FFF2-40B4-BE49-F238E27FC236}">
              <a16:creationId xmlns:a16="http://schemas.microsoft.com/office/drawing/2014/main" xmlns="" id="{00000000-0008-0000-2100-0000C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6" name="255 CuadroTexto">
          <a:extLst>
            <a:ext uri="{FF2B5EF4-FFF2-40B4-BE49-F238E27FC236}">
              <a16:creationId xmlns:a16="http://schemas.microsoft.com/office/drawing/2014/main" xmlns="" id="{00000000-0008-0000-2100-0000C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7" name="256 CuadroTexto">
          <a:extLst>
            <a:ext uri="{FF2B5EF4-FFF2-40B4-BE49-F238E27FC236}">
              <a16:creationId xmlns:a16="http://schemas.microsoft.com/office/drawing/2014/main" xmlns="" id="{00000000-0008-0000-2100-0000C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8" name="257 CuadroTexto">
          <a:extLst>
            <a:ext uri="{FF2B5EF4-FFF2-40B4-BE49-F238E27FC236}">
              <a16:creationId xmlns:a16="http://schemas.microsoft.com/office/drawing/2014/main" xmlns="" id="{00000000-0008-0000-2100-0000C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9" name="258 CuadroTexto">
          <a:extLst>
            <a:ext uri="{FF2B5EF4-FFF2-40B4-BE49-F238E27FC236}">
              <a16:creationId xmlns:a16="http://schemas.microsoft.com/office/drawing/2014/main" xmlns="" id="{00000000-0008-0000-2100-0000C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0" name="259 CuadroTexto">
          <a:extLst>
            <a:ext uri="{FF2B5EF4-FFF2-40B4-BE49-F238E27FC236}">
              <a16:creationId xmlns:a16="http://schemas.microsoft.com/office/drawing/2014/main" xmlns="" id="{00000000-0008-0000-2100-0000C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1" name="260 CuadroTexto">
          <a:extLst>
            <a:ext uri="{FF2B5EF4-FFF2-40B4-BE49-F238E27FC236}">
              <a16:creationId xmlns:a16="http://schemas.microsoft.com/office/drawing/2014/main" xmlns="" id="{00000000-0008-0000-2100-0000C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2" name="261 CuadroTexto">
          <a:extLst>
            <a:ext uri="{FF2B5EF4-FFF2-40B4-BE49-F238E27FC236}">
              <a16:creationId xmlns:a16="http://schemas.microsoft.com/office/drawing/2014/main" xmlns="" id="{00000000-0008-0000-2100-0000C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3" name="262 CuadroTexto">
          <a:extLst>
            <a:ext uri="{FF2B5EF4-FFF2-40B4-BE49-F238E27FC236}">
              <a16:creationId xmlns:a16="http://schemas.microsoft.com/office/drawing/2014/main" xmlns="" id="{00000000-0008-0000-2100-0000C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4" name="263 CuadroTexto">
          <a:extLst>
            <a:ext uri="{FF2B5EF4-FFF2-40B4-BE49-F238E27FC236}">
              <a16:creationId xmlns:a16="http://schemas.microsoft.com/office/drawing/2014/main" xmlns="" id="{00000000-0008-0000-2100-0000C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5" name="264 CuadroTexto">
          <a:extLst>
            <a:ext uri="{FF2B5EF4-FFF2-40B4-BE49-F238E27FC236}">
              <a16:creationId xmlns:a16="http://schemas.microsoft.com/office/drawing/2014/main" xmlns="" id="{00000000-0008-0000-2100-0000C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6" name="265 CuadroTexto">
          <a:extLst>
            <a:ext uri="{FF2B5EF4-FFF2-40B4-BE49-F238E27FC236}">
              <a16:creationId xmlns:a16="http://schemas.microsoft.com/office/drawing/2014/main" xmlns="" id="{00000000-0008-0000-2100-0000C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7" name="266 CuadroTexto">
          <a:extLst>
            <a:ext uri="{FF2B5EF4-FFF2-40B4-BE49-F238E27FC236}">
              <a16:creationId xmlns:a16="http://schemas.microsoft.com/office/drawing/2014/main" xmlns="" id="{00000000-0008-0000-2100-0000C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8" name="267 CuadroTexto">
          <a:extLst>
            <a:ext uri="{FF2B5EF4-FFF2-40B4-BE49-F238E27FC236}">
              <a16:creationId xmlns:a16="http://schemas.microsoft.com/office/drawing/2014/main" xmlns="" id="{00000000-0008-0000-2100-0000D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9" name="268 CuadroTexto">
          <a:extLst>
            <a:ext uri="{FF2B5EF4-FFF2-40B4-BE49-F238E27FC236}">
              <a16:creationId xmlns:a16="http://schemas.microsoft.com/office/drawing/2014/main" xmlns="" id="{00000000-0008-0000-2100-0000D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0" name="269 CuadroTexto">
          <a:extLst>
            <a:ext uri="{FF2B5EF4-FFF2-40B4-BE49-F238E27FC236}">
              <a16:creationId xmlns:a16="http://schemas.microsoft.com/office/drawing/2014/main" xmlns="" id="{00000000-0008-0000-2100-0000D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1" name="270 CuadroTexto">
          <a:extLst>
            <a:ext uri="{FF2B5EF4-FFF2-40B4-BE49-F238E27FC236}">
              <a16:creationId xmlns:a16="http://schemas.microsoft.com/office/drawing/2014/main" xmlns="" id="{00000000-0008-0000-2100-0000D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2" name="271 CuadroTexto">
          <a:extLst>
            <a:ext uri="{FF2B5EF4-FFF2-40B4-BE49-F238E27FC236}">
              <a16:creationId xmlns:a16="http://schemas.microsoft.com/office/drawing/2014/main" xmlns="" id="{00000000-0008-0000-2100-0000D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3" name="272 CuadroTexto">
          <a:extLst>
            <a:ext uri="{FF2B5EF4-FFF2-40B4-BE49-F238E27FC236}">
              <a16:creationId xmlns:a16="http://schemas.microsoft.com/office/drawing/2014/main" xmlns="" id="{00000000-0008-0000-2100-0000D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4" name="273 CuadroTexto">
          <a:extLst>
            <a:ext uri="{FF2B5EF4-FFF2-40B4-BE49-F238E27FC236}">
              <a16:creationId xmlns:a16="http://schemas.microsoft.com/office/drawing/2014/main" xmlns="" id="{00000000-0008-0000-2100-0000D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5" name="274 CuadroTexto">
          <a:extLst>
            <a:ext uri="{FF2B5EF4-FFF2-40B4-BE49-F238E27FC236}">
              <a16:creationId xmlns:a16="http://schemas.microsoft.com/office/drawing/2014/main" xmlns="" id="{00000000-0008-0000-2100-0000D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6" name="275 CuadroTexto">
          <a:extLst>
            <a:ext uri="{FF2B5EF4-FFF2-40B4-BE49-F238E27FC236}">
              <a16:creationId xmlns:a16="http://schemas.microsoft.com/office/drawing/2014/main" xmlns="" id="{00000000-0008-0000-2100-0000D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7" name="276 CuadroTexto">
          <a:extLst>
            <a:ext uri="{FF2B5EF4-FFF2-40B4-BE49-F238E27FC236}">
              <a16:creationId xmlns:a16="http://schemas.microsoft.com/office/drawing/2014/main" xmlns="" id="{00000000-0008-0000-2100-0000D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8" name="277 CuadroTexto">
          <a:extLst>
            <a:ext uri="{FF2B5EF4-FFF2-40B4-BE49-F238E27FC236}">
              <a16:creationId xmlns:a16="http://schemas.microsoft.com/office/drawing/2014/main" xmlns="" id="{00000000-0008-0000-2100-0000D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9" name="278 CuadroTexto">
          <a:extLst>
            <a:ext uri="{FF2B5EF4-FFF2-40B4-BE49-F238E27FC236}">
              <a16:creationId xmlns:a16="http://schemas.microsoft.com/office/drawing/2014/main" xmlns="" id="{00000000-0008-0000-2100-0000D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0" name="279 CuadroTexto">
          <a:extLst>
            <a:ext uri="{FF2B5EF4-FFF2-40B4-BE49-F238E27FC236}">
              <a16:creationId xmlns:a16="http://schemas.microsoft.com/office/drawing/2014/main" xmlns="" id="{00000000-0008-0000-2100-0000D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1" name="280 CuadroTexto">
          <a:extLst>
            <a:ext uri="{FF2B5EF4-FFF2-40B4-BE49-F238E27FC236}">
              <a16:creationId xmlns:a16="http://schemas.microsoft.com/office/drawing/2014/main" xmlns="" id="{00000000-0008-0000-2100-0000D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1 CuadroTexto">
          <a:extLst>
            <a:ext uri="{FF2B5EF4-FFF2-40B4-BE49-F238E27FC236}">
              <a16:creationId xmlns:a16="http://schemas.microsoft.com/office/drawing/2014/main" xmlns="" id="{00000000-0008-0000-2100-0000D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3" name="282 CuadroTexto">
          <a:extLst>
            <a:ext uri="{FF2B5EF4-FFF2-40B4-BE49-F238E27FC236}">
              <a16:creationId xmlns:a16="http://schemas.microsoft.com/office/drawing/2014/main" xmlns="" id="{00000000-0008-0000-2100-0000D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4" name="283 CuadroTexto">
          <a:extLst>
            <a:ext uri="{FF2B5EF4-FFF2-40B4-BE49-F238E27FC236}">
              <a16:creationId xmlns:a16="http://schemas.microsoft.com/office/drawing/2014/main" xmlns="" id="{00000000-0008-0000-2100-0000E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5" name="284 CuadroTexto">
          <a:extLst>
            <a:ext uri="{FF2B5EF4-FFF2-40B4-BE49-F238E27FC236}">
              <a16:creationId xmlns:a16="http://schemas.microsoft.com/office/drawing/2014/main" xmlns="" id="{00000000-0008-0000-2100-0000E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6" name="285 CuadroTexto">
          <a:extLst>
            <a:ext uri="{FF2B5EF4-FFF2-40B4-BE49-F238E27FC236}">
              <a16:creationId xmlns:a16="http://schemas.microsoft.com/office/drawing/2014/main" xmlns="" id="{00000000-0008-0000-2100-0000E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7" name="286 CuadroTexto">
          <a:extLst>
            <a:ext uri="{FF2B5EF4-FFF2-40B4-BE49-F238E27FC236}">
              <a16:creationId xmlns:a16="http://schemas.microsoft.com/office/drawing/2014/main" xmlns="" id="{00000000-0008-0000-2100-0000E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8" name="287 CuadroTexto">
          <a:extLst>
            <a:ext uri="{FF2B5EF4-FFF2-40B4-BE49-F238E27FC236}">
              <a16:creationId xmlns:a16="http://schemas.microsoft.com/office/drawing/2014/main" xmlns="" id="{00000000-0008-0000-2100-0000E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9" name="288 CuadroTexto">
          <a:extLst>
            <a:ext uri="{FF2B5EF4-FFF2-40B4-BE49-F238E27FC236}">
              <a16:creationId xmlns:a16="http://schemas.microsoft.com/office/drawing/2014/main" xmlns="" id="{00000000-0008-0000-2100-0000E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0" name="289 CuadroTexto">
          <a:extLst>
            <a:ext uri="{FF2B5EF4-FFF2-40B4-BE49-F238E27FC236}">
              <a16:creationId xmlns:a16="http://schemas.microsoft.com/office/drawing/2014/main" xmlns="" id="{00000000-0008-0000-2100-0000E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1" name="290 CuadroTexto">
          <a:extLst>
            <a:ext uri="{FF2B5EF4-FFF2-40B4-BE49-F238E27FC236}">
              <a16:creationId xmlns:a16="http://schemas.microsoft.com/office/drawing/2014/main" xmlns="" id="{00000000-0008-0000-2100-0000E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2" name="291 CuadroTexto">
          <a:extLst>
            <a:ext uri="{FF2B5EF4-FFF2-40B4-BE49-F238E27FC236}">
              <a16:creationId xmlns:a16="http://schemas.microsoft.com/office/drawing/2014/main" xmlns="" id="{00000000-0008-0000-2100-0000E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3" name="292 CuadroTexto">
          <a:extLst>
            <a:ext uri="{FF2B5EF4-FFF2-40B4-BE49-F238E27FC236}">
              <a16:creationId xmlns:a16="http://schemas.microsoft.com/office/drawing/2014/main" xmlns="" id="{00000000-0008-0000-2100-0000E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4" name="293 CuadroTexto">
          <a:extLst>
            <a:ext uri="{FF2B5EF4-FFF2-40B4-BE49-F238E27FC236}">
              <a16:creationId xmlns:a16="http://schemas.microsoft.com/office/drawing/2014/main" xmlns="" id="{00000000-0008-0000-2100-0000E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5" name="294 CuadroTexto">
          <a:extLst>
            <a:ext uri="{FF2B5EF4-FFF2-40B4-BE49-F238E27FC236}">
              <a16:creationId xmlns:a16="http://schemas.microsoft.com/office/drawing/2014/main" xmlns="" id="{00000000-0008-0000-2100-0000E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6" name="295 CuadroTexto">
          <a:extLst>
            <a:ext uri="{FF2B5EF4-FFF2-40B4-BE49-F238E27FC236}">
              <a16:creationId xmlns:a16="http://schemas.microsoft.com/office/drawing/2014/main" xmlns="" id="{00000000-0008-0000-2100-0000E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7" name="296 CuadroTexto">
          <a:extLst>
            <a:ext uri="{FF2B5EF4-FFF2-40B4-BE49-F238E27FC236}">
              <a16:creationId xmlns:a16="http://schemas.microsoft.com/office/drawing/2014/main" xmlns="" id="{00000000-0008-0000-2100-0000E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8" name="1 CuadroTexto">
          <a:extLst>
            <a:ext uri="{FF2B5EF4-FFF2-40B4-BE49-F238E27FC236}">
              <a16:creationId xmlns:a16="http://schemas.microsoft.com/office/drawing/2014/main" xmlns="" id="{00000000-0008-0000-2100-0000E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9" name="2 CuadroTexto">
          <a:extLst>
            <a:ext uri="{FF2B5EF4-FFF2-40B4-BE49-F238E27FC236}">
              <a16:creationId xmlns:a16="http://schemas.microsoft.com/office/drawing/2014/main" xmlns="" id="{00000000-0008-0000-2100-0000E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0" name="3 CuadroTexto">
          <a:extLst>
            <a:ext uri="{FF2B5EF4-FFF2-40B4-BE49-F238E27FC236}">
              <a16:creationId xmlns:a16="http://schemas.microsoft.com/office/drawing/2014/main" xmlns="" id="{00000000-0008-0000-2100-0000F0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1" name="4 CuadroTexto">
          <a:extLst>
            <a:ext uri="{FF2B5EF4-FFF2-40B4-BE49-F238E27FC236}">
              <a16:creationId xmlns:a16="http://schemas.microsoft.com/office/drawing/2014/main" xmlns="" id="{00000000-0008-0000-2100-0000F1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2" name="5 CuadroTexto">
          <a:extLst>
            <a:ext uri="{FF2B5EF4-FFF2-40B4-BE49-F238E27FC236}">
              <a16:creationId xmlns:a16="http://schemas.microsoft.com/office/drawing/2014/main" xmlns="" id="{00000000-0008-0000-2100-0000F2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3" name="6 CuadroTexto">
          <a:extLst>
            <a:ext uri="{FF2B5EF4-FFF2-40B4-BE49-F238E27FC236}">
              <a16:creationId xmlns:a16="http://schemas.microsoft.com/office/drawing/2014/main" xmlns="" id="{00000000-0008-0000-2100-0000F3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4" name="7 CuadroTexto">
          <a:extLst>
            <a:ext uri="{FF2B5EF4-FFF2-40B4-BE49-F238E27FC236}">
              <a16:creationId xmlns:a16="http://schemas.microsoft.com/office/drawing/2014/main" xmlns="" id="{00000000-0008-0000-2100-0000F4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5" name="8 CuadroTexto">
          <a:extLst>
            <a:ext uri="{FF2B5EF4-FFF2-40B4-BE49-F238E27FC236}">
              <a16:creationId xmlns:a16="http://schemas.microsoft.com/office/drawing/2014/main" xmlns="" id="{00000000-0008-0000-2100-0000F5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6" name="9 CuadroTexto">
          <a:extLst>
            <a:ext uri="{FF2B5EF4-FFF2-40B4-BE49-F238E27FC236}">
              <a16:creationId xmlns:a16="http://schemas.microsoft.com/office/drawing/2014/main" xmlns="" id="{00000000-0008-0000-2100-0000F6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7" name="10 CuadroTexto">
          <a:extLst>
            <a:ext uri="{FF2B5EF4-FFF2-40B4-BE49-F238E27FC236}">
              <a16:creationId xmlns:a16="http://schemas.microsoft.com/office/drawing/2014/main" xmlns="" id="{00000000-0008-0000-2100-0000F7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8" name="11 CuadroTexto">
          <a:extLst>
            <a:ext uri="{FF2B5EF4-FFF2-40B4-BE49-F238E27FC236}">
              <a16:creationId xmlns:a16="http://schemas.microsoft.com/office/drawing/2014/main" xmlns="" id="{00000000-0008-0000-2100-0000F8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9" name="12 CuadroTexto">
          <a:extLst>
            <a:ext uri="{FF2B5EF4-FFF2-40B4-BE49-F238E27FC236}">
              <a16:creationId xmlns:a16="http://schemas.microsoft.com/office/drawing/2014/main" xmlns="" id="{00000000-0008-0000-2100-0000F9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0" name="13 CuadroTexto">
          <a:extLst>
            <a:ext uri="{FF2B5EF4-FFF2-40B4-BE49-F238E27FC236}">
              <a16:creationId xmlns:a16="http://schemas.microsoft.com/office/drawing/2014/main" xmlns="" id="{00000000-0008-0000-2100-0000FA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1" name="14 CuadroTexto">
          <a:extLst>
            <a:ext uri="{FF2B5EF4-FFF2-40B4-BE49-F238E27FC236}">
              <a16:creationId xmlns:a16="http://schemas.microsoft.com/office/drawing/2014/main" xmlns="" id="{00000000-0008-0000-2100-0000FB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2" name="15 CuadroTexto">
          <a:extLst>
            <a:ext uri="{FF2B5EF4-FFF2-40B4-BE49-F238E27FC236}">
              <a16:creationId xmlns:a16="http://schemas.microsoft.com/office/drawing/2014/main" xmlns="" id="{00000000-0008-0000-2100-0000FC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3" name="16 CuadroTexto">
          <a:extLst>
            <a:ext uri="{FF2B5EF4-FFF2-40B4-BE49-F238E27FC236}">
              <a16:creationId xmlns:a16="http://schemas.microsoft.com/office/drawing/2014/main" xmlns="" id="{00000000-0008-0000-2100-0000FD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4" name="18 CuadroTexto">
          <a:extLst>
            <a:ext uri="{FF2B5EF4-FFF2-40B4-BE49-F238E27FC236}">
              <a16:creationId xmlns:a16="http://schemas.microsoft.com/office/drawing/2014/main" xmlns="" id="{00000000-0008-0000-2100-0000FE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5" name="19 CuadroTexto">
          <a:extLst>
            <a:ext uri="{FF2B5EF4-FFF2-40B4-BE49-F238E27FC236}">
              <a16:creationId xmlns:a16="http://schemas.microsoft.com/office/drawing/2014/main" xmlns="" id="{00000000-0008-0000-2100-0000FF0F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6" name="20 CuadroTexto">
          <a:extLst>
            <a:ext uri="{FF2B5EF4-FFF2-40B4-BE49-F238E27FC236}">
              <a16:creationId xmlns:a16="http://schemas.microsoft.com/office/drawing/2014/main" xmlns="" id="{00000000-0008-0000-2100-00000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7" name="21 CuadroTexto">
          <a:extLst>
            <a:ext uri="{FF2B5EF4-FFF2-40B4-BE49-F238E27FC236}">
              <a16:creationId xmlns:a16="http://schemas.microsoft.com/office/drawing/2014/main" xmlns="" id="{00000000-0008-0000-2100-00000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8" name="22 CuadroTexto">
          <a:extLst>
            <a:ext uri="{FF2B5EF4-FFF2-40B4-BE49-F238E27FC236}">
              <a16:creationId xmlns:a16="http://schemas.microsoft.com/office/drawing/2014/main" xmlns="" id="{00000000-0008-0000-2100-00000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9" name="23 CuadroTexto">
          <a:extLst>
            <a:ext uri="{FF2B5EF4-FFF2-40B4-BE49-F238E27FC236}">
              <a16:creationId xmlns:a16="http://schemas.microsoft.com/office/drawing/2014/main" xmlns="" id="{00000000-0008-0000-2100-00000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0" name="24 CuadroTexto">
          <a:extLst>
            <a:ext uri="{FF2B5EF4-FFF2-40B4-BE49-F238E27FC236}">
              <a16:creationId xmlns:a16="http://schemas.microsoft.com/office/drawing/2014/main" xmlns="" id="{00000000-0008-0000-2100-00000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1" name="25 CuadroTexto">
          <a:extLst>
            <a:ext uri="{FF2B5EF4-FFF2-40B4-BE49-F238E27FC236}">
              <a16:creationId xmlns:a16="http://schemas.microsoft.com/office/drawing/2014/main" xmlns="" id="{00000000-0008-0000-2100-00000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2" name="26 CuadroTexto">
          <a:extLst>
            <a:ext uri="{FF2B5EF4-FFF2-40B4-BE49-F238E27FC236}">
              <a16:creationId xmlns:a16="http://schemas.microsoft.com/office/drawing/2014/main" xmlns="" id="{00000000-0008-0000-2100-00000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3" name="27 CuadroTexto">
          <a:extLst>
            <a:ext uri="{FF2B5EF4-FFF2-40B4-BE49-F238E27FC236}">
              <a16:creationId xmlns:a16="http://schemas.microsoft.com/office/drawing/2014/main" xmlns="" id="{00000000-0008-0000-2100-000007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4" name="28 CuadroTexto">
          <a:extLst>
            <a:ext uri="{FF2B5EF4-FFF2-40B4-BE49-F238E27FC236}">
              <a16:creationId xmlns:a16="http://schemas.microsoft.com/office/drawing/2014/main" xmlns="" id="{00000000-0008-0000-2100-000008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5" name="29 CuadroTexto">
          <a:extLst>
            <a:ext uri="{FF2B5EF4-FFF2-40B4-BE49-F238E27FC236}">
              <a16:creationId xmlns:a16="http://schemas.microsoft.com/office/drawing/2014/main" xmlns="" id="{00000000-0008-0000-2100-00000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6" name="30 CuadroTexto">
          <a:extLst>
            <a:ext uri="{FF2B5EF4-FFF2-40B4-BE49-F238E27FC236}">
              <a16:creationId xmlns:a16="http://schemas.microsoft.com/office/drawing/2014/main" xmlns="" id="{00000000-0008-0000-2100-00000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7" name="31 CuadroTexto">
          <a:extLst>
            <a:ext uri="{FF2B5EF4-FFF2-40B4-BE49-F238E27FC236}">
              <a16:creationId xmlns:a16="http://schemas.microsoft.com/office/drawing/2014/main" xmlns="" id="{00000000-0008-0000-2100-00000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8" name="32 CuadroTexto">
          <a:extLst>
            <a:ext uri="{FF2B5EF4-FFF2-40B4-BE49-F238E27FC236}">
              <a16:creationId xmlns:a16="http://schemas.microsoft.com/office/drawing/2014/main" xmlns="" id="{00000000-0008-0000-2100-00000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9" name="33 CuadroTexto">
          <a:extLst>
            <a:ext uri="{FF2B5EF4-FFF2-40B4-BE49-F238E27FC236}">
              <a16:creationId xmlns:a16="http://schemas.microsoft.com/office/drawing/2014/main" xmlns="" id="{00000000-0008-0000-2100-00000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0" name="34 CuadroTexto">
          <a:extLst>
            <a:ext uri="{FF2B5EF4-FFF2-40B4-BE49-F238E27FC236}">
              <a16:creationId xmlns:a16="http://schemas.microsoft.com/office/drawing/2014/main" xmlns="" id="{00000000-0008-0000-2100-00000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1" name="35 CuadroTexto">
          <a:extLst>
            <a:ext uri="{FF2B5EF4-FFF2-40B4-BE49-F238E27FC236}">
              <a16:creationId xmlns:a16="http://schemas.microsoft.com/office/drawing/2014/main" xmlns="" id="{00000000-0008-0000-2100-00000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2" name="36 CuadroTexto">
          <a:extLst>
            <a:ext uri="{FF2B5EF4-FFF2-40B4-BE49-F238E27FC236}">
              <a16:creationId xmlns:a16="http://schemas.microsoft.com/office/drawing/2014/main" xmlns="" id="{00000000-0008-0000-2100-00001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3" name="37 CuadroTexto">
          <a:extLst>
            <a:ext uri="{FF2B5EF4-FFF2-40B4-BE49-F238E27FC236}">
              <a16:creationId xmlns:a16="http://schemas.microsoft.com/office/drawing/2014/main" xmlns="" id="{00000000-0008-0000-2100-00001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4" name="38 CuadroTexto">
          <a:extLst>
            <a:ext uri="{FF2B5EF4-FFF2-40B4-BE49-F238E27FC236}">
              <a16:creationId xmlns:a16="http://schemas.microsoft.com/office/drawing/2014/main" xmlns="" id="{00000000-0008-0000-2100-00001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5" name="39 CuadroTexto">
          <a:extLst>
            <a:ext uri="{FF2B5EF4-FFF2-40B4-BE49-F238E27FC236}">
              <a16:creationId xmlns:a16="http://schemas.microsoft.com/office/drawing/2014/main" xmlns="" id="{00000000-0008-0000-2100-00001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6" name="40 CuadroTexto">
          <a:extLst>
            <a:ext uri="{FF2B5EF4-FFF2-40B4-BE49-F238E27FC236}">
              <a16:creationId xmlns:a16="http://schemas.microsoft.com/office/drawing/2014/main" xmlns="" id="{00000000-0008-0000-2100-00001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7" name="41 CuadroTexto">
          <a:extLst>
            <a:ext uri="{FF2B5EF4-FFF2-40B4-BE49-F238E27FC236}">
              <a16:creationId xmlns:a16="http://schemas.microsoft.com/office/drawing/2014/main" xmlns="" id="{00000000-0008-0000-2100-00001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8" name="42 CuadroTexto">
          <a:extLst>
            <a:ext uri="{FF2B5EF4-FFF2-40B4-BE49-F238E27FC236}">
              <a16:creationId xmlns:a16="http://schemas.microsoft.com/office/drawing/2014/main" xmlns="" id="{00000000-0008-0000-2100-00001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9" name="43 CuadroTexto">
          <a:extLst>
            <a:ext uri="{FF2B5EF4-FFF2-40B4-BE49-F238E27FC236}">
              <a16:creationId xmlns:a16="http://schemas.microsoft.com/office/drawing/2014/main" xmlns="" id="{00000000-0008-0000-2100-000017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0" name="44 CuadroTexto">
          <a:extLst>
            <a:ext uri="{FF2B5EF4-FFF2-40B4-BE49-F238E27FC236}">
              <a16:creationId xmlns:a16="http://schemas.microsoft.com/office/drawing/2014/main" xmlns="" id="{00000000-0008-0000-2100-000018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1" name="45 CuadroTexto">
          <a:extLst>
            <a:ext uri="{FF2B5EF4-FFF2-40B4-BE49-F238E27FC236}">
              <a16:creationId xmlns:a16="http://schemas.microsoft.com/office/drawing/2014/main" xmlns="" id="{00000000-0008-0000-2100-00001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2" name="46 CuadroTexto">
          <a:extLst>
            <a:ext uri="{FF2B5EF4-FFF2-40B4-BE49-F238E27FC236}">
              <a16:creationId xmlns:a16="http://schemas.microsoft.com/office/drawing/2014/main" xmlns="" id="{00000000-0008-0000-2100-00001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3" name="47 CuadroTexto">
          <a:extLst>
            <a:ext uri="{FF2B5EF4-FFF2-40B4-BE49-F238E27FC236}">
              <a16:creationId xmlns:a16="http://schemas.microsoft.com/office/drawing/2014/main" xmlns="" id="{00000000-0008-0000-2100-00001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4" name="48 CuadroTexto">
          <a:extLst>
            <a:ext uri="{FF2B5EF4-FFF2-40B4-BE49-F238E27FC236}">
              <a16:creationId xmlns:a16="http://schemas.microsoft.com/office/drawing/2014/main" xmlns="" id="{00000000-0008-0000-2100-00001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5" name="49 CuadroTexto">
          <a:extLst>
            <a:ext uri="{FF2B5EF4-FFF2-40B4-BE49-F238E27FC236}">
              <a16:creationId xmlns:a16="http://schemas.microsoft.com/office/drawing/2014/main" xmlns="" id="{00000000-0008-0000-2100-00001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6" name="50 CuadroTexto">
          <a:extLst>
            <a:ext uri="{FF2B5EF4-FFF2-40B4-BE49-F238E27FC236}">
              <a16:creationId xmlns:a16="http://schemas.microsoft.com/office/drawing/2014/main" xmlns="" id="{00000000-0008-0000-2100-00001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7" name="51 CuadroTexto">
          <a:extLst>
            <a:ext uri="{FF2B5EF4-FFF2-40B4-BE49-F238E27FC236}">
              <a16:creationId xmlns:a16="http://schemas.microsoft.com/office/drawing/2014/main" xmlns="" id="{00000000-0008-0000-2100-00001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8" name="52 CuadroTexto">
          <a:extLst>
            <a:ext uri="{FF2B5EF4-FFF2-40B4-BE49-F238E27FC236}">
              <a16:creationId xmlns:a16="http://schemas.microsoft.com/office/drawing/2014/main" xmlns="" id="{00000000-0008-0000-2100-00002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9" name="53 CuadroTexto">
          <a:extLst>
            <a:ext uri="{FF2B5EF4-FFF2-40B4-BE49-F238E27FC236}">
              <a16:creationId xmlns:a16="http://schemas.microsoft.com/office/drawing/2014/main" xmlns="" id="{00000000-0008-0000-2100-00002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0" name="54 CuadroTexto">
          <a:extLst>
            <a:ext uri="{FF2B5EF4-FFF2-40B4-BE49-F238E27FC236}">
              <a16:creationId xmlns:a16="http://schemas.microsoft.com/office/drawing/2014/main" xmlns="" id="{00000000-0008-0000-2100-00002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1" name="55 CuadroTexto">
          <a:extLst>
            <a:ext uri="{FF2B5EF4-FFF2-40B4-BE49-F238E27FC236}">
              <a16:creationId xmlns:a16="http://schemas.microsoft.com/office/drawing/2014/main" xmlns="" id="{00000000-0008-0000-2100-00002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2" name="56 CuadroTexto">
          <a:extLst>
            <a:ext uri="{FF2B5EF4-FFF2-40B4-BE49-F238E27FC236}">
              <a16:creationId xmlns:a16="http://schemas.microsoft.com/office/drawing/2014/main" xmlns="" id="{00000000-0008-0000-2100-00002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3" name="57 CuadroTexto">
          <a:extLst>
            <a:ext uri="{FF2B5EF4-FFF2-40B4-BE49-F238E27FC236}">
              <a16:creationId xmlns:a16="http://schemas.microsoft.com/office/drawing/2014/main" xmlns="" id="{00000000-0008-0000-2100-00002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4" name="58 CuadroTexto">
          <a:extLst>
            <a:ext uri="{FF2B5EF4-FFF2-40B4-BE49-F238E27FC236}">
              <a16:creationId xmlns:a16="http://schemas.microsoft.com/office/drawing/2014/main" xmlns="" id="{00000000-0008-0000-2100-00002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5" name="59 CuadroTexto">
          <a:extLst>
            <a:ext uri="{FF2B5EF4-FFF2-40B4-BE49-F238E27FC236}">
              <a16:creationId xmlns:a16="http://schemas.microsoft.com/office/drawing/2014/main" xmlns="" id="{00000000-0008-0000-2100-000027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6" name="60 CuadroTexto">
          <a:extLst>
            <a:ext uri="{FF2B5EF4-FFF2-40B4-BE49-F238E27FC236}">
              <a16:creationId xmlns:a16="http://schemas.microsoft.com/office/drawing/2014/main" xmlns="" id="{00000000-0008-0000-2100-000028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7" name="61 CuadroTexto">
          <a:extLst>
            <a:ext uri="{FF2B5EF4-FFF2-40B4-BE49-F238E27FC236}">
              <a16:creationId xmlns:a16="http://schemas.microsoft.com/office/drawing/2014/main" xmlns="" id="{00000000-0008-0000-2100-00002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8" name="62 CuadroTexto">
          <a:extLst>
            <a:ext uri="{FF2B5EF4-FFF2-40B4-BE49-F238E27FC236}">
              <a16:creationId xmlns:a16="http://schemas.microsoft.com/office/drawing/2014/main" xmlns="" id="{00000000-0008-0000-2100-00002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9" name="63 CuadroTexto">
          <a:extLst>
            <a:ext uri="{FF2B5EF4-FFF2-40B4-BE49-F238E27FC236}">
              <a16:creationId xmlns:a16="http://schemas.microsoft.com/office/drawing/2014/main" xmlns="" id="{00000000-0008-0000-2100-00002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0" name="64 CuadroTexto">
          <a:extLst>
            <a:ext uri="{FF2B5EF4-FFF2-40B4-BE49-F238E27FC236}">
              <a16:creationId xmlns:a16="http://schemas.microsoft.com/office/drawing/2014/main" xmlns="" id="{00000000-0008-0000-2100-00002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1" name="65 CuadroTexto">
          <a:extLst>
            <a:ext uri="{FF2B5EF4-FFF2-40B4-BE49-F238E27FC236}">
              <a16:creationId xmlns:a16="http://schemas.microsoft.com/office/drawing/2014/main" xmlns="" id="{00000000-0008-0000-2100-00002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2" name="66 CuadroTexto">
          <a:extLst>
            <a:ext uri="{FF2B5EF4-FFF2-40B4-BE49-F238E27FC236}">
              <a16:creationId xmlns:a16="http://schemas.microsoft.com/office/drawing/2014/main" xmlns="" id="{00000000-0008-0000-2100-00002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3" name="67 CuadroTexto">
          <a:extLst>
            <a:ext uri="{FF2B5EF4-FFF2-40B4-BE49-F238E27FC236}">
              <a16:creationId xmlns:a16="http://schemas.microsoft.com/office/drawing/2014/main" xmlns="" id="{00000000-0008-0000-2100-00002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4" name="68 CuadroTexto">
          <a:extLst>
            <a:ext uri="{FF2B5EF4-FFF2-40B4-BE49-F238E27FC236}">
              <a16:creationId xmlns:a16="http://schemas.microsoft.com/office/drawing/2014/main" xmlns="" id="{00000000-0008-0000-2100-00003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5" name="69 CuadroTexto">
          <a:extLst>
            <a:ext uri="{FF2B5EF4-FFF2-40B4-BE49-F238E27FC236}">
              <a16:creationId xmlns:a16="http://schemas.microsoft.com/office/drawing/2014/main" xmlns="" id="{00000000-0008-0000-2100-00003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6" name="70 CuadroTexto">
          <a:extLst>
            <a:ext uri="{FF2B5EF4-FFF2-40B4-BE49-F238E27FC236}">
              <a16:creationId xmlns:a16="http://schemas.microsoft.com/office/drawing/2014/main" xmlns="" id="{00000000-0008-0000-2100-00003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7" name="71 CuadroTexto">
          <a:extLst>
            <a:ext uri="{FF2B5EF4-FFF2-40B4-BE49-F238E27FC236}">
              <a16:creationId xmlns:a16="http://schemas.microsoft.com/office/drawing/2014/main" xmlns="" id="{00000000-0008-0000-2100-00003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8" name="72 CuadroTexto">
          <a:extLst>
            <a:ext uri="{FF2B5EF4-FFF2-40B4-BE49-F238E27FC236}">
              <a16:creationId xmlns:a16="http://schemas.microsoft.com/office/drawing/2014/main" xmlns="" id="{00000000-0008-0000-2100-00003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9" name="73 CuadroTexto">
          <a:extLst>
            <a:ext uri="{FF2B5EF4-FFF2-40B4-BE49-F238E27FC236}">
              <a16:creationId xmlns:a16="http://schemas.microsoft.com/office/drawing/2014/main" xmlns="" id="{00000000-0008-0000-2100-00003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0" name="74 CuadroTexto">
          <a:extLst>
            <a:ext uri="{FF2B5EF4-FFF2-40B4-BE49-F238E27FC236}">
              <a16:creationId xmlns:a16="http://schemas.microsoft.com/office/drawing/2014/main" xmlns="" id="{00000000-0008-0000-2100-00003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1" name="75 CuadroTexto">
          <a:extLst>
            <a:ext uri="{FF2B5EF4-FFF2-40B4-BE49-F238E27FC236}">
              <a16:creationId xmlns:a16="http://schemas.microsoft.com/office/drawing/2014/main" xmlns="" id="{00000000-0008-0000-2100-000037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2" name="76 CuadroTexto">
          <a:extLst>
            <a:ext uri="{FF2B5EF4-FFF2-40B4-BE49-F238E27FC236}">
              <a16:creationId xmlns:a16="http://schemas.microsoft.com/office/drawing/2014/main" xmlns="" id="{00000000-0008-0000-2100-000038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3" name="77 CuadroTexto">
          <a:extLst>
            <a:ext uri="{FF2B5EF4-FFF2-40B4-BE49-F238E27FC236}">
              <a16:creationId xmlns:a16="http://schemas.microsoft.com/office/drawing/2014/main" xmlns="" id="{00000000-0008-0000-2100-00003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4" name="78 CuadroTexto">
          <a:extLst>
            <a:ext uri="{FF2B5EF4-FFF2-40B4-BE49-F238E27FC236}">
              <a16:creationId xmlns:a16="http://schemas.microsoft.com/office/drawing/2014/main" xmlns="" id="{00000000-0008-0000-2100-00003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5" name="79 CuadroTexto">
          <a:extLst>
            <a:ext uri="{FF2B5EF4-FFF2-40B4-BE49-F238E27FC236}">
              <a16:creationId xmlns:a16="http://schemas.microsoft.com/office/drawing/2014/main" xmlns="" id="{00000000-0008-0000-2100-00003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6" name="80 CuadroTexto">
          <a:extLst>
            <a:ext uri="{FF2B5EF4-FFF2-40B4-BE49-F238E27FC236}">
              <a16:creationId xmlns:a16="http://schemas.microsoft.com/office/drawing/2014/main" xmlns="" id="{00000000-0008-0000-2100-00003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7" name="81 CuadroTexto">
          <a:extLst>
            <a:ext uri="{FF2B5EF4-FFF2-40B4-BE49-F238E27FC236}">
              <a16:creationId xmlns:a16="http://schemas.microsoft.com/office/drawing/2014/main" xmlns="" id="{00000000-0008-0000-2100-00003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8" name="82 CuadroTexto">
          <a:extLst>
            <a:ext uri="{FF2B5EF4-FFF2-40B4-BE49-F238E27FC236}">
              <a16:creationId xmlns:a16="http://schemas.microsoft.com/office/drawing/2014/main" xmlns="" id="{00000000-0008-0000-2100-00003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9" name="83 CuadroTexto">
          <a:extLst>
            <a:ext uri="{FF2B5EF4-FFF2-40B4-BE49-F238E27FC236}">
              <a16:creationId xmlns:a16="http://schemas.microsoft.com/office/drawing/2014/main" xmlns="" id="{00000000-0008-0000-2100-00003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0" name="84 CuadroTexto">
          <a:extLst>
            <a:ext uri="{FF2B5EF4-FFF2-40B4-BE49-F238E27FC236}">
              <a16:creationId xmlns:a16="http://schemas.microsoft.com/office/drawing/2014/main" xmlns="" id="{00000000-0008-0000-2100-00004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1" name="85 CuadroTexto">
          <a:extLst>
            <a:ext uri="{FF2B5EF4-FFF2-40B4-BE49-F238E27FC236}">
              <a16:creationId xmlns:a16="http://schemas.microsoft.com/office/drawing/2014/main" xmlns="" id="{00000000-0008-0000-2100-00004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2" name="86 CuadroTexto">
          <a:extLst>
            <a:ext uri="{FF2B5EF4-FFF2-40B4-BE49-F238E27FC236}">
              <a16:creationId xmlns:a16="http://schemas.microsoft.com/office/drawing/2014/main" xmlns="" id="{00000000-0008-0000-2100-00004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3" name="87 CuadroTexto">
          <a:extLst>
            <a:ext uri="{FF2B5EF4-FFF2-40B4-BE49-F238E27FC236}">
              <a16:creationId xmlns:a16="http://schemas.microsoft.com/office/drawing/2014/main" xmlns="" id="{00000000-0008-0000-2100-00004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4" name="88 CuadroTexto">
          <a:extLst>
            <a:ext uri="{FF2B5EF4-FFF2-40B4-BE49-F238E27FC236}">
              <a16:creationId xmlns:a16="http://schemas.microsoft.com/office/drawing/2014/main" xmlns="" id="{00000000-0008-0000-2100-00004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5" name="89 CuadroTexto">
          <a:extLst>
            <a:ext uri="{FF2B5EF4-FFF2-40B4-BE49-F238E27FC236}">
              <a16:creationId xmlns:a16="http://schemas.microsoft.com/office/drawing/2014/main" xmlns="" id="{00000000-0008-0000-2100-00004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6" name="102 CuadroTexto">
          <a:extLst>
            <a:ext uri="{FF2B5EF4-FFF2-40B4-BE49-F238E27FC236}">
              <a16:creationId xmlns:a16="http://schemas.microsoft.com/office/drawing/2014/main" xmlns="" id="{00000000-0008-0000-2100-00004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7" name="103 CuadroTexto">
          <a:extLst>
            <a:ext uri="{FF2B5EF4-FFF2-40B4-BE49-F238E27FC236}">
              <a16:creationId xmlns:a16="http://schemas.microsoft.com/office/drawing/2014/main" xmlns="" id="{00000000-0008-0000-2100-000047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8" name="104 CuadroTexto">
          <a:extLst>
            <a:ext uri="{FF2B5EF4-FFF2-40B4-BE49-F238E27FC236}">
              <a16:creationId xmlns:a16="http://schemas.microsoft.com/office/drawing/2014/main" xmlns="" id="{00000000-0008-0000-2100-000048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9" name="105 CuadroTexto">
          <a:extLst>
            <a:ext uri="{FF2B5EF4-FFF2-40B4-BE49-F238E27FC236}">
              <a16:creationId xmlns:a16="http://schemas.microsoft.com/office/drawing/2014/main" xmlns="" id="{00000000-0008-0000-2100-00004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0" name="106 CuadroTexto">
          <a:extLst>
            <a:ext uri="{FF2B5EF4-FFF2-40B4-BE49-F238E27FC236}">
              <a16:creationId xmlns:a16="http://schemas.microsoft.com/office/drawing/2014/main" xmlns="" id="{00000000-0008-0000-2100-00004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1" name="107 CuadroTexto">
          <a:extLst>
            <a:ext uri="{FF2B5EF4-FFF2-40B4-BE49-F238E27FC236}">
              <a16:creationId xmlns:a16="http://schemas.microsoft.com/office/drawing/2014/main" xmlns="" id="{00000000-0008-0000-2100-00004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2" name="108 CuadroTexto">
          <a:extLst>
            <a:ext uri="{FF2B5EF4-FFF2-40B4-BE49-F238E27FC236}">
              <a16:creationId xmlns:a16="http://schemas.microsoft.com/office/drawing/2014/main" xmlns="" id="{00000000-0008-0000-2100-00004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3" name="109 CuadroTexto">
          <a:extLst>
            <a:ext uri="{FF2B5EF4-FFF2-40B4-BE49-F238E27FC236}">
              <a16:creationId xmlns:a16="http://schemas.microsoft.com/office/drawing/2014/main" xmlns="" id="{00000000-0008-0000-2100-00004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4" name="110 CuadroTexto">
          <a:extLst>
            <a:ext uri="{FF2B5EF4-FFF2-40B4-BE49-F238E27FC236}">
              <a16:creationId xmlns:a16="http://schemas.microsoft.com/office/drawing/2014/main" xmlns="" id="{00000000-0008-0000-2100-00004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5" name="111 CuadroTexto">
          <a:extLst>
            <a:ext uri="{FF2B5EF4-FFF2-40B4-BE49-F238E27FC236}">
              <a16:creationId xmlns:a16="http://schemas.microsoft.com/office/drawing/2014/main" xmlns="" id="{00000000-0008-0000-2100-00004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6" name="112 CuadroTexto">
          <a:extLst>
            <a:ext uri="{FF2B5EF4-FFF2-40B4-BE49-F238E27FC236}">
              <a16:creationId xmlns:a16="http://schemas.microsoft.com/office/drawing/2014/main" xmlns="" id="{00000000-0008-0000-2100-00005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7" name="113 CuadroTexto">
          <a:extLst>
            <a:ext uri="{FF2B5EF4-FFF2-40B4-BE49-F238E27FC236}">
              <a16:creationId xmlns:a16="http://schemas.microsoft.com/office/drawing/2014/main" xmlns="" id="{00000000-0008-0000-2100-00005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8" name="114 CuadroTexto">
          <a:extLst>
            <a:ext uri="{FF2B5EF4-FFF2-40B4-BE49-F238E27FC236}">
              <a16:creationId xmlns:a16="http://schemas.microsoft.com/office/drawing/2014/main" xmlns="" id="{00000000-0008-0000-2100-00005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9" name="115 CuadroTexto">
          <a:extLst>
            <a:ext uri="{FF2B5EF4-FFF2-40B4-BE49-F238E27FC236}">
              <a16:creationId xmlns:a16="http://schemas.microsoft.com/office/drawing/2014/main" xmlns="" id="{00000000-0008-0000-2100-00005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0" name="116 CuadroTexto">
          <a:extLst>
            <a:ext uri="{FF2B5EF4-FFF2-40B4-BE49-F238E27FC236}">
              <a16:creationId xmlns:a16="http://schemas.microsoft.com/office/drawing/2014/main" xmlns="" id="{00000000-0008-0000-2100-00005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1" name="117 CuadroTexto">
          <a:extLst>
            <a:ext uri="{FF2B5EF4-FFF2-40B4-BE49-F238E27FC236}">
              <a16:creationId xmlns:a16="http://schemas.microsoft.com/office/drawing/2014/main" xmlns="" id="{00000000-0008-0000-2100-00005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2" name="126 CuadroTexto">
          <a:extLst>
            <a:ext uri="{FF2B5EF4-FFF2-40B4-BE49-F238E27FC236}">
              <a16:creationId xmlns:a16="http://schemas.microsoft.com/office/drawing/2014/main" xmlns="" id="{00000000-0008-0000-2100-00005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3" name="127 CuadroTexto">
          <a:extLst>
            <a:ext uri="{FF2B5EF4-FFF2-40B4-BE49-F238E27FC236}">
              <a16:creationId xmlns:a16="http://schemas.microsoft.com/office/drawing/2014/main" xmlns="" id="{00000000-0008-0000-2100-000057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4" name="128 CuadroTexto">
          <a:extLst>
            <a:ext uri="{FF2B5EF4-FFF2-40B4-BE49-F238E27FC236}">
              <a16:creationId xmlns:a16="http://schemas.microsoft.com/office/drawing/2014/main" xmlns="" id="{00000000-0008-0000-2100-000058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5" name="129 CuadroTexto">
          <a:extLst>
            <a:ext uri="{FF2B5EF4-FFF2-40B4-BE49-F238E27FC236}">
              <a16:creationId xmlns:a16="http://schemas.microsoft.com/office/drawing/2014/main" xmlns="" id="{00000000-0008-0000-2100-00005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6" name="130 CuadroTexto">
          <a:extLst>
            <a:ext uri="{FF2B5EF4-FFF2-40B4-BE49-F238E27FC236}">
              <a16:creationId xmlns:a16="http://schemas.microsoft.com/office/drawing/2014/main" xmlns="" id="{00000000-0008-0000-2100-00005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7" name="131 CuadroTexto">
          <a:extLst>
            <a:ext uri="{FF2B5EF4-FFF2-40B4-BE49-F238E27FC236}">
              <a16:creationId xmlns:a16="http://schemas.microsoft.com/office/drawing/2014/main" xmlns="" id="{00000000-0008-0000-2100-00005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8" name="132 CuadroTexto">
          <a:extLst>
            <a:ext uri="{FF2B5EF4-FFF2-40B4-BE49-F238E27FC236}">
              <a16:creationId xmlns:a16="http://schemas.microsoft.com/office/drawing/2014/main" xmlns="" id="{00000000-0008-0000-2100-00005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9" name="133 CuadroTexto">
          <a:extLst>
            <a:ext uri="{FF2B5EF4-FFF2-40B4-BE49-F238E27FC236}">
              <a16:creationId xmlns:a16="http://schemas.microsoft.com/office/drawing/2014/main" xmlns="" id="{00000000-0008-0000-2100-00005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0" name="134 CuadroTexto">
          <a:extLst>
            <a:ext uri="{FF2B5EF4-FFF2-40B4-BE49-F238E27FC236}">
              <a16:creationId xmlns:a16="http://schemas.microsoft.com/office/drawing/2014/main" xmlns="" id="{00000000-0008-0000-2100-00005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1" name="135 CuadroTexto">
          <a:extLst>
            <a:ext uri="{FF2B5EF4-FFF2-40B4-BE49-F238E27FC236}">
              <a16:creationId xmlns:a16="http://schemas.microsoft.com/office/drawing/2014/main" xmlns="" id="{00000000-0008-0000-2100-00005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2" name="136 CuadroTexto">
          <a:extLst>
            <a:ext uri="{FF2B5EF4-FFF2-40B4-BE49-F238E27FC236}">
              <a16:creationId xmlns:a16="http://schemas.microsoft.com/office/drawing/2014/main" xmlns="" id="{00000000-0008-0000-2100-000060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3" name="137 CuadroTexto">
          <a:extLst>
            <a:ext uri="{FF2B5EF4-FFF2-40B4-BE49-F238E27FC236}">
              <a16:creationId xmlns:a16="http://schemas.microsoft.com/office/drawing/2014/main" xmlns="" id="{00000000-0008-0000-2100-000061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4" name="138 CuadroTexto">
          <a:extLst>
            <a:ext uri="{FF2B5EF4-FFF2-40B4-BE49-F238E27FC236}">
              <a16:creationId xmlns:a16="http://schemas.microsoft.com/office/drawing/2014/main" xmlns="" id="{00000000-0008-0000-2100-000062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5" name="139 CuadroTexto">
          <a:extLst>
            <a:ext uri="{FF2B5EF4-FFF2-40B4-BE49-F238E27FC236}">
              <a16:creationId xmlns:a16="http://schemas.microsoft.com/office/drawing/2014/main" xmlns="" id="{00000000-0008-0000-2100-000063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6" name="140 CuadroTexto">
          <a:extLst>
            <a:ext uri="{FF2B5EF4-FFF2-40B4-BE49-F238E27FC236}">
              <a16:creationId xmlns:a16="http://schemas.microsoft.com/office/drawing/2014/main" xmlns="" id="{00000000-0008-0000-2100-000064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7" name="141 CuadroTexto">
          <a:extLst>
            <a:ext uri="{FF2B5EF4-FFF2-40B4-BE49-F238E27FC236}">
              <a16:creationId xmlns:a16="http://schemas.microsoft.com/office/drawing/2014/main" xmlns="" id="{00000000-0008-0000-2100-000065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8" name="142 CuadroTexto">
          <a:extLst>
            <a:ext uri="{FF2B5EF4-FFF2-40B4-BE49-F238E27FC236}">
              <a16:creationId xmlns:a16="http://schemas.microsoft.com/office/drawing/2014/main" xmlns="" id="{00000000-0008-0000-2100-000066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9" name="306 CuadroTexto">
          <a:extLst>
            <a:ext uri="{FF2B5EF4-FFF2-40B4-BE49-F238E27FC236}">
              <a16:creationId xmlns:a16="http://schemas.microsoft.com/office/drawing/2014/main" xmlns="" id="{00000000-0008-0000-2100-00006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0" name="307 CuadroTexto">
          <a:extLst>
            <a:ext uri="{FF2B5EF4-FFF2-40B4-BE49-F238E27FC236}">
              <a16:creationId xmlns:a16="http://schemas.microsoft.com/office/drawing/2014/main" xmlns="" id="{00000000-0008-0000-2100-00006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1" name="308 CuadroTexto">
          <a:extLst>
            <a:ext uri="{FF2B5EF4-FFF2-40B4-BE49-F238E27FC236}">
              <a16:creationId xmlns:a16="http://schemas.microsoft.com/office/drawing/2014/main" xmlns="" id="{00000000-0008-0000-2100-00006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2" name="309 CuadroTexto">
          <a:extLst>
            <a:ext uri="{FF2B5EF4-FFF2-40B4-BE49-F238E27FC236}">
              <a16:creationId xmlns:a16="http://schemas.microsoft.com/office/drawing/2014/main" xmlns="" id="{00000000-0008-0000-2100-00006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3" name="310 CuadroTexto">
          <a:extLst>
            <a:ext uri="{FF2B5EF4-FFF2-40B4-BE49-F238E27FC236}">
              <a16:creationId xmlns:a16="http://schemas.microsoft.com/office/drawing/2014/main" xmlns="" id="{00000000-0008-0000-2100-00006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4" name="311 CuadroTexto">
          <a:extLst>
            <a:ext uri="{FF2B5EF4-FFF2-40B4-BE49-F238E27FC236}">
              <a16:creationId xmlns:a16="http://schemas.microsoft.com/office/drawing/2014/main" xmlns="" id="{00000000-0008-0000-2100-00006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5" name="312 CuadroTexto">
          <a:extLst>
            <a:ext uri="{FF2B5EF4-FFF2-40B4-BE49-F238E27FC236}">
              <a16:creationId xmlns:a16="http://schemas.microsoft.com/office/drawing/2014/main" xmlns="" id="{00000000-0008-0000-2100-00006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6" name="313 CuadroTexto">
          <a:extLst>
            <a:ext uri="{FF2B5EF4-FFF2-40B4-BE49-F238E27FC236}">
              <a16:creationId xmlns:a16="http://schemas.microsoft.com/office/drawing/2014/main" xmlns="" id="{00000000-0008-0000-2100-00006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7" name="314 CuadroTexto">
          <a:extLst>
            <a:ext uri="{FF2B5EF4-FFF2-40B4-BE49-F238E27FC236}">
              <a16:creationId xmlns:a16="http://schemas.microsoft.com/office/drawing/2014/main" xmlns="" id="{00000000-0008-0000-2100-00006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8" name="315 CuadroTexto">
          <a:extLst>
            <a:ext uri="{FF2B5EF4-FFF2-40B4-BE49-F238E27FC236}">
              <a16:creationId xmlns:a16="http://schemas.microsoft.com/office/drawing/2014/main" xmlns="" id="{00000000-0008-0000-2100-00007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9" name="316 CuadroTexto">
          <a:extLst>
            <a:ext uri="{FF2B5EF4-FFF2-40B4-BE49-F238E27FC236}">
              <a16:creationId xmlns:a16="http://schemas.microsoft.com/office/drawing/2014/main" xmlns="" id="{00000000-0008-0000-2100-00007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0" name="317 CuadroTexto">
          <a:extLst>
            <a:ext uri="{FF2B5EF4-FFF2-40B4-BE49-F238E27FC236}">
              <a16:creationId xmlns:a16="http://schemas.microsoft.com/office/drawing/2014/main" xmlns="" id="{00000000-0008-0000-2100-00007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1" name="318 CuadroTexto">
          <a:extLst>
            <a:ext uri="{FF2B5EF4-FFF2-40B4-BE49-F238E27FC236}">
              <a16:creationId xmlns:a16="http://schemas.microsoft.com/office/drawing/2014/main" xmlns="" id="{00000000-0008-0000-2100-00007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2" name="319 CuadroTexto">
          <a:extLst>
            <a:ext uri="{FF2B5EF4-FFF2-40B4-BE49-F238E27FC236}">
              <a16:creationId xmlns:a16="http://schemas.microsoft.com/office/drawing/2014/main" xmlns="" id="{00000000-0008-0000-2100-00007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3" name="320 CuadroTexto">
          <a:extLst>
            <a:ext uri="{FF2B5EF4-FFF2-40B4-BE49-F238E27FC236}">
              <a16:creationId xmlns:a16="http://schemas.microsoft.com/office/drawing/2014/main" xmlns="" id="{00000000-0008-0000-2100-00007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4" name="321 CuadroTexto">
          <a:extLst>
            <a:ext uri="{FF2B5EF4-FFF2-40B4-BE49-F238E27FC236}">
              <a16:creationId xmlns:a16="http://schemas.microsoft.com/office/drawing/2014/main" xmlns="" id="{00000000-0008-0000-2100-00007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5" name="322 CuadroTexto">
          <a:extLst>
            <a:ext uri="{FF2B5EF4-FFF2-40B4-BE49-F238E27FC236}">
              <a16:creationId xmlns:a16="http://schemas.microsoft.com/office/drawing/2014/main" xmlns="" id="{00000000-0008-0000-2100-00007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6" name="323 CuadroTexto">
          <a:extLst>
            <a:ext uri="{FF2B5EF4-FFF2-40B4-BE49-F238E27FC236}">
              <a16:creationId xmlns:a16="http://schemas.microsoft.com/office/drawing/2014/main" xmlns="" id="{00000000-0008-0000-2100-00007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7" name="324 CuadroTexto">
          <a:extLst>
            <a:ext uri="{FF2B5EF4-FFF2-40B4-BE49-F238E27FC236}">
              <a16:creationId xmlns:a16="http://schemas.microsoft.com/office/drawing/2014/main" xmlns="" id="{00000000-0008-0000-2100-00007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8" name="325 CuadroTexto">
          <a:extLst>
            <a:ext uri="{FF2B5EF4-FFF2-40B4-BE49-F238E27FC236}">
              <a16:creationId xmlns:a16="http://schemas.microsoft.com/office/drawing/2014/main" xmlns="" id="{00000000-0008-0000-2100-00007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9" name="326 CuadroTexto">
          <a:extLst>
            <a:ext uri="{FF2B5EF4-FFF2-40B4-BE49-F238E27FC236}">
              <a16:creationId xmlns:a16="http://schemas.microsoft.com/office/drawing/2014/main" xmlns="" id="{00000000-0008-0000-2100-00007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0" name="327 CuadroTexto">
          <a:extLst>
            <a:ext uri="{FF2B5EF4-FFF2-40B4-BE49-F238E27FC236}">
              <a16:creationId xmlns:a16="http://schemas.microsoft.com/office/drawing/2014/main" xmlns="" id="{00000000-0008-0000-2100-00007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1" name="328 CuadroTexto">
          <a:extLst>
            <a:ext uri="{FF2B5EF4-FFF2-40B4-BE49-F238E27FC236}">
              <a16:creationId xmlns:a16="http://schemas.microsoft.com/office/drawing/2014/main" xmlns="" id="{00000000-0008-0000-2100-00007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2" name="329 CuadroTexto">
          <a:extLst>
            <a:ext uri="{FF2B5EF4-FFF2-40B4-BE49-F238E27FC236}">
              <a16:creationId xmlns:a16="http://schemas.microsoft.com/office/drawing/2014/main" xmlns="" id="{00000000-0008-0000-2100-00007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3" name="330 CuadroTexto">
          <a:extLst>
            <a:ext uri="{FF2B5EF4-FFF2-40B4-BE49-F238E27FC236}">
              <a16:creationId xmlns:a16="http://schemas.microsoft.com/office/drawing/2014/main" xmlns="" id="{00000000-0008-0000-2100-00007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4" name="331 CuadroTexto">
          <a:extLst>
            <a:ext uri="{FF2B5EF4-FFF2-40B4-BE49-F238E27FC236}">
              <a16:creationId xmlns:a16="http://schemas.microsoft.com/office/drawing/2014/main" xmlns="" id="{00000000-0008-0000-2100-00008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5" name="332 CuadroTexto">
          <a:extLst>
            <a:ext uri="{FF2B5EF4-FFF2-40B4-BE49-F238E27FC236}">
              <a16:creationId xmlns:a16="http://schemas.microsoft.com/office/drawing/2014/main" xmlns="" id="{00000000-0008-0000-2100-00008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6" name="333 CuadroTexto">
          <a:extLst>
            <a:ext uri="{FF2B5EF4-FFF2-40B4-BE49-F238E27FC236}">
              <a16:creationId xmlns:a16="http://schemas.microsoft.com/office/drawing/2014/main" xmlns="" id="{00000000-0008-0000-2100-00008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7" name="334 CuadroTexto">
          <a:extLst>
            <a:ext uri="{FF2B5EF4-FFF2-40B4-BE49-F238E27FC236}">
              <a16:creationId xmlns:a16="http://schemas.microsoft.com/office/drawing/2014/main" xmlns="" id="{00000000-0008-0000-2100-00008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8" name="335 CuadroTexto">
          <a:extLst>
            <a:ext uri="{FF2B5EF4-FFF2-40B4-BE49-F238E27FC236}">
              <a16:creationId xmlns:a16="http://schemas.microsoft.com/office/drawing/2014/main" xmlns="" id="{00000000-0008-0000-2100-00008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9" name="336 CuadroTexto">
          <a:extLst>
            <a:ext uri="{FF2B5EF4-FFF2-40B4-BE49-F238E27FC236}">
              <a16:creationId xmlns:a16="http://schemas.microsoft.com/office/drawing/2014/main" xmlns="" id="{00000000-0008-0000-2100-00008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0" name="337 CuadroTexto">
          <a:extLst>
            <a:ext uri="{FF2B5EF4-FFF2-40B4-BE49-F238E27FC236}">
              <a16:creationId xmlns:a16="http://schemas.microsoft.com/office/drawing/2014/main" xmlns="" id="{00000000-0008-0000-2100-00008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1" name="338 CuadroTexto">
          <a:extLst>
            <a:ext uri="{FF2B5EF4-FFF2-40B4-BE49-F238E27FC236}">
              <a16:creationId xmlns:a16="http://schemas.microsoft.com/office/drawing/2014/main" xmlns="" id="{00000000-0008-0000-2100-00008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2" name="339 CuadroTexto">
          <a:extLst>
            <a:ext uri="{FF2B5EF4-FFF2-40B4-BE49-F238E27FC236}">
              <a16:creationId xmlns:a16="http://schemas.microsoft.com/office/drawing/2014/main" xmlns="" id="{00000000-0008-0000-2100-00008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3" name="340 CuadroTexto">
          <a:extLst>
            <a:ext uri="{FF2B5EF4-FFF2-40B4-BE49-F238E27FC236}">
              <a16:creationId xmlns:a16="http://schemas.microsoft.com/office/drawing/2014/main" xmlns="" id="{00000000-0008-0000-2100-00008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4" name="341 CuadroTexto">
          <a:extLst>
            <a:ext uri="{FF2B5EF4-FFF2-40B4-BE49-F238E27FC236}">
              <a16:creationId xmlns:a16="http://schemas.microsoft.com/office/drawing/2014/main" xmlns="" id="{00000000-0008-0000-2100-00008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5" name="342 CuadroTexto">
          <a:extLst>
            <a:ext uri="{FF2B5EF4-FFF2-40B4-BE49-F238E27FC236}">
              <a16:creationId xmlns:a16="http://schemas.microsoft.com/office/drawing/2014/main" xmlns="" id="{00000000-0008-0000-2100-00008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6" name="343 CuadroTexto">
          <a:extLst>
            <a:ext uri="{FF2B5EF4-FFF2-40B4-BE49-F238E27FC236}">
              <a16:creationId xmlns:a16="http://schemas.microsoft.com/office/drawing/2014/main" xmlns="" id="{00000000-0008-0000-2100-00008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7" name="344 CuadroTexto">
          <a:extLst>
            <a:ext uri="{FF2B5EF4-FFF2-40B4-BE49-F238E27FC236}">
              <a16:creationId xmlns:a16="http://schemas.microsoft.com/office/drawing/2014/main" xmlns="" id="{00000000-0008-0000-2100-00008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8" name="345 CuadroTexto">
          <a:extLst>
            <a:ext uri="{FF2B5EF4-FFF2-40B4-BE49-F238E27FC236}">
              <a16:creationId xmlns:a16="http://schemas.microsoft.com/office/drawing/2014/main" xmlns="" id="{00000000-0008-0000-2100-00008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9" name="346 CuadroTexto">
          <a:extLst>
            <a:ext uri="{FF2B5EF4-FFF2-40B4-BE49-F238E27FC236}">
              <a16:creationId xmlns:a16="http://schemas.microsoft.com/office/drawing/2014/main" xmlns="" id="{00000000-0008-0000-2100-00008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0" name="347 CuadroTexto">
          <a:extLst>
            <a:ext uri="{FF2B5EF4-FFF2-40B4-BE49-F238E27FC236}">
              <a16:creationId xmlns:a16="http://schemas.microsoft.com/office/drawing/2014/main" xmlns="" id="{00000000-0008-0000-2100-00009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1" name="348 CuadroTexto">
          <a:extLst>
            <a:ext uri="{FF2B5EF4-FFF2-40B4-BE49-F238E27FC236}">
              <a16:creationId xmlns:a16="http://schemas.microsoft.com/office/drawing/2014/main" xmlns="" id="{00000000-0008-0000-2100-00009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2" name="349 CuadroTexto">
          <a:extLst>
            <a:ext uri="{FF2B5EF4-FFF2-40B4-BE49-F238E27FC236}">
              <a16:creationId xmlns:a16="http://schemas.microsoft.com/office/drawing/2014/main" xmlns="" id="{00000000-0008-0000-2100-00009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3" name="350 CuadroTexto">
          <a:extLst>
            <a:ext uri="{FF2B5EF4-FFF2-40B4-BE49-F238E27FC236}">
              <a16:creationId xmlns:a16="http://schemas.microsoft.com/office/drawing/2014/main" xmlns="" id="{00000000-0008-0000-2100-00009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4" name="351 CuadroTexto">
          <a:extLst>
            <a:ext uri="{FF2B5EF4-FFF2-40B4-BE49-F238E27FC236}">
              <a16:creationId xmlns:a16="http://schemas.microsoft.com/office/drawing/2014/main" xmlns="" id="{00000000-0008-0000-2100-00009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5" name="352 CuadroTexto">
          <a:extLst>
            <a:ext uri="{FF2B5EF4-FFF2-40B4-BE49-F238E27FC236}">
              <a16:creationId xmlns:a16="http://schemas.microsoft.com/office/drawing/2014/main" xmlns="" id="{00000000-0008-0000-2100-00009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6" name="353 CuadroTexto">
          <a:extLst>
            <a:ext uri="{FF2B5EF4-FFF2-40B4-BE49-F238E27FC236}">
              <a16:creationId xmlns:a16="http://schemas.microsoft.com/office/drawing/2014/main" xmlns="" id="{00000000-0008-0000-2100-00009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7" name="354 CuadroTexto">
          <a:extLst>
            <a:ext uri="{FF2B5EF4-FFF2-40B4-BE49-F238E27FC236}">
              <a16:creationId xmlns:a16="http://schemas.microsoft.com/office/drawing/2014/main" xmlns="" id="{00000000-0008-0000-2100-00009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8" name="355 CuadroTexto">
          <a:extLst>
            <a:ext uri="{FF2B5EF4-FFF2-40B4-BE49-F238E27FC236}">
              <a16:creationId xmlns:a16="http://schemas.microsoft.com/office/drawing/2014/main" xmlns="" id="{00000000-0008-0000-2100-00009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9" name="356 CuadroTexto">
          <a:extLst>
            <a:ext uri="{FF2B5EF4-FFF2-40B4-BE49-F238E27FC236}">
              <a16:creationId xmlns:a16="http://schemas.microsoft.com/office/drawing/2014/main" xmlns="" id="{00000000-0008-0000-2100-00009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0" name="357 CuadroTexto">
          <a:extLst>
            <a:ext uri="{FF2B5EF4-FFF2-40B4-BE49-F238E27FC236}">
              <a16:creationId xmlns:a16="http://schemas.microsoft.com/office/drawing/2014/main" xmlns="" id="{00000000-0008-0000-2100-00009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1" name="358 CuadroTexto">
          <a:extLst>
            <a:ext uri="{FF2B5EF4-FFF2-40B4-BE49-F238E27FC236}">
              <a16:creationId xmlns:a16="http://schemas.microsoft.com/office/drawing/2014/main" xmlns="" id="{00000000-0008-0000-2100-00009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2" name="359 CuadroTexto">
          <a:extLst>
            <a:ext uri="{FF2B5EF4-FFF2-40B4-BE49-F238E27FC236}">
              <a16:creationId xmlns:a16="http://schemas.microsoft.com/office/drawing/2014/main" xmlns="" id="{00000000-0008-0000-2100-00009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3" name="360 CuadroTexto">
          <a:extLst>
            <a:ext uri="{FF2B5EF4-FFF2-40B4-BE49-F238E27FC236}">
              <a16:creationId xmlns:a16="http://schemas.microsoft.com/office/drawing/2014/main" xmlns="" id="{00000000-0008-0000-2100-00009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4" name="361 CuadroTexto">
          <a:extLst>
            <a:ext uri="{FF2B5EF4-FFF2-40B4-BE49-F238E27FC236}">
              <a16:creationId xmlns:a16="http://schemas.microsoft.com/office/drawing/2014/main" xmlns="" id="{00000000-0008-0000-2100-00009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5" name="362 CuadroTexto">
          <a:extLst>
            <a:ext uri="{FF2B5EF4-FFF2-40B4-BE49-F238E27FC236}">
              <a16:creationId xmlns:a16="http://schemas.microsoft.com/office/drawing/2014/main" xmlns="" id="{00000000-0008-0000-2100-00009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6" name="363 CuadroTexto">
          <a:extLst>
            <a:ext uri="{FF2B5EF4-FFF2-40B4-BE49-F238E27FC236}">
              <a16:creationId xmlns:a16="http://schemas.microsoft.com/office/drawing/2014/main" xmlns="" id="{00000000-0008-0000-2100-0000A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7" name="364 CuadroTexto">
          <a:extLst>
            <a:ext uri="{FF2B5EF4-FFF2-40B4-BE49-F238E27FC236}">
              <a16:creationId xmlns:a16="http://schemas.microsoft.com/office/drawing/2014/main" xmlns="" id="{00000000-0008-0000-2100-0000A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8" name="365 CuadroTexto">
          <a:extLst>
            <a:ext uri="{FF2B5EF4-FFF2-40B4-BE49-F238E27FC236}">
              <a16:creationId xmlns:a16="http://schemas.microsoft.com/office/drawing/2014/main" xmlns="" id="{00000000-0008-0000-2100-0000A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9" name="366 CuadroTexto">
          <a:extLst>
            <a:ext uri="{FF2B5EF4-FFF2-40B4-BE49-F238E27FC236}">
              <a16:creationId xmlns:a16="http://schemas.microsoft.com/office/drawing/2014/main" xmlns="" id="{00000000-0008-0000-2100-0000A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0" name="367 CuadroTexto">
          <a:extLst>
            <a:ext uri="{FF2B5EF4-FFF2-40B4-BE49-F238E27FC236}">
              <a16:creationId xmlns:a16="http://schemas.microsoft.com/office/drawing/2014/main" xmlns="" id="{00000000-0008-0000-2100-0000A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1" name="368 CuadroTexto">
          <a:extLst>
            <a:ext uri="{FF2B5EF4-FFF2-40B4-BE49-F238E27FC236}">
              <a16:creationId xmlns:a16="http://schemas.microsoft.com/office/drawing/2014/main" xmlns="" id="{00000000-0008-0000-2100-0000A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2" name="369 CuadroTexto">
          <a:extLst>
            <a:ext uri="{FF2B5EF4-FFF2-40B4-BE49-F238E27FC236}">
              <a16:creationId xmlns:a16="http://schemas.microsoft.com/office/drawing/2014/main" xmlns="" id="{00000000-0008-0000-2100-0000A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3" name="370 CuadroTexto">
          <a:extLst>
            <a:ext uri="{FF2B5EF4-FFF2-40B4-BE49-F238E27FC236}">
              <a16:creationId xmlns:a16="http://schemas.microsoft.com/office/drawing/2014/main" xmlns="" id="{00000000-0008-0000-2100-0000A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4" name="371 CuadroTexto">
          <a:extLst>
            <a:ext uri="{FF2B5EF4-FFF2-40B4-BE49-F238E27FC236}">
              <a16:creationId xmlns:a16="http://schemas.microsoft.com/office/drawing/2014/main" xmlns="" id="{00000000-0008-0000-2100-0000A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5" name="372 CuadroTexto">
          <a:extLst>
            <a:ext uri="{FF2B5EF4-FFF2-40B4-BE49-F238E27FC236}">
              <a16:creationId xmlns:a16="http://schemas.microsoft.com/office/drawing/2014/main" xmlns="" id="{00000000-0008-0000-2100-0000A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6" name="373 CuadroTexto">
          <a:extLst>
            <a:ext uri="{FF2B5EF4-FFF2-40B4-BE49-F238E27FC236}">
              <a16:creationId xmlns:a16="http://schemas.microsoft.com/office/drawing/2014/main" xmlns="" id="{00000000-0008-0000-2100-0000A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7" name="374 CuadroTexto">
          <a:extLst>
            <a:ext uri="{FF2B5EF4-FFF2-40B4-BE49-F238E27FC236}">
              <a16:creationId xmlns:a16="http://schemas.microsoft.com/office/drawing/2014/main" xmlns="" id="{00000000-0008-0000-2100-0000A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8" name="375 CuadroTexto">
          <a:extLst>
            <a:ext uri="{FF2B5EF4-FFF2-40B4-BE49-F238E27FC236}">
              <a16:creationId xmlns:a16="http://schemas.microsoft.com/office/drawing/2014/main" xmlns="" id="{00000000-0008-0000-2100-0000A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9" name="376 CuadroTexto">
          <a:extLst>
            <a:ext uri="{FF2B5EF4-FFF2-40B4-BE49-F238E27FC236}">
              <a16:creationId xmlns:a16="http://schemas.microsoft.com/office/drawing/2014/main" xmlns="" id="{00000000-0008-0000-2100-0000A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0" name="377 CuadroTexto">
          <a:extLst>
            <a:ext uri="{FF2B5EF4-FFF2-40B4-BE49-F238E27FC236}">
              <a16:creationId xmlns:a16="http://schemas.microsoft.com/office/drawing/2014/main" xmlns="" id="{00000000-0008-0000-2100-0000A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1" name="378 CuadroTexto">
          <a:extLst>
            <a:ext uri="{FF2B5EF4-FFF2-40B4-BE49-F238E27FC236}">
              <a16:creationId xmlns:a16="http://schemas.microsoft.com/office/drawing/2014/main" xmlns="" id="{00000000-0008-0000-2100-0000A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2" name="379 CuadroTexto">
          <a:extLst>
            <a:ext uri="{FF2B5EF4-FFF2-40B4-BE49-F238E27FC236}">
              <a16:creationId xmlns:a16="http://schemas.microsoft.com/office/drawing/2014/main" xmlns="" id="{00000000-0008-0000-2100-0000B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3" name="380 CuadroTexto">
          <a:extLst>
            <a:ext uri="{FF2B5EF4-FFF2-40B4-BE49-F238E27FC236}">
              <a16:creationId xmlns:a16="http://schemas.microsoft.com/office/drawing/2014/main" xmlns="" id="{00000000-0008-0000-2100-0000B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4" name="381 CuadroTexto">
          <a:extLst>
            <a:ext uri="{FF2B5EF4-FFF2-40B4-BE49-F238E27FC236}">
              <a16:creationId xmlns:a16="http://schemas.microsoft.com/office/drawing/2014/main" xmlns="" id="{00000000-0008-0000-2100-0000B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5" name="382 CuadroTexto">
          <a:extLst>
            <a:ext uri="{FF2B5EF4-FFF2-40B4-BE49-F238E27FC236}">
              <a16:creationId xmlns:a16="http://schemas.microsoft.com/office/drawing/2014/main" xmlns="" id="{00000000-0008-0000-2100-0000B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6" name="383 CuadroTexto">
          <a:extLst>
            <a:ext uri="{FF2B5EF4-FFF2-40B4-BE49-F238E27FC236}">
              <a16:creationId xmlns:a16="http://schemas.microsoft.com/office/drawing/2014/main" xmlns="" id="{00000000-0008-0000-2100-0000B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7" name="384 CuadroTexto">
          <a:extLst>
            <a:ext uri="{FF2B5EF4-FFF2-40B4-BE49-F238E27FC236}">
              <a16:creationId xmlns:a16="http://schemas.microsoft.com/office/drawing/2014/main" xmlns="" id="{00000000-0008-0000-2100-0000B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8" name="385 CuadroTexto">
          <a:extLst>
            <a:ext uri="{FF2B5EF4-FFF2-40B4-BE49-F238E27FC236}">
              <a16:creationId xmlns:a16="http://schemas.microsoft.com/office/drawing/2014/main" xmlns="" id="{00000000-0008-0000-2100-0000B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9" name="386 CuadroTexto">
          <a:extLst>
            <a:ext uri="{FF2B5EF4-FFF2-40B4-BE49-F238E27FC236}">
              <a16:creationId xmlns:a16="http://schemas.microsoft.com/office/drawing/2014/main" xmlns="" id="{00000000-0008-0000-2100-0000B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0" name="387 CuadroTexto">
          <a:extLst>
            <a:ext uri="{FF2B5EF4-FFF2-40B4-BE49-F238E27FC236}">
              <a16:creationId xmlns:a16="http://schemas.microsoft.com/office/drawing/2014/main" xmlns="" id="{00000000-0008-0000-2100-0000B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1" name="388 CuadroTexto">
          <a:extLst>
            <a:ext uri="{FF2B5EF4-FFF2-40B4-BE49-F238E27FC236}">
              <a16:creationId xmlns:a16="http://schemas.microsoft.com/office/drawing/2014/main" xmlns="" id="{00000000-0008-0000-2100-0000B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2" name="389 CuadroTexto">
          <a:extLst>
            <a:ext uri="{FF2B5EF4-FFF2-40B4-BE49-F238E27FC236}">
              <a16:creationId xmlns:a16="http://schemas.microsoft.com/office/drawing/2014/main" xmlns="" id="{00000000-0008-0000-2100-0000B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3" name="390 CuadroTexto">
          <a:extLst>
            <a:ext uri="{FF2B5EF4-FFF2-40B4-BE49-F238E27FC236}">
              <a16:creationId xmlns:a16="http://schemas.microsoft.com/office/drawing/2014/main" xmlns="" id="{00000000-0008-0000-2100-0000B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4" name="391 CuadroTexto">
          <a:extLst>
            <a:ext uri="{FF2B5EF4-FFF2-40B4-BE49-F238E27FC236}">
              <a16:creationId xmlns:a16="http://schemas.microsoft.com/office/drawing/2014/main" xmlns="" id="{00000000-0008-0000-2100-0000B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5" name="392 CuadroTexto">
          <a:extLst>
            <a:ext uri="{FF2B5EF4-FFF2-40B4-BE49-F238E27FC236}">
              <a16:creationId xmlns:a16="http://schemas.microsoft.com/office/drawing/2014/main" xmlns="" id="{00000000-0008-0000-2100-0000B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6" name="393 CuadroTexto">
          <a:extLst>
            <a:ext uri="{FF2B5EF4-FFF2-40B4-BE49-F238E27FC236}">
              <a16:creationId xmlns:a16="http://schemas.microsoft.com/office/drawing/2014/main" xmlns="" id="{00000000-0008-0000-2100-0000B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7" name="394 CuadroTexto">
          <a:extLst>
            <a:ext uri="{FF2B5EF4-FFF2-40B4-BE49-F238E27FC236}">
              <a16:creationId xmlns:a16="http://schemas.microsoft.com/office/drawing/2014/main" xmlns="" id="{00000000-0008-0000-2100-0000B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8" name="395 CuadroTexto">
          <a:extLst>
            <a:ext uri="{FF2B5EF4-FFF2-40B4-BE49-F238E27FC236}">
              <a16:creationId xmlns:a16="http://schemas.microsoft.com/office/drawing/2014/main" xmlns="" id="{00000000-0008-0000-2100-0000C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9" name="396 CuadroTexto">
          <a:extLst>
            <a:ext uri="{FF2B5EF4-FFF2-40B4-BE49-F238E27FC236}">
              <a16:creationId xmlns:a16="http://schemas.microsoft.com/office/drawing/2014/main" xmlns="" id="{00000000-0008-0000-2100-0000C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0" name="397 CuadroTexto">
          <a:extLst>
            <a:ext uri="{FF2B5EF4-FFF2-40B4-BE49-F238E27FC236}">
              <a16:creationId xmlns:a16="http://schemas.microsoft.com/office/drawing/2014/main" xmlns="" id="{00000000-0008-0000-2100-0000C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1" name="398 CuadroTexto">
          <a:extLst>
            <a:ext uri="{FF2B5EF4-FFF2-40B4-BE49-F238E27FC236}">
              <a16:creationId xmlns:a16="http://schemas.microsoft.com/office/drawing/2014/main" xmlns="" id="{00000000-0008-0000-2100-0000C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2" name="399 CuadroTexto">
          <a:extLst>
            <a:ext uri="{FF2B5EF4-FFF2-40B4-BE49-F238E27FC236}">
              <a16:creationId xmlns:a16="http://schemas.microsoft.com/office/drawing/2014/main" xmlns="" id="{00000000-0008-0000-2100-0000C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3" name="400 CuadroTexto">
          <a:extLst>
            <a:ext uri="{FF2B5EF4-FFF2-40B4-BE49-F238E27FC236}">
              <a16:creationId xmlns:a16="http://schemas.microsoft.com/office/drawing/2014/main" xmlns="" id="{00000000-0008-0000-2100-0000C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4" name="401 CuadroTexto">
          <a:extLst>
            <a:ext uri="{FF2B5EF4-FFF2-40B4-BE49-F238E27FC236}">
              <a16:creationId xmlns:a16="http://schemas.microsoft.com/office/drawing/2014/main" xmlns="" id="{00000000-0008-0000-2100-0000C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5" name="402 CuadroTexto">
          <a:extLst>
            <a:ext uri="{FF2B5EF4-FFF2-40B4-BE49-F238E27FC236}">
              <a16:creationId xmlns:a16="http://schemas.microsoft.com/office/drawing/2014/main" xmlns="" id="{00000000-0008-0000-2100-0000C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6" name="403 CuadroTexto">
          <a:extLst>
            <a:ext uri="{FF2B5EF4-FFF2-40B4-BE49-F238E27FC236}">
              <a16:creationId xmlns:a16="http://schemas.microsoft.com/office/drawing/2014/main" xmlns="" id="{00000000-0008-0000-2100-0000C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7" name="404 CuadroTexto">
          <a:extLst>
            <a:ext uri="{FF2B5EF4-FFF2-40B4-BE49-F238E27FC236}">
              <a16:creationId xmlns:a16="http://schemas.microsoft.com/office/drawing/2014/main" xmlns="" id="{00000000-0008-0000-2100-0000C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8" name="405 CuadroTexto">
          <a:extLst>
            <a:ext uri="{FF2B5EF4-FFF2-40B4-BE49-F238E27FC236}">
              <a16:creationId xmlns:a16="http://schemas.microsoft.com/office/drawing/2014/main" xmlns="" id="{00000000-0008-0000-2100-0000C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9" name="406 CuadroTexto">
          <a:extLst>
            <a:ext uri="{FF2B5EF4-FFF2-40B4-BE49-F238E27FC236}">
              <a16:creationId xmlns:a16="http://schemas.microsoft.com/office/drawing/2014/main" xmlns="" id="{00000000-0008-0000-2100-0000C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0" name="407 CuadroTexto">
          <a:extLst>
            <a:ext uri="{FF2B5EF4-FFF2-40B4-BE49-F238E27FC236}">
              <a16:creationId xmlns:a16="http://schemas.microsoft.com/office/drawing/2014/main" xmlns="" id="{00000000-0008-0000-2100-0000C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1" name="408 CuadroTexto">
          <a:extLst>
            <a:ext uri="{FF2B5EF4-FFF2-40B4-BE49-F238E27FC236}">
              <a16:creationId xmlns:a16="http://schemas.microsoft.com/office/drawing/2014/main" xmlns="" id="{00000000-0008-0000-2100-0000C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2" name="409 CuadroTexto">
          <a:extLst>
            <a:ext uri="{FF2B5EF4-FFF2-40B4-BE49-F238E27FC236}">
              <a16:creationId xmlns:a16="http://schemas.microsoft.com/office/drawing/2014/main" xmlns="" id="{00000000-0008-0000-2100-0000C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3" name="410 CuadroTexto">
          <a:extLst>
            <a:ext uri="{FF2B5EF4-FFF2-40B4-BE49-F238E27FC236}">
              <a16:creationId xmlns:a16="http://schemas.microsoft.com/office/drawing/2014/main" xmlns="" id="{00000000-0008-0000-2100-0000C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4" name="411 CuadroTexto">
          <a:extLst>
            <a:ext uri="{FF2B5EF4-FFF2-40B4-BE49-F238E27FC236}">
              <a16:creationId xmlns:a16="http://schemas.microsoft.com/office/drawing/2014/main" xmlns="" id="{00000000-0008-0000-2100-0000D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5" name="412 CuadroTexto">
          <a:extLst>
            <a:ext uri="{FF2B5EF4-FFF2-40B4-BE49-F238E27FC236}">
              <a16:creationId xmlns:a16="http://schemas.microsoft.com/office/drawing/2014/main" xmlns="" id="{00000000-0008-0000-2100-0000D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6" name="413 CuadroTexto">
          <a:extLst>
            <a:ext uri="{FF2B5EF4-FFF2-40B4-BE49-F238E27FC236}">
              <a16:creationId xmlns:a16="http://schemas.microsoft.com/office/drawing/2014/main" xmlns="" id="{00000000-0008-0000-2100-0000D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7" name="414 CuadroTexto">
          <a:extLst>
            <a:ext uri="{FF2B5EF4-FFF2-40B4-BE49-F238E27FC236}">
              <a16:creationId xmlns:a16="http://schemas.microsoft.com/office/drawing/2014/main" xmlns="" id="{00000000-0008-0000-2100-0000D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8" name="415 CuadroTexto">
          <a:extLst>
            <a:ext uri="{FF2B5EF4-FFF2-40B4-BE49-F238E27FC236}">
              <a16:creationId xmlns:a16="http://schemas.microsoft.com/office/drawing/2014/main" xmlns="" id="{00000000-0008-0000-2100-0000D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9" name="416 CuadroTexto">
          <a:extLst>
            <a:ext uri="{FF2B5EF4-FFF2-40B4-BE49-F238E27FC236}">
              <a16:creationId xmlns:a16="http://schemas.microsoft.com/office/drawing/2014/main" xmlns="" id="{00000000-0008-0000-2100-0000D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0" name="417 CuadroTexto">
          <a:extLst>
            <a:ext uri="{FF2B5EF4-FFF2-40B4-BE49-F238E27FC236}">
              <a16:creationId xmlns:a16="http://schemas.microsoft.com/office/drawing/2014/main" xmlns="" id="{00000000-0008-0000-2100-0000D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1" name="418 CuadroTexto">
          <a:extLst>
            <a:ext uri="{FF2B5EF4-FFF2-40B4-BE49-F238E27FC236}">
              <a16:creationId xmlns:a16="http://schemas.microsoft.com/office/drawing/2014/main" xmlns="" id="{00000000-0008-0000-2100-0000D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2" name="419 CuadroTexto">
          <a:extLst>
            <a:ext uri="{FF2B5EF4-FFF2-40B4-BE49-F238E27FC236}">
              <a16:creationId xmlns:a16="http://schemas.microsoft.com/office/drawing/2014/main" xmlns="" id="{00000000-0008-0000-2100-0000D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3" name="420 CuadroTexto">
          <a:extLst>
            <a:ext uri="{FF2B5EF4-FFF2-40B4-BE49-F238E27FC236}">
              <a16:creationId xmlns:a16="http://schemas.microsoft.com/office/drawing/2014/main" xmlns="" id="{00000000-0008-0000-2100-0000D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4" name="421 CuadroTexto">
          <a:extLst>
            <a:ext uri="{FF2B5EF4-FFF2-40B4-BE49-F238E27FC236}">
              <a16:creationId xmlns:a16="http://schemas.microsoft.com/office/drawing/2014/main" xmlns="" id="{00000000-0008-0000-2100-0000D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5" name="422 CuadroTexto">
          <a:extLst>
            <a:ext uri="{FF2B5EF4-FFF2-40B4-BE49-F238E27FC236}">
              <a16:creationId xmlns:a16="http://schemas.microsoft.com/office/drawing/2014/main" xmlns="" id="{00000000-0008-0000-2100-0000D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6" name="423 CuadroTexto">
          <a:extLst>
            <a:ext uri="{FF2B5EF4-FFF2-40B4-BE49-F238E27FC236}">
              <a16:creationId xmlns:a16="http://schemas.microsoft.com/office/drawing/2014/main" xmlns="" id="{00000000-0008-0000-2100-0000D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7" name="424 CuadroTexto">
          <a:extLst>
            <a:ext uri="{FF2B5EF4-FFF2-40B4-BE49-F238E27FC236}">
              <a16:creationId xmlns:a16="http://schemas.microsoft.com/office/drawing/2014/main" xmlns="" id="{00000000-0008-0000-2100-0000D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8" name="425 CuadroTexto">
          <a:extLst>
            <a:ext uri="{FF2B5EF4-FFF2-40B4-BE49-F238E27FC236}">
              <a16:creationId xmlns:a16="http://schemas.microsoft.com/office/drawing/2014/main" xmlns="" id="{00000000-0008-0000-2100-0000D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9" name="426 CuadroTexto">
          <a:extLst>
            <a:ext uri="{FF2B5EF4-FFF2-40B4-BE49-F238E27FC236}">
              <a16:creationId xmlns:a16="http://schemas.microsoft.com/office/drawing/2014/main" xmlns="" id="{00000000-0008-0000-2100-0000D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0" name="427 CuadroTexto">
          <a:extLst>
            <a:ext uri="{FF2B5EF4-FFF2-40B4-BE49-F238E27FC236}">
              <a16:creationId xmlns:a16="http://schemas.microsoft.com/office/drawing/2014/main" xmlns="" id="{00000000-0008-0000-2100-0000E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1" name="428 CuadroTexto">
          <a:extLst>
            <a:ext uri="{FF2B5EF4-FFF2-40B4-BE49-F238E27FC236}">
              <a16:creationId xmlns:a16="http://schemas.microsoft.com/office/drawing/2014/main" xmlns="" id="{00000000-0008-0000-2100-0000E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2" name="429 CuadroTexto">
          <a:extLst>
            <a:ext uri="{FF2B5EF4-FFF2-40B4-BE49-F238E27FC236}">
              <a16:creationId xmlns:a16="http://schemas.microsoft.com/office/drawing/2014/main" xmlns="" id="{00000000-0008-0000-2100-0000E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3" name="430 CuadroTexto">
          <a:extLst>
            <a:ext uri="{FF2B5EF4-FFF2-40B4-BE49-F238E27FC236}">
              <a16:creationId xmlns:a16="http://schemas.microsoft.com/office/drawing/2014/main" xmlns="" id="{00000000-0008-0000-2100-0000E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4" name="431 CuadroTexto">
          <a:extLst>
            <a:ext uri="{FF2B5EF4-FFF2-40B4-BE49-F238E27FC236}">
              <a16:creationId xmlns:a16="http://schemas.microsoft.com/office/drawing/2014/main" xmlns="" id="{00000000-0008-0000-2100-0000E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5" name="432 CuadroTexto">
          <a:extLst>
            <a:ext uri="{FF2B5EF4-FFF2-40B4-BE49-F238E27FC236}">
              <a16:creationId xmlns:a16="http://schemas.microsoft.com/office/drawing/2014/main" xmlns="" id="{00000000-0008-0000-2100-0000E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6" name="433 CuadroTexto">
          <a:extLst>
            <a:ext uri="{FF2B5EF4-FFF2-40B4-BE49-F238E27FC236}">
              <a16:creationId xmlns:a16="http://schemas.microsoft.com/office/drawing/2014/main" xmlns="" id="{00000000-0008-0000-2100-0000E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7" name="434 CuadroTexto">
          <a:extLst>
            <a:ext uri="{FF2B5EF4-FFF2-40B4-BE49-F238E27FC236}">
              <a16:creationId xmlns:a16="http://schemas.microsoft.com/office/drawing/2014/main" xmlns="" id="{00000000-0008-0000-2100-0000E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8" name="435 CuadroTexto">
          <a:extLst>
            <a:ext uri="{FF2B5EF4-FFF2-40B4-BE49-F238E27FC236}">
              <a16:creationId xmlns:a16="http://schemas.microsoft.com/office/drawing/2014/main" xmlns="" id="{00000000-0008-0000-2100-0000E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36 CuadroTexto">
          <a:extLst>
            <a:ext uri="{FF2B5EF4-FFF2-40B4-BE49-F238E27FC236}">
              <a16:creationId xmlns:a16="http://schemas.microsoft.com/office/drawing/2014/main" xmlns="" id="{00000000-0008-0000-2100-0000E9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0" name="437 CuadroTexto">
          <a:extLst>
            <a:ext uri="{FF2B5EF4-FFF2-40B4-BE49-F238E27FC236}">
              <a16:creationId xmlns:a16="http://schemas.microsoft.com/office/drawing/2014/main" xmlns="" id="{00000000-0008-0000-2100-0000EA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1" name="438 CuadroTexto">
          <a:extLst>
            <a:ext uri="{FF2B5EF4-FFF2-40B4-BE49-F238E27FC236}">
              <a16:creationId xmlns:a16="http://schemas.microsoft.com/office/drawing/2014/main" xmlns="" id="{00000000-0008-0000-2100-0000EB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2" name="439 CuadroTexto">
          <a:extLst>
            <a:ext uri="{FF2B5EF4-FFF2-40B4-BE49-F238E27FC236}">
              <a16:creationId xmlns:a16="http://schemas.microsoft.com/office/drawing/2014/main" xmlns="" id="{00000000-0008-0000-2100-0000EC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3" name="440 CuadroTexto">
          <a:extLst>
            <a:ext uri="{FF2B5EF4-FFF2-40B4-BE49-F238E27FC236}">
              <a16:creationId xmlns:a16="http://schemas.microsoft.com/office/drawing/2014/main" xmlns="" id="{00000000-0008-0000-2100-0000ED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4" name="441 CuadroTexto">
          <a:extLst>
            <a:ext uri="{FF2B5EF4-FFF2-40B4-BE49-F238E27FC236}">
              <a16:creationId xmlns:a16="http://schemas.microsoft.com/office/drawing/2014/main" xmlns="" id="{00000000-0008-0000-2100-0000EE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5" name="442 CuadroTexto">
          <a:extLst>
            <a:ext uri="{FF2B5EF4-FFF2-40B4-BE49-F238E27FC236}">
              <a16:creationId xmlns:a16="http://schemas.microsoft.com/office/drawing/2014/main" xmlns="" id="{00000000-0008-0000-2100-0000EF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6" name="443 CuadroTexto">
          <a:extLst>
            <a:ext uri="{FF2B5EF4-FFF2-40B4-BE49-F238E27FC236}">
              <a16:creationId xmlns:a16="http://schemas.microsoft.com/office/drawing/2014/main" xmlns="" id="{00000000-0008-0000-2100-0000F0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7" name="444 CuadroTexto">
          <a:extLst>
            <a:ext uri="{FF2B5EF4-FFF2-40B4-BE49-F238E27FC236}">
              <a16:creationId xmlns:a16="http://schemas.microsoft.com/office/drawing/2014/main" xmlns="" id="{00000000-0008-0000-2100-0000F1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8" name="445 CuadroTexto">
          <a:extLst>
            <a:ext uri="{FF2B5EF4-FFF2-40B4-BE49-F238E27FC236}">
              <a16:creationId xmlns:a16="http://schemas.microsoft.com/office/drawing/2014/main" xmlns="" id="{00000000-0008-0000-2100-0000F2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9" name="446 CuadroTexto">
          <a:extLst>
            <a:ext uri="{FF2B5EF4-FFF2-40B4-BE49-F238E27FC236}">
              <a16:creationId xmlns:a16="http://schemas.microsoft.com/office/drawing/2014/main" xmlns="" id="{00000000-0008-0000-2100-0000F3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0" name="447 CuadroTexto">
          <a:extLst>
            <a:ext uri="{FF2B5EF4-FFF2-40B4-BE49-F238E27FC236}">
              <a16:creationId xmlns:a16="http://schemas.microsoft.com/office/drawing/2014/main" xmlns="" id="{00000000-0008-0000-2100-0000F4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1" name="448 CuadroTexto">
          <a:extLst>
            <a:ext uri="{FF2B5EF4-FFF2-40B4-BE49-F238E27FC236}">
              <a16:creationId xmlns:a16="http://schemas.microsoft.com/office/drawing/2014/main" xmlns="" id="{00000000-0008-0000-2100-0000F5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2" name="449 CuadroTexto">
          <a:extLst>
            <a:ext uri="{FF2B5EF4-FFF2-40B4-BE49-F238E27FC236}">
              <a16:creationId xmlns:a16="http://schemas.microsoft.com/office/drawing/2014/main" xmlns="" id="{00000000-0008-0000-2100-0000F6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3" name="450 CuadroTexto">
          <a:extLst>
            <a:ext uri="{FF2B5EF4-FFF2-40B4-BE49-F238E27FC236}">
              <a16:creationId xmlns:a16="http://schemas.microsoft.com/office/drawing/2014/main" xmlns="" id="{00000000-0008-0000-2100-0000F7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4" name="451 CuadroTexto">
          <a:extLst>
            <a:ext uri="{FF2B5EF4-FFF2-40B4-BE49-F238E27FC236}">
              <a16:creationId xmlns:a16="http://schemas.microsoft.com/office/drawing/2014/main" xmlns="" id="{00000000-0008-0000-2100-0000F810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5" name="17 CuadroTexto">
          <a:extLst>
            <a:ext uri="{FF2B5EF4-FFF2-40B4-BE49-F238E27FC236}">
              <a16:creationId xmlns:a16="http://schemas.microsoft.com/office/drawing/2014/main" xmlns="" id="{00000000-0008-0000-2100-0000F9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6" name="90 CuadroTexto">
          <a:extLst>
            <a:ext uri="{FF2B5EF4-FFF2-40B4-BE49-F238E27FC236}">
              <a16:creationId xmlns:a16="http://schemas.microsoft.com/office/drawing/2014/main" xmlns="" id="{00000000-0008-0000-2100-0000FA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7" name="91 CuadroTexto">
          <a:extLst>
            <a:ext uri="{FF2B5EF4-FFF2-40B4-BE49-F238E27FC236}">
              <a16:creationId xmlns:a16="http://schemas.microsoft.com/office/drawing/2014/main" xmlns="" id="{00000000-0008-0000-2100-0000FB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8" name="92 CuadroTexto">
          <a:extLst>
            <a:ext uri="{FF2B5EF4-FFF2-40B4-BE49-F238E27FC236}">
              <a16:creationId xmlns:a16="http://schemas.microsoft.com/office/drawing/2014/main" xmlns="" id="{00000000-0008-0000-2100-0000FC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9" name="93 CuadroTexto">
          <a:extLst>
            <a:ext uri="{FF2B5EF4-FFF2-40B4-BE49-F238E27FC236}">
              <a16:creationId xmlns:a16="http://schemas.microsoft.com/office/drawing/2014/main" xmlns="" id="{00000000-0008-0000-2100-0000FD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0" name="94 CuadroTexto">
          <a:extLst>
            <a:ext uri="{FF2B5EF4-FFF2-40B4-BE49-F238E27FC236}">
              <a16:creationId xmlns:a16="http://schemas.microsoft.com/office/drawing/2014/main" xmlns="" id="{00000000-0008-0000-2100-0000FE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1" name="95 CuadroTexto">
          <a:extLst>
            <a:ext uri="{FF2B5EF4-FFF2-40B4-BE49-F238E27FC236}">
              <a16:creationId xmlns:a16="http://schemas.microsoft.com/office/drawing/2014/main" xmlns="" id="{00000000-0008-0000-2100-0000FF10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2" name="96 CuadroTexto">
          <a:extLst>
            <a:ext uri="{FF2B5EF4-FFF2-40B4-BE49-F238E27FC236}">
              <a16:creationId xmlns:a16="http://schemas.microsoft.com/office/drawing/2014/main" xmlns="" id="{00000000-0008-0000-2100-00000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3" name="97 CuadroTexto">
          <a:extLst>
            <a:ext uri="{FF2B5EF4-FFF2-40B4-BE49-F238E27FC236}">
              <a16:creationId xmlns:a16="http://schemas.microsoft.com/office/drawing/2014/main" xmlns="" id="{00000000-0008-0000-2100-00000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98 CuadroTexto">
          <a:extLst>
            <a:ext uri="{FF2B5EF4-FFF2-40B4-BE49-F238E27FC236}">
              <a16:creationId xmlns:a16="http://schemas.microsoft.com/office/drawing/2014/main" xmlns="" id="{00000000-0008-0000-2100-00000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5" name="99 CuadroTexto">
          <a:extLst>
            <a:ext uri="{FF2B5EF4-FFF2-40B4-BE49-F238E27FC236}">
              <a16:creationId xmlns:a16="http://schemas.microsoft.com/office/drawing/2014/main" xmlns="" id="{00000000-0008-0000-2100-00000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6" name="100 CuadroTexto">
          <a:extLst>
            <a:ext uri="{FF2B5EF4-FFF2-40B4-BE49-F238E27FC236}">
              <a16:creationId xmlns:a16="http://schemas.microsoft.com/office/drawing/2014/main" xmlns="" id="{00000000-0008-0000-2100-00000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7" name="101 CuadroTexto">
          <a:extLst>
            <a:ext uri="{FF2B5EF4-FFF2-40B4-BE49-F238E27FC236}">
              <a16:creationId xmlns:a16="http://schemas.microsoft.com/office/drawing/2014/main" xmlns="" id="{00000000-0008-0000-2100-00000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8" name="118 CuadroTexto">
          <a:extLst>
            <a:ext uri="{FF2B5EF4-FFF2-40B4-BE49-F238E27FC236}">
              <a16:creationId xmlns:a16="http://schemas.microsoft.com/office/drawing/2014/main" xmlns="" id="{00000000-0008-0000-2100-00000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9" name="119 CuadroTexto">
          <a:extLst>
            <a:ext uri="{FF2B5EF4-FFF2-40B4-BE49-F238E27FC236}">
              <a16:creationId xmlns:a16="http://schemas.microsoft.com/office/drawing/2014/main" xmlns="" id="{00000000-0008-0000-2100-00000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0" name="120 CuadroTexto">
          <a:extLst>
            <a:ext uri="{FF2B5EF4-FFF2-40B4-BE49-F238E27FC236}">
              <a16:creationId xmlns:a16="http://schemas.microsoft.com/office/drawing/2014/main" xmlns="" id="{00000000-0008-0000-2100-00000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1" name="121 CuadroTexto">
          <a:extLst>
            <a:ext uri="{FF2B5EF4-FFF2-40B4-BE49-F238E27FC236}">
              <a16:creationId xmlns:a16="http://schemas.microsoft.com/office/drawing/2014/main" xmlns="" id="{00000000-0008-0000-2100-00000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2" name="122 CuadroTexto">
          <a:extLst>
            <a:ext uri="{FF2B5EF4-FFF2-40B4-BE49-F238E27FC236}">
              <a16:creationId xmlns:a16="http://schemas.microsoft.com/office/drawing/2014/main" xmlns="" id="{00000000-0008-0000-2100-00000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3" name="123 CuadroTexto">
          <a:extLst>
            <a:ext uri="{FF2B5EF4-FFF2-40B4-BE49-F238E27FC236}">
              <a16:creationId xmlns:a16="http://schemas.microsoft.com/office/drawing/2014/main" xmlns="" id="{00000000-0008-0000-2100-00000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4" name="124 CuadroTexto">
          <a:extLst>
            <a:ext uri="{FF2B5EF4-FFF2-40B4-BE49-F238E27FC236}">
              <a16:creationId xmlns:a16="http://schemas.microsoft.com/office/drawing/2014/main" xmlns="" id="{00000000-0008-0000-2100-00000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5" name="125 CuadroTexto">
          <a:extLst>
            <a:ext uri="{FF2B5EF4-FFF2-40B4-BE49-F238E27FC236}">
              <a16:creationId xmlns:a16="http://schemas.microsoft.com/office/drawing/2014/main" xmlns="" id="{00000000-0008-0000-2100-00000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6" name="143 CuadroTexto">
          <a:extLst>
            <a:ext uri="{FF2B5EF4-FFF2-40B4-BE49-F238E27FC236}">
              <a16:creationId xmlns:a16="http://schemas.microsoft.com/office/drawing/2014/main" xmlns="" id="{00000000-0008-0000-2100-00000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7" name="144 CuadroTexto">
          <a:extLst>
            <a:ext uri="{FF2B5EF4-FFF2-40B4-BE49-F238E27FC236}">
              <a16:creationId xmlns:a16="http://schemas.microsoft.com/office/drawing/2014/main" xmlns="" id="{00000000-0008-0000-2100-00000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8" name="145 CuadroTexto">
          <a:extLst>
            <a:ext uri="{FF2B5EF4-FFF2-40B4-BE49-F238E27FC236}">
              <a16:creationId xmlns:a16="http://schemas.microsoft.com/office/drawing/2014/main" xmlns="" id="{00000000-0008-0000-2100-00001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9" name="146 CuadroTexto">
          <a:extLst>
            <a:ext uri="{FF2B5EF4-FFF2-40B4-BE49-F238E27FC236}">
              <a16:creationId xmlns:a16="http://schemas.microsoft.com/office/drawing/2014/main" xmlns="" id="{00000000-0008-0000-2100-00001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0" name="147 CuadroTexto">
          <a:extLst>
            <a:ext uri="{FF2B5EF4-FFF2-40B4-BE49-F238E27FC236}">
              <a16:creationId xmlns:a16="http://schemas.microsoft.com/office/drawing/2014/main" xmlns="" id="{00000000-0008-0000-2100-00001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1" name="148 CuadroTexto">
          <a:extLst>
            <a:ext uri="{FF2B5EF4-FFF2-40B4-BE49-F238E27FC236}">
              <a16:creationId xmlns:a16="http://schemas.microsoft.com/office/drawing/2014/main" xmlns="" id="{00000000-0008-0000-2100-00001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2" name="149 CuadroTexto">
          <a:extLst>
            <a:ext uri="{FF2B5EF4-FFF2-40B4-BE49-F238E27FC236}">
              <a16:creationId xmlns:a16="http://schemas.microsoft.com/office/drawing/2014/main" xmlns="" id="{00000000-0008-0000-2100-00001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3" name="150 CuadroTexto">
          <a:extLst>
            <a:ext uri="{FF2B5EF4-FFF2-40B4-BE49-F238E27FC236}">
              <a16:creationId xmlns:a16="http://schemas.microsoft.com/office/drawing/2014/main" xmlns="" id="{00000000-0008-0000-2100-00001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4" name="151 CuadroTexto">
          <a:extLst>
            <a:ext uri="{FF2B5EF4-FFF2-40B4-BE49-F238E27FC236}">
              <a16:creationId xmlns:a16="http://schemas.microsoft.com/office/drawing/2014/main" xmlns="" id="{00000000-0008-0000-2100-00001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5" name="152 CuadroTexto">
          <a:extLst>
            <a:ext uri="{FF2B5EF4-FFF2-40B4-BE49-F238E27FC236}">
              <a16:creationId xmlns:a16="http://schemas.microsoft.com/office/drawing/2014/main" xmlns="" id="{00000000-0008-0000-2100-00001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6" name="153 CuadroTexto">
          <a:extLst>
            <a:ext uri="{FF2B5EF4-FFF2-40B4-BE49-F238E27FC236}">
              <a16:creationId xmlns:a16="http://schemas.microsoft.com/office/drawing/2014/main" xmlns="" id="{00000000-0008-0000-2100-00001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7" name="154 CuadroTexto">
          <a:extLst>
            <a:ext uri="{FF2B5EF4-FFF2-40B4-BE49-F238E27FC236}">
              <a16:creationId xmlns:a16="http://schemas.microsoft.com/office/drawing/2014/main" xmlns="" id="{00000000-0008-0000-2100-00001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8" name="155 CuadroTexto">
          <a:extLst>
            <a:ext uri="{FF2B5EF4-FFF2-40B4-BE49-F238E27FC236}">
              <a16:creationId xmlns:a16="http://schemas.microsoft.com/office/drawing/2014/main" xmlns="" id="{00000000-0008-0000-2100-00001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9" name="156 CuadroTexto">
          <a:extLst>
            <a:ext uri="{FF2B5EF4-FFF2-40B4-BE49-F238E27FC236}">
              <a16:creationId xmlns:a16="http://schemas.microsoft.com/office/drawing/2014/main" xmlns="" id="{00000000-0008-0000-2100-00001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0" name="157 CuadroTexto">
          <a:extLst>
            <a:ext uri="{FF2B5EF4-FFF2-40B4-BE49-F238E27FC236}">
              <a16:creationId xmlns:a16="http://schemas.microsoft.com/office/drawing/2014/main" xmlns="" id="{00000000-0008-0000-2100-00001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1" name="158 CuadroTexto">
          <a:extLst>
            <a:ext uri="{FF2B5EF4-FFF2-40B4-BE49-F238E27FC236}">
              <a16:creationId xmlns:a16="http://schemas.microsoft.com/office/drawing/2014/main" xmlns="" id="{00000000-0008-0000-2100-00001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2" name="159 CuadroTexto">
          <a:extLst>
            <a:ext uri="{FF2B5EF4-FFF2-40B4-BE49-F238E27FC236}">
              <a16:creationId xmlns:a16="http://schemas.microsoft.com/office/drawing/2014/main" xmlns="" id="{00000000-0008-0000-2100-00001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3" name="160 CuadroTexto">
          <a:extLst>
            <a:ext uri="{FF2B5EF4-FFF2-40B4-BE49-F238E27FC236}">
              <a16:creationId xmlns:a16="http://schemas.microsoft.com/office/drawing/2014/main" xmlns="" id="{00000000-0008-0000-2100-00001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4" name="161 CuadroTexto">
          <a:extLst>
            <a:ext uri="{FF2B5EF4-FFF2-40B4-BE49-F238E27FC236}">
              <a16:creationId xmlns:a16="http://schemas.microsoft.com/office/drawing/2014/main" xmlns="" id="{00000000-0008-0000-2100-00002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5" name="162 CuadroTexto">
          <a:extLst>
            <a:ext uri="{FF2B5EF4-FFF2-40B4-BE49-F238E27FC236}">
              <a16:creationId xmlns:a16="http://schemas.microsoft.com/office/drawing/2014/main" xmlns="" id="{00000000-0008-0000-2100-00002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6" name="163 CuadroTexto">
          <a:extLst>
            <a:ext uri="{FF2B5EF4-FFF2-40B4-BE49-F238E27FC236}">
              <a16:creationId xmlns:a16="http://schemas.microsoft.com/office/drawing/2014/main" xmlns="" id="{00000000-0008-0000-2100-00002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7" name="164 CuadroTexto">
          <a:extLst>
            <a:ext uri="{FF2B5EF4-FFF2-40B4-BE49-F238E27FC236}">
              <a16:creationId xmlns:a16="http://schemas.microsoft.com/office/drawing/2014/main" xmlns="" id="{00000000-0008-0000-2100-00002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8" name="165 CuadroTexto">
          <a:extLst>
            <a:ext uri="{FF2B5EF4-FFF2-40B4-BE49-F238E27FC236}">
              <a16:creationId xmlns:a16="http://schemas.microsoft.com/office/drawing/2014/main" xmlns="" id="{00000000-0008-0000-2100-00002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9" name="166 CuadroTexto">
          <a:extLst>
            <a:ext uri="{FF2B5EF4-FFF2-40B4-BE49-F238E27FC236}">
              <a16:creationId xmlns:a16="http://schemas.microsoft.com/office/drawing/2014/main" xmlns="" id="{00000000-0008-0000-2100-00002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0" name="167 CuadroTexto">
          <a:extLst>
            <a:ext uri="{FF2B5EF4-FFF2-40B4-BE49-F238E27FC236}">
              <a16:creationId xmlns:a16="http://schemas.microsoft.com/office/drawing/2014/main" xmlns="" id="{00000000-0008-0000-2100-00002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1" name="168 CuadroTexto">
          <a:extLst>
            <a:ext uri="{FF2B5EF4-FFF2-40B4-BE49-F238E27FC236}">
              <a16:creationId xmlns:a16="http://schemas.microsoft.com/office/drawing/2014/main" xmlns="" id="{00000000-0008-0000-2100-00002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2" name="169 CuadroTexto">
          <a:extLst>
            <a:ext uri="{FF2B5EF4-FFF2-40B4-BE49-F238E27FC236}">
              <a16:creationId xmlns:a16="http://schemas.microsoft.com/office/drawing/2014/main" xmlns="" id="{00000000-0008-0000-2100-00002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3" name="170 CuadroTexto">
          <a:extLst>
            <a:ext uri="{FF2B5EF4-FFF2-40B4-BE49-F238E27FC236}">
              <a16:creationId xmlns:a16="http://schemas.microsoft.com/office/drawing/2014/main" xmlns="" id="{00000000-0008-0000-2100-00002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4" name="171 CuadroTexto">
          <a:extLst>
            <a:ext uri="{FF2B5EF4-FFF2-40B4-BE49-F238E27FC236}">
              <a16:creationId xmlns:a16="http://schemas.microsoft.com/office/drawing/2014/main" xmlns="" id="{00000000-0008-0000-2100-00002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5" name="172 CuadroTexto">
          <a:extLst>
            <a:ext uri="{FF2B5EF4-FFF2-40B4-BE49-F238E27FC236}">
              <a16:creationId xmlns:a16="http://schemas.microsoft.com/office/drawing/2014/main" xmlns="" id="{00000000-0008-0000-2100-00002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6" name="173 CuadroTexto">
          <a:extLst>
            <a:ext uri="{FF2B5EF4-FFF2-40B4-BE49-F238E27FC236}">
              <a16:creationId xmlns:a16="http://schemas.microsoft.com/office/drawing/2014/main" xmlns="" id="{00000000-0008-0000-2100-00002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7" name="174 CuadroTexto">
          <a:extLst>
            <a:ext uri="{FF2B5EF4-FFF2-40B4-BE49-F238E27FC236}">
              <a16:creationId xmlns:a16="http://schemas.microsoft.com/office/drawing/2014/main" xmlns="" id="{00000000-0008-0000-2100-00002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8" name="175 CuadroTexto">
          <a:extLst>
            <a:ext uri="{FF2B5EF4-FFF2-40B4-BE49-F238E27FC236}">
              <a16:creationId xmlns:a16="http://schemas.microsoft.com/office/drawing/2014/main" xmlns="" id="{00000000-0008-0000-2100-00002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9" name="176 CuadroTexto">
          <a:extLst>
            <a:ext uri="{FF2B5EF4-FFF2-40B4-BE49-F238E27FC236}">
              <a16:creationId xmlns:a16="http://schemas.microsoft.com/office/drawing/2014/main" xmlns="" id="{00000000-0008-0000-2100-00002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0" name="177 CuadroTexto">
          <a:extLst>
            <a:ext uri="{FF2B5EF4-FFF2-40B4-BE49-F238E27FC236}">
              <a16:creationId xmlns:a16="http://schemas.microsoft.com/office/drawing/2014/main" xmlns="" id="{00000000-0008-0000-2100-00003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1" name="178 CuadroTexto">
          <a:extLst>
            <a:ext uri="{FF2B5EF4-FFF2-40B4-BE49-F238E27FC236}">
              <a16:creationId xmlns:a16="http://schemas.microsoft.com/office/drawing/2014/main" xmlns="" id="{00000000-0008-0000-2100-00003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2" name="179 CuadroTexto">
          <a:extLst>
            <a:ext uri="{FF2B5EF4-FFF2-40B4-BE49-F238E27FC236}">
              <a16:creationId xmlns:a16="http://schemas.microsoft.com/office/drawing/2014/main" xmlns="" id="{00000000-0008-0000-2100-00003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3" name="180 CuadroTexto">
          <a:extLst>
            <a:ext uri="{FF2B5EF4-FFF2-40B4-BE49-F238E27FC236}">
              <a16:creationId xmlns:a16="http://schemas.microsoft.com/office/drawing/2014/main" xmlns="" id="{00000000-0008-0000-2100-00003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4" name="181 CuadroTexto">
          <a:extLst>
            <a:ext uri="{FF2B5EF4-FFF2-40B4-BE49-F238E27FC236}">
              <a16:creationId xmlns:a16="http://schemas.microsoft.com/office/drawing/2014/main" xmlns="" id="{00000000-0008-0000-2100-00003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5" name="182 CuadroTexto">
          <a:extLst>
            <a:ext uri="{FF2B5EF4-FFF2-40B4-BE49-F238E27FC236}">
              <a16:creationId xmlns:a16="http://schemas.microsoft.com/office/drawing/2014/main" xmlns="" id="{00000000-0008-0000-2100-00003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6" name="183 CuadroTexto">
          <a:extLst>
            <a:ext uri="{FF2B5EF4-FFF2-40B4-BE49-F238E27FC236}">
              <a16:creationId xmlns:a16="http://schemas.microsoft.com/office/drawing/2014/main" xmlns="" id="{00000000-0008-0000-2100-00003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7" name="184 CuadroTexto">
          <a:extLst>
            <a:ext uri="{FF2B5EF4-FFF2-40B4-BE49-F238E27FC236}">
              <a16:creationId xmlns:a16="http://schemas.microsoft.com/office/drawing/2014/main" xmlns="" id="{00000000-0008-0000-2100-00003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8" name="185 CuadroTexto">
          <a:extLst>
            <a:ext uri="{FF2B5EF4-FFF2-40B4-BE49-F238E27FC236}">
              <a16:creationId xmlns:a16="http://schemas.microsoft.com/office/drawing/2014/main" xmlns="" id="{00000000-0008-0000-2100-00003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9" name="186 CuadroTexto">
          <a:extLst>
            <a:ext uri="{FF2B5EF4-FFF2-40B4-BE49-F238E27FC236}">
              <a16:creationId xmlns:a16="http://schemas.microsoft.com/office/drawing/2014/main" xmlns="" id="{00000000-0008-0000-2100-00003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0" name="187 CuadroTexto">
          <a:extLst>
            <a:ext uri="{FF2B5EF4-FFF2-40B4-BE49-F238E27FC236}">
              <a16:creationId xmlns:a16="http://schemas.microsoft.com/office/drawing/2014/main" xmlns="" id="{00000000-0008-0000-2100-00003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1" name="188 CuadroTexto">
          <a:extLst>
            <a:ext uri="{FF2B5EF4-FFF2-40B4-BE49-F238E27FC236}">
              <a16:creationId xmlns:a16="http://schemas.microsoft.com/office/drawing/2014/main" xmlns="" id="{00000000-0008-0000-2100-00003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2" name="189 CuadroTexto">
          <a:extLst>
            <a:ext uri="{FF2B5EF4-FFF2-40B4-BE49-F238E27FC236}">
              <a16:creationId xmlns:a16="http://schemas.microsoft.com/office/drawing/2014/main" xmlns="" id="{00000000-0008-0000-2100-00003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3" name="190 CuadroTexto">
          <a:extLst>
            <a:ext uri="{FF2B5EF4-FFF2-40B4-BE49-F238E27FC236}">
              <a16:creationId xmlns:a16="http://schemas.microsoft.com/office/drawing/2014/main" xmlns="" id="{00000000-0008-0000-2100-00003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4" name="191 CuadroTexto">
          <a:extLst>
            <a:ext uri="{FF2B5EF4-FFF2-40B4-BE49-F238E27FC236}">
              <a16:creationId xmlns:a16="http://schemas.microsoft.com/office/drawing/2014/main" xmlns="" id="{00000000-0008-0000-2100-00003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5" name="192 CuadroTexto">
          <a:extLst>
            <a:ext uri="{FF2B5EF4-FFF2-40B4-BE49-F238E27FC236}">
              <a16:creationId xmlns:a16="http://schemas.microsoft.com/office/drawing/2014/main" xmlns="" id="{00000000-0008-0000-2100-00003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6" name="193 CuadroTexto">
          <a:extLst>
            <a:ext uri="{FF2B5EF4-FFF2-40B4-BE49-F238E27FC236}">
              <a16:creationId xmlns:a16="http://schemas.microsoft.com/office/drawing/2014/main" xmlns="" id="{00000000-0008-0000-2100-00004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7" name="194 CuadroTexto">
          <a:extLst>
            <a:ext uri="{FF2B5EF4-FFF2-40B4-BE49-F238E27FC236}">
              <a16:creationId xmlns:a16="http://schemas.microsoft.com/office/drawing/2014/main" xmlns="" id="{00000000-0008-0000-2100-00004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8" name="195 CuadroTexto">
          <a:extLst>
            <a:ext uri="{FF2B5EF4-FFF2-40B4-BE49-F238E27FC236}">
              <a16:creationId xmlns:a16="http://schemas.microsoft.com/office/drawing/2014/main" xmlns="" id="{00000000-0008-0000-2100-00004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9" name="196 CuadroTexto">
          <a:extLst>
            <a:ext uri="{FF2B5EF4-FFF2-40B4-BE49-F238E27FC236}">
              <a16:creationId xmlns:a16="http://schemas.microsoft.com/office/drawing/2014/main" xmlns="" id="{00000000-0008-0000-2100-00004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0" name="197 CuadroTexto">
          <a:extLst>
            <a:ext uri="{FF2B5EF4-FFF2-40B4-BE49-F238E27FC236}">
              <a16:creationId xmlns:a16="http://schemas.microsoft.com/office/drawing/2014/main" xmlns="" id="{00000000-0008-0000-2100-00004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1" name="198 CuadroTexto">
          <a:extLst>
            <a:ext uri="{FF2B5EF4-FFF2-40B4-BE49-F238E27FC236}">
              <a16:creationId xmlns:a16="http://schemas.microsoft.com/office/drawing/2014/main" xmlns="" id="{00000000-0008-0000-2100-00004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2" name="199 CuadroTexto">
          <a:extLst>
            <a:ext uri="{FF2B5EF4-FFF2-40B4-BE49-F238E27FC236}">
              <a16:creationId xmlns:a16="http://schemas.microsoft.com/office/drawing/2014/main" xmlns="" id="{00000000-0008-0000-2100-00004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3" name="200 CuadroTexto">
          <a:extLst>
            <a:ext uri="{FF2B5EF4-FFF2-40B4-BE49-F238E27FC236}">
              <a16:creationId xmlns:a16="http://schemas.microsoft.com/office/drawing/2014/main" xmlns="" id="{00000000-0008-0000-2100-00004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4" name="201 CuadroTexto">
          <a:extLst>
            <a:ext uri="{FF2B5EF4-FFF2-40B4-BE49-F238E27FC236}">
              <a16:creationId xmlns:a16="http://schemas.microsoft.com/office/drawing/2014/main" xmlns="" id="{00000000-0008-0000-2100-00004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5" name="202 CuadroTexto">
          <a:extLst>
            <a:ext uri="{FF2B5EF4-FFF2-40B4-BE49-F238E27FC236}">
              <a16:creationId xmlns:a16="http://schemas.microsoft.com/office/drawing/2014/main" xmlns="" id="{00000000-0008-0000-2100-00004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6" name="203 CuadroTexto">
          <a:extLst>
            <a:ext uri="{FF2B5EF4-FFF2-40B4-BE49-F238E27FC236}">
              <a16:creationId xmlns:a16="http://schemas.microsoft.com/office/drawing/2014/main" xmlns="" id="{00000000-0008-0000-2100-00004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7" name="204 CuadroTexto">
          <a:extLst>
            <a:ext uri="{FF2B5EF4-FFF2-40B4-BE49-F238E27FC236}">
              <a16:creationId xmlns:a16="http://schemas.microsoft.com/office/drawing/2014/main" xmlns="" id="{00000000-0008-0000-2100-00004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8" name="205 CuadroTexto">
          <a:extLst>
            <a:ext uri="{FF2B5EF4-FFF2-40B4-BE49-F238E27FC236}">
              <a16:creationId xmlns:a16="http://schemas.microsoft.com/office/drawing/2014/main" xmlns="" id="{00000000-0008-0000-2100-00004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9" name="206 CuadroTexto">
          <a:extLst>
            <a:ext uri="{FF2B5EF4-FFF2-40B4-BE49-F238E27FC236}">
              <a16:creationId xmlns:a16="http://schemas.microsoft.com/office/drawing/2014/main" xmlns="" id="{00000000-0008-0000-2100-00004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0" name="207 CuadroTexto">
          <a:extLst>
            <a:ext uri="{FF2B5EF4-FFF2-40B4-BE49-F238E27FC236}">
              <a16:creationId xmlns:a16="http://schemas.microsoft.com/office/drawing/2014/main" xmlns="" id="{00000000-0008-0000-2100-00004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1" name="208 CuadroTexto">
          <a:extLst>
            <a:ext uri="{FF2B5EF4-FFF2-40B4-BE49-F238E27FC236}">
              <a16:creationId xmlns:a16="http://schemas.microsoft.com/office/drawing/2014/main" xmlns="" id="{00000000-0008-0000-2100-00004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2" name="209 CuadroTexto">
          <a:extLst>
            <a:ext uri="{FF2B5EF4-FFF2-40B4-BE49-F238E27FC236}">
              <a16:creationId xmlns:a16="http://schemas.microsoft.com/office/drawing/2014/main" xmlns="" id="{00000000-0008-0000-2100-00005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3" name="210 CuadroTexto">
          <a:extLst>
            <a:ext uri="{FF2B5EF4-FFF2-40B4-BE49-F238E27FC236}">
              <a16:creationId xmlns:a16="http://schemas.microsoft.com/office/drawing/2014/main" xmlns="" id="{00000000-0008-0000-2100-00005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4" name="211 CuadroTexto">
          <a:extLst>
            <a:ext uri="{FF2B5EF4-FFF2-40B4-BE49-F238E27FC236}">
              <a16:creationId xmlns:a16="http://schemas.microsoft.com/office/drawing/2014/main" xmlns="" id="{00000000-0008-0000-2100-00005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5" name="212 CuadroTexto">
          <a:extLst>
            <a:ext uri="{FF2B5EF4-FFF2-40B4-BE49-F238E27FC236}">
              <a16:creationId xmlns:a16="http://schemas.microsoft.com/office/drawing/2014/main" xmlns="" id="{00000000-0008-0000-2100-00005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6" name="213 CuadroTexto">
          <a:extLst>
            <a:ext uri="{FF2B5EF4-FFF2-40B4-BE49-F238E27FC236}">
              <a16:creationId xmlns:a16="http://schemas.microsoft.com/office/drawing/2014/main" xmlns="" id="{00000000-0008-0000-2100-00005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7" name="214 CuadroTexto">
          <a:extLst>
            <a:ext uri="{FF2B5EF4-FFF2-40B4-BE49-F238E27FC236}">
              <a16:creationId xmlns:a16="http://schemas.microsoft.com/office/drawing/2014/main" xmlns="" id="{00000000-0008-0000-2100-00005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8" name="215 CuadroTexto">
          <a:extLst>
            <a:ext uri="{FF2B5EF4-FFF2-40B4-BE49-F238E27FC236}">
              <a16:creationId xmlns:a16="http://schemas.microsoft.com/office/drawing/2014/main" xmlns="" id="{00000000-0008-0000-2100-00005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9" name="216 CuadroTexto">
          <a:extLst>
            <a:ext uri="{FF2B5EF4-FFF2-40B4-BE49-F238E27FC236}">
              <a16:creationId xmlns:a16="http://schemas.microsoft.com/office/drawing/2014/main" xmlns="" id="{00000000-0008-0000-2100-00005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0" name="217 CuadroTexto">
          <a:extLst>
            <a:ext uri="{FF2B5EF4-FFF2-40B4-BE49-F238E27FC236}">
              <a16:creationId xmlns:a16="http://schemas.microsoft.com/office/drawing/2014/main" xmlns="" id="{00000000-0008-0000-2100-00005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1" name="218 CuadroTexto">
          <a:extLst>
            <a:ext uri="{FF2B5EF4-FFF2-40B4-BE49-F238E27FC236}">
              <a16:creationId xmlns:a16="http://schemas.microsoft.com/office/drawing/2014/main" xmlns="" id="{00000000-0008-0000-2100-00005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2" name="219 CuadroTexto">
          <a:extLst>
            <a:ext uri="{FF2B5EF4-FFF2-40B4-BE49-F238E27FC236}">
              <a16:creationId xmlns:a16="http://schemas.microsoft.com/office/drawing/2014/main" xmlns="" id="{00000000-0008-0000-2100-00005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3" name="220 CuadroTexto">
          <a:extLst>
            <a:ext uri="{FF2B5EF4-FFF2-40B4-BE49-F238E27FC236}">
              <a16:creationId xmlns:a16="http://schemas.microsoft.com/office/drawing/2014/main" xmlns="" id="{00000000-0008-0000-2100-00005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4" name="221 CuadroTexto">
          <a:extLst>
            <a:ext uri="{FF2B5EF4-FFF2-40B4-BE49-F238E27FC236}">
              <a16:creationId xmlns:a16="http://schemas.microsoft.com/office/drawing/2014/main" xmlns="" id="{00000000-0008-0000-2100-00005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5" name="222 CuadroTexto">
          <a:extLst>
            <a:ext uri="{FF2B5EF4-FFF2-40B4-BE49-F238E27FC236}">
              <a16:creationId xmlns:a16="http://schemas.microsoft.com/office/drawing/2014/main" xmlns="" id="{00000000-0008-0000-2100-00005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6" name="223 CuadroTexto">
          <a:extLst>
            <a:ext uri="{FF2B5EF4-FFF2-40B4-BE49-F238E27FC236}">
              <a16:creationId xmlns:a16="http://schemas.microsoft.com/office/drawing/2014/main" xmlns="" id="{00000000-0008-0000-2100-00005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7" name="224 CuadroTexto">
          <a:extLst>
            <a:ext uri="{FF2B5EF4-FFF2-40B4-BE49-F238E27FC236}">
              <a16:creationId xmlns:a16="http://schemas.microsoft.com/office/drawing/2014/main" xmlns="" id="{00000000-0008-0000-2100-00005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8" name="225 CuadroTexto">
          <a:extLst>
            <a:ext uri="{FF2B5EF4-FFF2-40B4-BE49-F238E27FC236}">
              <a16:creationId xmlns:a16="http://schemas.microsoft.com/office/drawing/2014/main" xmlns="" id="{00000000-0008-0000-2100-00006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9" name="226 CuadroTexto">
          <a:extLst>
            <a:ext uri="{FF2B5EF4-FFF2-40B4-BE49-F238E27FC236}">
              <a16:creationId xmlns:a16="http://schemas.microsoft.com/office/drawing/2014/main" xmlns="" id="{00000000-0008-0000-2100-00006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0" name="227 CuadroTexto">
          <a:extLst>
            <a:ext uri="{FF2B5EF4-FFF2-40B4-BE49-F238E27FC236}">
              <a16:creationId xmlns:a16="http://schemas.microsoft.com/office/drawing/2014/main" xmlns="" id="{00000000-0008-0000-2100-00006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1" name="228 CuadroTexto">
          <a:extLst>
            <a:ext uri="{FF2B5EF4-FFF2-40B4-BE49-F238E27FC236}">
              <a16:creationId xmlns:a16="http://schemas.microsoft.com/office/drawing/2014/main" xmlns="" id="{00000000-0008-0000-2100-00006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2" name="229 CuadroTexto">
          <a:extLst>
            <a:ext uri="{FF2B5EF4-FFF2-40B4-BE49-F238E27FC236}">
              <a16:creationId xmlns:a16="http://schemas.microsoft.com/office/drawing/2014/main" xmlns="" id="{00000000-0008-0000-2100-00006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3" name="230 CuadroTexto">
          <a:extLst>
            <a:ext uri="{FF2B5EF4-FFF2-40B4-BE49-F238E27FC236}">
              <a16:creationId xmlns:a16="http://schemas.microsoft.com/office/drawing/2014/main" xmlns="" id="{00000000-0008-0000-2100-00006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4" name="231 CuadroTexto">
          <a:extLst>
            <a:ext uri="{FF2B5EF4-FFF2-40B4-BE49-F238E27FC236}">
              <a16:creationId xmlns:a16="http://schemas.microsoft.com/office/drawing/2014/main" xmlns="" id="{00000000-0008-0000-2100-00006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5" name="232 CuadroTexto">
          <a:extLst>
            <a:ext uri="{FF2B5EF4-FFF2-40B4-BE49-F238E27FC236}">
              <a16:creationId xmlns:a16="http://schemas.microsoft.com/office/drawing/2014/main" xmlns="" id="{00000000-0008-0000-2100-00006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6" name="233 CuadroTexto">
          <a:extLst>
            <a:ext uri="{FF2B5EF4-FFF2-40B4-BE49-F238E27FC236}">
              <a16:creationId xmlns:a16="http://schemas.microsoft.com/office/drawing/2014/main" xmlns="" id="{00000000-0008-0000-2100-00006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7" name="234 CuadroTexto">
          <a:extLst>
            <a:ext uri="{FF2B5EF4-FFF2-40B4-BE49-F238E27FC236}">
              <a16:creationId xmlns:a16="http://schemas.microsoft.com/office/drawing/2014/main" xmlns="" id="{00000000-0008-0000-2100-00006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8" name="235 CuadroTexto">
          <a:extLst>
            <a:ext uri="{FF2B5EF4-FFF2-40B4-BE49-F238E27FC236}">
              <a16:creationId xmlns:a16="http://schemas.microsoft.com/office/drawing/2014/main" xmlns="" id="{00000000-0008-0000-2100-00006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9" name="236 CuadroTexto">
          <a:extLst>
            <a:ext uri="{FF2B5EF4-FFF2-40B4-BE49-F238E27FC236}">
              <a16:creationId xmlns:a16="http://schemas.microsoft.com/office/drawing/2014/main" xmlns="" id="{00000000-0008-0000-2100-00006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0" name="237 CuadroTexto">
          <a:extLst>
            <a:ext uri="{FF2B5EF4-FFF2-40B4-BE49-F238E27FC236}">
              <a16:creationId xmlns:a16="http://schemas.microsoft.com/office/drawing/2014/main" xmlns="" id="{00000000-0008-0000-2100-00006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1" name="238 CuadroTexto">
          <a:extLst>
            <a:ext uri="{FF2B5EF4-FFF2-40B4-BE49-F238E27FC236}">
              <a16:creationId xmlns:a16="http://schemas.microsoft.com/office/drawing/2014/main" xmlns="" id="{00000000-0008-0000-2100-00006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2" name="239 CuadroTexto">
          <a:extLst>
            <a:ext uri="{FF2B5EF4-FFF2-40B4-BE49-F238E27FC236}">
              <a16:creationId xmlns:a16="http://schemas.microsoft.com/office/drawing/2014/main" xmlns="" id="{00000000-0008-0000-2100-00006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3" name="240 CuadroTexto">
          <a:extLst>
            <a:ext uri="{FF2B5EF4-FFF2-40B4-BE49-F238E27FC236}">
              <a16:creationId xmlns:a16="http://schemas.microsoft.com/office/drawing/2014/main" xmlns="" id="{00000000-0008-0000-2100-00006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4" name="241 CuadroTexto">
          <a:extLst>
            <a:ext uri="{FF2B5EF4-FFF2-40B4-BE49-F238E27FC236}">
              <a16:creationId xmlns:a16="http://schemas.microsoft.com/office/drawing/2014/main" xmlns="" id="{00000000-0008-0000-2100-00007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5" name="242 CuadroTexto">
          <a:extLst>
            <a:ext uri="{FF2B5EF4-FFF2-40B4-BE49-F238E27FC236}">
              <a16:creationId xmlns:a16="http://schemas.microsoft.com/office/drawing/2014/main" xmlns="" id="{00000000-0008-0000-2100-00007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6" name="243 CuadroTexto">
          <a:extLst>
            <a:ext uri="{FF2B5EF4-FFF2-40B4-BE49-F238E27FC236}">
              <a16:creationId xmlns:a16="http://schemas.microsoft.com/office/drawing/2014/main" xmlns="" id="{00000000-0008-0000-2100-00007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7" name="244 CuadroTexto">
          <a:extLst>
            <a:ext uri="{FF2B5EF4-FFF2-40B4-BE49-F238E27FC236}">
              <a16:creationId xmlns:a16="http://schemas.microsoft.com/office/drawing/2014/main" xmlns="" id="{00000000-0008-0000-2100-00007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8" name="245 CuadroTexto">
          <a:extLst>
            <a:ext uri="{FF2B5EF4-FFF2-40B4-BE49-F238E27FC236}">
              <a16:creationId xmlns:a16="http://schemas.microsoft.com/office/drawing/2014/main" xmlns="" id="{00000000-0008-0000-2100-00007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9" name="246 CuadroTexto">
          <a:extLst>
            <a:ext uri="{FF2B5EF4-FFF2-40B4-BE49-F238E27FC236}">
              <a16:creationId xmlns:a16="http://schemas.microsoft.com/office/drawing/2014/main" xmlns="" id="{00000000-0008-0000-2100-00007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0" name="247 CuadroTexto">
          <a:extLst>
            <a:ext uri="{FF2B5EF4-FFF2-40B4-BE49-F238E27FC236}">
              <a16:creationId xmlns:a16="http://schemas.microsoft.com/office/drawing/2014/main" xmlns="" id="{00000000-0008-0000-2100-00007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1" name="248 CuadroTexto">
          <a:extLst>
            <a:ext uri="{FF2B5EF4-FFF2-40B4-BE49-F238E27FC236}">
              <a16:creationId xmlns:a16="http://schemas.microsoft.com/office/drawing/2014/main" xmlns="" id="{00000000-0008-0000-2100-00007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2" name="249 CuadroTexto">
          <a:extLst>
            <a:ext uri="{FF2B5EF4-FFF2-40B4-BE49-F238E27FC236}">
              <a16:creationId xmlns:a16="http://schemas.microsoft.com/office/drawing/2014/main" xmlns="" id="{00000000-0008-0000-2100-00007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3" name="250 CuadroTexto">
          <a:extLst>
            <a:ext uri="{FF2B5EF4-FFF2-40B4-BE49-F238E27FC236}">
              <a16:creationId xmlns:a16="http://schemas.microsoft.com/office/drawing/2014/main" xmlns="" id="{00000000-0008-0000-2100-00007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4" name="251 CuadroTexto">
          <a:extLst>
            <a:ext uri="{FF2B5EF4-FFF2-40B4-BE49-F238E27FC236}">
              <a16:creationId xmlns:a16="http://schemas.microsoft.com/office/drawing/2014/main" xmlns="" id="{00000000-0008-0000-2100-00007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5" name="252 CuadroTexto">
          <a:extLst>
            <a:ext uri="{FF2B5EF4-FFF2-40B4-BE49-F238E27FC236}">
              <a16:creationId xmlns:a16="http://schemas.microsoft.com/office/drawing/2014/main" xmlns="" id="{00000000-0008-0000-2100-00007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6" name="253 CuadroTexto">
          <a:extLst>
            <a:ext uri="{FF2B5EF4-FFF2-40B4-BE49-F238E27FC236}">
              <a16:creationId xmlns:a16="http://schemas.microsoft.com/office/drawing/2014/main" xmlns="" id="{00000000-0008-0000-2100-00007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7" name="254 CuadroTexto">
          <a:extLst>
            <a:ext uri="{FF2B5EF4-FFF2-40B4-BE49-F238E27FC236}">
              <a16:creationId xmlns:a16="http://schemas.microsoft.com/office/drawing/2014/main" xmlns="" id="{00000000-0008-0000-2100-00007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8" name="255 CuadroTexto">
          <a:extLst>
            <a:ext uri="{FF2B5EF4-FFF2-40B4-BE49-F238E27FC236}">
              <a16:creationId xmlns:a16="http://schemas.microsoft.com/office/drawing/2014/main" xmlns="" id="{00000000-0008-0000-2100-00007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9" name="256 CuadroTexto">
          <a:extLst>
            <a:ext uri="{FF2B5EF4-FFF2-40B4-BE49-F238E27FC236}">
              <a16:creationId xmlns:a16="http://schemas.microsoft.com/office/drawing/2014/main" xmlns="" id="{00000000-0008-0000-2100-00007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0" name="257 CuadroTexto">
          <a:extLst>
            <a:ext uri="{FF2B5EF4-FFF2-40B4-BE49-F238E27FC236}">
              <a16:creationId xmlns:a16="http://schemas.microsoft.com/office/drawing/2014/main" xmlns="" id="{00000000-0008-0000-2100-00008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1" name="258 CuadroTexto">
          <a:extLst>
            <a:ext uri="{FF2B5EF4-FFF2-40B4-BE49-F238E27FC236}">
              <a16:creationId xmlns:a16="http://schemas.microsoft.com/office/drawing/2014/main" xmlns="" id="{00000000-0008-0000-2100-00008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2" name="259 CuadroTexto">
          <a:extLst>
            <a:ext uri="{FF2B5EF4-FFF2-40B4-BE49-F238E27FC236}">
              <a16:creationId xmlns:a16="http://schemas.microsoft.com/office/drawing/2014/main" xmlns="" id="{00000000-0008-0000-2100-00008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3" name="260 CuadroTexto">
          <a:extLst>
            <a:ext uri="{FF2B5EF4-FFF2-40B4-BE49-F238E27FC236}">
              <a16:creationId xmlns:a16="http://schemas.microsoft.com/office/drawing/2014/main" xmlns="" id="{00000000-0008-0000-2100-00008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4" name="261 CuadroTexto">
          <a:extLst>
            <a:ext uri="{FF2B5EF4-FFF2-40B4-BE49-F238E27FC236}">
              <a16:creationId xmlns:a16="http://schemas.microsoft.com/office/drawing/2014/main" xmlns="" id="{00000000-0008-0000-2100-00008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5" name="262 CuadroTexto">
          <a:extLst>
            <a:ext uri="{FF2B5EF4-FFF2-40B4-BE49-F238E27FC236}">
              <a16:creationId xmlns:a16="http://schemas.microsoft.com/office/drawing/2014/main" xmlns="" id="{00000000-0008-0000-2100-00008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6" name="263 CuadroTexto">
          <a:extLst>
            <a:ext uri="{FF2B5EF4-FFF2-40B4-BE49-F238E27FC236}">
              <a16:creationId xmlns:a16="http://schemas.microsoft.com/office/drawing/2014/main" xmlns="" id="{00000000-0008-0000-2100-00008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7" name="264 CuadroTexto">
          <a:extLst>
            <a:ext uri="{FF2B5EF4-FFF2-40B4-BE49-F238E27FC236}">
              <a16:creationId xmlns:a16="http://schemas.microsoft.com/office/drawing/2014/main" xmlns="" id="{00000000-0008-0000-2100-00008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8" name="265 CuadroTexto">
          <a:extLst>
            <a:ext uri="{FF2B5EF4-FFF2-40B4-BE49-F238E27FC236}">
              <a16:creationId xmlns:a16="http://schemas.microsoft.com/office/drawing/2014/main" xmlns="" id="{00000000-0008-0000-2100-00008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9" name="266 CuadroTexto">
          <a:extLst>
            <a:ext uri="{FF2B5EF4-FFF2-40B4-BE49-F238E27FC236}">
              <a16:creationId xmlns:a16="http://schemas.microsoft.com/office/drawing/2014/main" xmlns="" id="{00000000-0008-0000-2100-00008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0" name="267 CuadroTexto">
          <a:extLst>
            <a:ext uri="{FF2B5EF4-FFF2-40B4-BE49-F238E27FC236}">
              <a16:creationId xmlns:a16="http://schemas.microsoft.com/office/drawing/2014/main" xmlns="" id="{00000000-0008-0000-2100-00008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1" name="268 CuadroTexto">
          <a:extLst>
            <a:ext uri="{FF2B5EF4-FFF2-40B4-BE49-F238E27FC236}">
              <a16:creationId xmlns:a16="http://schemas.microsoft.com/office/drawing/2014/main" xmlns="" id="{00000000-0008-0000-2100-00008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2" name="269 CuadroTexto">
          <a:extLst>
            <a:ext uri="{FF2B5EF4-FFF2-40B4-BE49-F238E27FC236}">
              <a16:creationId xmlns:a16="http://schemas.microsoft.com/office/drawing/2014/main" xmlns="" id="{00000000-0008-0000-2100-00008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3" name="270 CuadroTexto">
          <a:extLst>
            <a:ext uri="{FF2B5EF4-FFF2-40B4-BE49-F238E27FC236}">
              <a16:creationId xmlns:a16="http://schemas.microsoft.com/office/drawing/2014/main" xmlns="" id="{00000000-0008-0000-2100-00008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4" name="271 CuadroTexto">
          <a:extLst>
            <a:ext uri="{FF2B5EF4-FFF2-40B4-BE49-F238E27FC236}">
              <a16:creationId xmlns:a16="http://schemas.microsoft.com/office/drawing/2014/main" xmlns="" id="{00000000-0008-0000-2100-00008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5" name="272 CuadroTexto">
          <a:extLst>
            <a:ext uri="{FF2B5EF4-FFF2-40B4-BE49-F238E27FC236}">
              <a16:creationId xmlns:a16="http://schemas.microsoft.com/office/drawing/2014/main" xmlns="" id="{00000000-0008-0000-2100-00008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6" name="273 CuadroTexto">
          <a:extLst>
            <a:ext uri="{FF2B5EF4-FFF2-40B4-BE49-F238E27FC236}">
              <a16:creationId xmlns:a16="http://schemas.microsoft.com/office/drawing/2014/main" xmlns="" id="{00000000-0008-0000-2100-00009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7" name="274 CuadroTexto">
          <a:extLst>
            <a:ext uri="{FF2B5EF4-FFF2-40B4-BE49-F238E27FC236}">
              <a16:creationId xmlns:a16="http://schemas.microsoft.com/office/drawing/2014/main" xmlns="" id="{00000000-0008-0000-2100-00009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8" name="275 CuadroTexto">
          <a:extLst>
            <a:ext uri="{FF2B5EF4-FFF2-40B4-BE49-F238E27FC236}">
              <a16:creationId xmlns:a16="http://schemas.microsoft.com/office/drawing/2014/main" xmlns="" id="{00000000-0008-0000-2100-00009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9" name="276 CuadroTexto">
          <a:extLst>
            <a:ext uri="{FF2B5EF4-FFF2-40B4-BE49-F238E27FC236}">
              <a16:creationId xmlns:a16="http://schemas.microsoft.com/office/drawing/2014/main" xmlns="" id="{00000000-0008-0000-2100-00009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0" name="277 CuadroTexto">
          <a:extLst>
            <a:ext uri="{FF2B5EF4-FFF2-40B4-BE49-F238E27FC236}">
              <a16:creationId xmlns:a16="http://schemas.microsoft.com/office/drawing/2014/main" xmlns="" id="{00000000-0008-0000-2100-00009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1" name="278 CuadroTexto">
          <a:extLst>
            <a:ext uri="{FF2B5EF4-FFF2-40B4-BE49-F238E27FC236}">
              <a16:creationId xmlns:a16="http://schemas.microsoft.com/office/drawing/2014/main" xmlns="" id="{00000000-0008-0000-2100-00009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2" name="279 CuadroTexto">
          <a:extLst>
            <a:ext uri="{FF2B5EF4-FFF2-40B4-BE49-F238E27FC236}">
              <a16:creationId xmlns:a16="http://schemas.microsoft.com/office/drawing/2014/main" xmlns="" id="{00000000-0008-0000-2100-00009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3" name="280 CuadroTexto">
          <a:extLst>
            <a:ext uri="{FF2B5EF4-FFF2-40B4-BE49-F238E27FC236}">
              <a16:creationId xmlns:a16="http://schemas.microsoft.com/office/drawing/2014/main" xmlns="" id="{00000000-0008-0000-2100-00009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1 CuadroTexto">
          <a:extLst>
            <a:ext uri="{FF2B5EF4-FFF2-40B4-BE49-F238E27FC236}">
              <a16:creationId xmlns:a16="http://schemas.microsoft.com/office/drawing/2014/main" xmlns="" id="{00000000-0008-0000-2100-00009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5" name="282 CuadroTexto">
          <a:extLst>
            <a:ext uri="{FF2B5EF4-FFF2-40B4-BE49-F238E27FC236}">
              <a16:creationId xmlns:a16="http://schemas.microsoft.com/office/drawing/2014/main" xmlns="" id="{00000000-0008-0000-2100-00009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6" name="283 CuadroTexto">
          <a:extLst>
            <a:ext uri="{FF2B5EF4-FFF2-40B4-BE49-F238E27FC236}">
              <a16:creationId xmlns:a16="http://schemas.microsoft.com/office/drawing/2014/main" xmlns="" id="{00000000-0008-0000-2100-00009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7" name="284 CuadroTexto">
          <a:extLst>
            <a:ext uri="{FF2B5EF4-FFF2-40B4-BE49-F238E27FC236}">
              <a16:creationId xmlns:a16="http://schemas.microsoft.com/office/drawing/2014/main" xmlns="" id="{00000000-0008-0000-2100-00009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8" name="285 CuadroTexto">
          <a:extLst>
            <a:ext uri="{FF2B5EF4-FFF2-40B4-BE49-F238E27FC236}">
              <a16:creationId xmlns:a16="http://schemas.microsoft.com/office/drawing/2014/main" xmlns="" id="{00000000-0008-0000-2100-00009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9" name="286 CuadroTexto">
          <a:extLst>
            <a:ext uri="{FF2B5EF4-FFF2-40B4-BE49-F238E27FC236}">
              <a16:creationId xmlns:a16="http://schemas.microsoft.com/office/drawing/2014/main" xmlns="" id="{00000000-0008-0000-2100-00009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0" name="287 CuadroTexto">
          <a:extLst>
            <a:ext uri="{FF2B5EF4-FFF2-40B4-BE49-F238E27FC236}">
              <a16:creationId xmlns:a16="http://schemas.microsoft.com/office/drawing/2014/main" xmlns="" id="{00000000-0008-0000-2100-00009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1" name="288 CuadroTexto">
          <a:extLst>
            <a:ext uri="{FF2B5EF4-FFF2-40B4-BE49-F238E27FC236}">
              <a16:creationId xmlns:a16="http://schemas.microsoft.com/office/drawing/2014/main" xmlns="" id="{00000000-0008-0000-2100-00009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2" name="289 CuadroTexto">
          <a:extLst>
            <a:ext uri="{FF2B5EF4-FFF2-40B4-BE49-F238E27FC236}">
              <a16:creationId xmlns:a16="http://schemas.microsoft.com/office/drawing/2014/main" xmlns="" id="{00000000-0008-0000-2100-0000A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3" name="290 CuadroTexto">
          <a:extLst>
            <a:ext uri="{FF2B5EF4-FFF2-40B4-BE49-F238E27FC236}">
              <a16:creationId xmlns:a16="http://schemas.microsoft.com/office/drawing/2014/main" xmlns="" id="{00000000-0008-0000-2100-0000A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4" name="291 CuadroTexto">
          <a:extLst>
            <a:ext uri="{FF2B5EF4-FFF2-40B4-BE49-F238E27FC236}">
              <a16:creationId xmlns:a16="http://schemas.microsoft.com/office/drawing/2014/main" xmlns="" id="{00000000-0008-0000-2100-0000A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5" name="292 CuadroTexto">
          <a:extLst>
            <a:ext uri="{FF2B5EF4-FFF2-40B4-BE49-F238E27FC236}">
              <a16:creationId xmlns:a16="http://schemas.microsoft.com/office/drawing/2014/main" xmlns="" id="{00000000-0008-0000-2100-0000A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6" name="293 CuadroTexto">
          <a:extLst>
            <a:ext uri="{FF2B5EF4-FFF2-40B4-BE49-F238E27FC236}">
              <a16:creationId xmlns:a16="http://schemas.microsoft.com/office/drawing/2014/main" xmlns="" id="{00000000-0008-0000-2100-0000A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7" name="294 CuadroTexto">
          <a:extLst>
            <a:ext uri="{FF2B5EF4-FFF2-40B4-BE49-F238E27FC236}">
              <a16:creationId xmlns:a16="http://schemas.microsoft.com/office/drawing/2014/main" xmlns="" id="{00000000-0008-0000-2100-0000A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8" name="295 CuadroTexto">
          <a:extLst>
            <a:ext uri="{FF2B5EF4-FFF2-40B4-BE49-F238E27FC236}">
              <a16:creationId xmlns:a16="http://schemas.microsoft.com/office/drawing/2014/main" xmlns="" id="{00000000-0008-0000-2100-0000A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9" name="296 CuadroTexto">
          <a:extLst>
            <a:ext uri="{FF2B5EF4-FFF2-40B4-BE49-F238E27FC236}">
              <a16:creationId xmlns:a16="http://schemas.microsoft.com/office/drawing/2014/main" xmlns="" id="{00000000-0008-0000-2100-0000A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0" name="17 CuadroTexto">
          <a:extLst>
            <a:ext uri="{FF2B5EF4-FFF2-40B4-BE49-F238E27FC236}">
              <a16:creationId xmlns:a16="http://schemas.microsoft.com/office/drawing/2014/main" xmlns="" id="{00000000-0008-0000-2100-0000A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1" name="90 CuadroTexto">
          <a:extLst>
            <a:ext uri="{FF2B5EF4-FFF2-40B4-BE49-F238E27FC236}">
              <a16:creationId xmlns:a16="http://schemas.microsoft.com/office/drawing/2014/main" xmlns="" id="{00000000-0008-0000-2100-0000A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2" name="91 CuadroTexto">
          <a:extLst>
            <a:ext uri="{FF2B5EF4-FFF2-40B4-BE49-F238E27FC236}">
              <a16:creationId xmlns:a16="http://schemas.microsoft.com/office/drawing/2014/main" xmlns="" id="{00000000-0008-0000-2100-0000A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3" name="92 CuadroTexto">
          <a:extLst>
            <a:ext uri="{FF2B5EF4-FFF2-40B4-BE49-F238E27FC236}">
              <a16:creationId xmlns:a16="http://schemas.microsoft.com/office/drawing/2014/main" xmlns="" id="{00000000-0008-0000-2100-0000A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4" name="93 CuadroTexto">
          <a:extLst>
            <a:ext uri="{FF2B5EF4-FFF2-40B4-BE49-F238E27FC236}">
              <a16:creationId xmlns:a16="http://schemas.microsoft.com/office/drawing/2014/main" xmlns="" id="{00000000-0008-0000-2100-0000A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5" name="94 CuadroTexto">
          <a:extLst>
            <a:ext uri="{FF2B5EF4-FFF2-40B4-BE49-F238E27FC236}">
              <a16:creationId xmlns:a16="http://schemas.microsoft.com/office/drawing/2014/main" xmlns="" id="{00000000-0008-0000-2100-0000A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6" name="95 CuadroTexto">
          <a:extLst>
            <a:ext uri="{FF2B5EF4-FFF2-40B4-BE49-F238E27FC236}">
              <a16:creationId xmlns:a16="http://schemas.microsoft.com/office/drawing/2014/main" xmlns="" id="{00000000-0008-0000-2100-0000A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7" name="96 CuadroTexto">
          <a:extLst>
            <a:ext uri="{FF2B5EF4-FFF2-40B4-BE49-F238E27FC236}">
              <a16:creationId xmlns:a16="http://schemas.microsoft.com/office/drawing/2014/main" xmlns="" id="{00000000-0008-0000-2100-0000A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8" name="97 CuadroTexto">
          <a:extLst>
            <a:ext uri="{FF2B5EF4-FFF2-40B4-BE49-F238E27FC236}">
              <a16:creationId xmlns:a16="http://schemas.microsoft.com/office/drawing/2014/main" xmlns="" id="{00000000-0008-0000-2100-0000B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98 CuadroTexto">
          <a:extLst>
            <a:ext uri="{FF2B5EF4-FFF2-40B4-BE49-F238E27FC236}">
              <a16:creationId xmlns:a16="http://schemas.microsoft.com/office/drawing/2014/main" xmlns="" id="{00000000-0008-0000-2100-0000B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0" name="99 CuadroTexto">
          <a:extLst>
            <a:ext uri="{FF2B5EF4-FFF2-40B4-BE49-F238E27FC236}">
              <a16:creationId xmlns:a16="http://schemas.microsoft.com/office/drawing/2014/main" xmlns="" id="{00000000-0008-0000-2100-0000B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1" name="100 CuadroTexto">
          <a:extLst>
            <a:ext uri="{FF2B5EF4-FFF2-40B4-BE49-F238E27FC236}">
              <a16:creationId xmlns:a16="http://schemas.microsoft.com/office/drawing/2014/main" xmlns="" id="{00000000-0008-0000-2100-0000B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2" name="101 CuadroTexto">
          <a:extLst>
            <a:ext uri="{FF2B5EF4-FFF2-40B4-BE49-F238E27FC236}">
              <a16:creationId xmlns:a16="http://schemas.microsoft.com/office/drawing/2014/main" xmlns="" id="{00000000-0008-0000-2100-0000B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3" name="118 CuadroTexto">
          <a:extLst>
            <a:ext uri="{FF2B5EF4-FFF2-40B4-BE49-F238E27FC236}">
              <a16:creationId xmlns:a16="http://schemas.microsoft.com/office/drawing/2014/main" xmlns="" id="{00000000-0008-0000-2100-0000B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4" name="119 CuadroTexto">
          <a:extLst>
            <a:ext uri="{FF2B5EF4-FFF2-40B4-BE49-F238E27FC236}">
              <a16:creationId xmlns:a16="http://schemas.microsoft.com/office/drawing/2014/main" xmlns="" id="{00000000-0008-0000-2100-0000B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5" name="120 CuadroTexto">
          <a:extLst>
            <a:ext uri="{FF2B5EF4-FFF2-40B4-BE49-F238E27FC236}">
              <a16:creationId xmlns:a16="http://schemas.microsoft.com/office/drawing/2014/main" xmlns="" id="{00000000-0008-0000-2100-0000B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6" name="121 CuadroTexto">
          <a:extLst>
            <a:ext uri="{FF2B5EF4-FFF2-40B4-BE49-F238E27FC236}">
              <a16:creationId xmlns:a16="http://schemas.microsoft.com/office/drawing/2014/main" xmlns="" id="{00000000-0008-0000-2100-0000B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7" name="122 CuadroTexto">
          <a:extLst>
            <a:ext uri="{FF2B5EF4-FFF2-40B4-BE49-F238E27FC236}">
              <a16:creationId xmlns:a16="http://schemas.microsoft.com/office/drawing/2014/main" xmlns="" id="{00000000-0008-0000-2100-0000B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8" name="123 CuadroTexto">
          <a:extLst>
            <a:ext uri="{FF2B5EF4-FFF2-40B4-BE49-F238E27FC236}">
              <a16:creationId xmlns:a16="http://schemas.microsoft.com/office/drawing/2014/main" xmlns="" id="{00000000-0008-0000-2100-0000B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9" name="124 CuadroTexto">
          <a:extLst>
            <a:ext uri="{FF2B5EF4-FFF2-40B4-BE49-F238E27FC236}">
              <a16:creationId xmlns:a16="http://schemas.microsoft.com/office/drawing/2014/main" xmlns="" id="{00000000-0008-0000-2100-0000B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0" name="125 CuadroTexto">
          <a:extLst>
            <a:ext uri="{FF2B5EF4-FFF2-40B4-BE49-F238E27FC236}">
              <a16:creationId xmlns:a16="http://schemas.microsoft.com/office/drawing/2014/main" xmlns="" id="{00000000-0008-0000-2100-0000B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1" name="143 CuadroTexto">
          <a:extLst>
            <a:ext uri="{FF2B5EF4-FFF2-40B4-BE49-F238E27FC236}">
              <a16:creationId xmlns:a16="http://schemas.microsoft.com/office/drawing/2014/main" xmlns="" id="{00000000-0008-0000-2100-0000B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2" name="144 CuadroTexto">
          <a:extLst>
            <a:ext uri="{FF2B5EF4-FFF2-40B4-BE49-F238E27FC236}">
              <a16:creationId xmlns:a16="http://schemas.microsoft.com/office/drawing/2014/main" xmlns="" id="{00000000-0008-0000-2100-0000B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3" name="145 CuadroTexto">
          <a:extLst>
            <a:ext uri="{FF2B5EF4-FFF2-40B4-BE49-F238E27FC236}">
              <a16:creationId xmlns:a16="http://schemas.microsoft.com/office/drawing/2014/main" xmlns="" id="{00000000-0008-0000-2100-0000B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4" name="146 CuadroTexto">
          <a:extLst>
            <a:ext uri="{FF2B5EF4-FFF2-40B4-BE49-F238E27FC236}">
              <a16:creationId xmlns:a16="http://schemas.microsoft.com/office/drawing/2014/main" xmlns="" id="{00000000-0008-0000-2100-0000C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5" name="147 CuadroTexto">
          <a:extLst>
            <a:ext uri="{FF2B5EF4-FFF2-40B4-BE49-F238E27FC236}">
              <a16:creationId xmlns:a16="http://schemas.microsoft.com/office/drawing/2014/main" xmlns="" id="{00000000-0008-0000-2100-0000C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6" name="148 CuadroTexto">
          <a:extLst>
            <a:ext uri="{FF2B5EF4-FFF2-40B4-BE49-F238E27FC236}">
              <a16:creationId xmlns:a16="http://schemas.microsoft.com/office/drawing/2014/main" xmlns="" id="{00000000-0008-0000-2100-0000C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7" name="149 CuadroTexto">
          <a:extLst>
            <a:ext uri="{FF2B5EF4-FFF2-40B4-BE49-F238E27FC236}">
              <a16:creationId xmlns:a16="http://schemas.microsoft.com/office/drawing/2014/main" xmlns="" id="{00000000-0008-0000-2100-0000C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8" name="150 CuadroTexto">
          <a:extLst>
            <a:ext uri="{FF2B5EF4-FFF2-40B4-BE49-F238E27FC236}">
              <a16:creationId xmlns:a16="http://schemas.microsoft.com/office/drawing/2014/main" xmlns="" id="{00000000-0008-0000-2100-0000C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9" name="151 CuadroTexto">
          <a:extLst>
            <a:ext uri="{FF2B5EF4-FFF2-40B4-BE49-F238E27FC236}">
              <a16:creationId xmlns:a16="http://schemas.microsoft.com/office/drawing/2014/main" xmlns="" id="{00000000-0008-0000-2100-0000C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0" name="152 CuadroTexto">
          <a:extLst>
            <a:ext uri="{FF2B5EF4-FFF2-40B4-BE49-F238E27FC236}">
              <a16:creationId xmlns:a16="http://schemas.microsoft.com/office/drawing/2014/main" xmlns="" id="{00000000-0008-0000-2100-0000C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1" name="153 CuadroTexto">
          <a:extLst>
            <a:ext uri="{FF2B5EF4-FFF2-40B4-BE49-F238E27FC236}">
              <a16:creationId xmlns:a16="http://schemas.microsoft.com/office/drawing/2014/main" xmlns="" id="{00000000-0008-0000-2100-0000C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2" name="154 CuadroTexto">
          <a:extLst>
            <a:ext uri="{FF2B5EF4-FFF2-40B4-BE49-F238E27FC236}">
              <a16:creationId xmlns:a16="http://schemas.microsoft.com/office/drawing/2014/main" xmlns="" id="{00000000-0008-0000-2100-0000C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3" name="155 CuadroTexto">
          <a:extLst>
            <a:ext uri="{FF2B5EF4-FFF2-40B4-BE49-F238E27FC236}">
              <a16:creationId xmlns:a16="http://schemas.microsoft.com/office/drawing/2014/main" xmlns="" id="{00000000-0008-0000-2100-0000C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4" name="156 CuadroTexto">
          <a:extLst>
            <a:ext uri="{FF2B5EF4-FFF2-40B4-BE49-F238E27FC236}">
              <a16:creationId xmlns:a16="http://schemas.microsoft.com/office/drawing/2014/main" xmlns="" id="{00000000-0008-0000-2100-0000C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5" name="157 CuadroTexto">
          <a:extLst>
            <a:ext uri="{FF2B5EF4-FFF2-40B4-BE49-F238E27FC236}">
              <a16:creationId xmlns:a16="http://schemas.microsoft.com/office/drawing/2014/main" xmlns="" id="{00000000-0008-0000-2100-0000C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6" name="158 CuadroTexto">
          <a:extLst>
            <a:ext uri="{FF2B5EF4-FFF2-40B4-BE49-F238E27FC236}">
              <a16:creationId xmlns:a16="http://schemas.microsoft.com/office/drawing/2014/main" xmlns="" id="{00000000-0008-0000-2100-0000C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7" name="159 CuadroTexto">
          <a:extLst>
            <a:ext uri="{FF2B5EF4-FFF2-40B4-BE49-F238E27FC236}">
              <a16:creationId xmlns:a16="http://schemas.microsoft.com/office/drawing/2014/main" xmlns="" id="{00000000-0008-0000-2100-0000C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8" name="160 CuadroTexto">
          <a:extLst>
            <a:ext uri="{FF2B5EF4-FFF2-40B4-BE49-F238E27FC236}">
              <a16:creationId xmlns:a16="http://schemas.microsoft.com/office/drawing/2014/main" xmlns="" id="{00000000-0008-0000-2100-0000C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9" name="161 CuadroTexto">
          <a:extLst>
            <a:ext uri="{FF2B5EF4-FFF2-40B4-BE49-F238E27FC236}">
              <a16:creationId xmlns:a16="http://schemas.microsoft.com/office/drawing/2014/main" xmlns="" id="{00000000-0008-0000-2100-0000C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0" name="162 CuadroTexto">
          <a:extLst>
            <a:ext uri="{FF2B5EF4-FFF2-40B4-BE49-F238E27FC236}">
              <a16:creationId xmlns:a16="http://schemas.microsoft.com/office/drawing/2014/main" xmlns="" id="{00000000-0008-0000-2100-0000D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1" name="163 CuadroTexto">
          <a:extLst>
            <a:ext uri="{FF2B5EF4-FFF2-40B4-BE49-F238E27FC236}">
              <a16:creationId xmlns:a16="http://schemas.microsoft.com/office/drawing/2014/main" xmlns="" id="{00000000-0008-0000-2100-0000D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2" name="164 CuadroTexto">
          <a:extLst>
            <a:ext uri="{FF2B5EF4-FFF2-40B4-BE49-F238E27FC236}">
              <a16:creationId xmlns:a16="http://schemas.microsoft.com/office/drawing/2014/main" xmlns="" id="{00000000-0008-0000-2100-0000D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3" name="165 CuadroTexto">
          <a:extLst>
            <a:ext uri="{FF2B5EF4-FFF2-40B4-BE49-F238E27FC236}">
              <a16:creationId xmlns:a16="http://schemas.microsoft.com/office/drawing/2014/main" xmlns="" id="{00000000-0008-0000-2100-0000D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4" name="166 CuadroTexto">
          <a:extLst>
            <a:ext uri="{FF2B5EF4-FFF2-40B4-BE49-F238E27FC236}">
              <a16:creationId xmlns:a16="http://schemas.microsoft.com/office/drawing/2014/main" xmlns="" id="{00000000-0008-0000-2100-0000D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5" name="167 CuadroTexto">
          <a:extLst>
            <a:ext uri="{FF2B5EF4-FFF2-40B4-BE49-F238E27FC236}">
              <a16:creationId xmlns:a16="http://schemas.microsoft.com/office/drawing/2014/main" xmlns="" id="{00000000-0008-0000-2100-0000D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6" name="168 CuadroTexto">
          <a:extLst>
            <a:ext uri="{FF2B5EF4-FFF2-40B4-BE49-F238E27FC236}">
              <a16:creationId xmlns:a16="http://schemas.microsoft.com/office/drawing/2014/main" xmlns="" id="{00000000-0008-0000-2100-0000D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7" name="169 CuadroTexto">
          <a:extLst>
            <a:ext uri="{FF2B5EF4-FFF2-40B4-BE49-F238E27FC236}">
              <a16:creationId xmlns:a16="http://schemas.microsoft.com/office/drawing/2014/main" xmlns="" id="{00000000-0008-0000-2100-0000D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8" name="170 CuadroTexto">
          <a:extLst>
            <a:ext uri="{FF2B5EF4-FFF2-40B4-BE49-F238E27FC236}">
              <a16:creationId xmlns:a16="http://schemas.microsoft.com/office/drawing/2014/main" xmlns="" id="{00000000-0008-0000-2100-0000D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9" name="171 CuadroTexto">
          <a:extLst>
            <a:ext uri="{FF2B5EF4-FFF2-40B4-BE49-F238E27FC236}">
              <a16:creationId xmlns:a16="http://schemas.microsoft.com/office/drawing/2014/main" xmlns="" id="{00000000-0008-0000-2100-0000D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0" name="172 CuadroTexto">
          <a:extLst>
            <a:ext uri="{FF2B5EF4-FFF2-40B4-BE49-F238E27FC236}">
              <a16:creationId xmlns:a16="http://schemas.microsoft.com/office/drawing/2014/main" xmlns="" id="{00000000-0008-0000-2100-0000D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1" name="173 CuadroTexto">
          <a:extLst>
            <a:ext uri="{FF2B5EF4-FFF2-40B4-BE49-F238E27FC236}">
              <a16:creationId xmlns:a16="http://schemas.microsoft.com/office/drawing/2014/main" xmlns="" id="{00000000-0008-0000-2100-0000D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2" name="174 CuadroTexto">
          <a:extLst>
            <a:ext uri="{FF2B5EF4-FFF2-40B4-BE49-F238E27FC236}">
              <a16:creationId xmlns:a16="http://schemas.microsoft.com/office/drawing/2014/main" xmlns="" id="{00000000-0008-0000-2100-0000D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3" name="175 CuadroTexto">
          <a:extLst>
            <a:ext uri="{FF2B5EF4-FFF2-40B4-BE49-F238E27FC236}">
              <a16:creationId xmlns:a16="http://schemas.microsoft.com/office/drawing/2014/main" xmlns="" id="{00000000-0008-0000-2100-0000D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4" name="176 CuadroTexto">
          <a:extLst>
            <a:ext uri="{FF2B5EF4-FFF2-40B4-BE49-F238E27FC236}">
              <a16:creationId xmlns:a16="http://schemas.microsoft.com/office/drawing/2014/main" xmlns="" id="{00000000-0008-0000-2100-0000D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5" name="177 CuadroTexto">
          <a:extLst>
            <a:ext uri="{FF2B5EF4-FFF2-40B4-BE49-F238E27FC236}">
              <a16:creationId xmlns:a16="http://schemas.microsoft.com/office/drawing/2014/main" xmlns="" id="{00000000-0008-0000-2100-0000D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6" name="178 CuadroTexto">
          <a:extLst>
            <a:ext uri="{FF2B5EF4-FFF2-40B4-BE49-F238E27FC236}">
              <a16:creationId xmlns:a16="http://schemas.microsoft.com/office/drawing/2014/main" xmlns="" id="{00000000-0008-0000-2100-0000E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7" name="179 CuadroTexto">
          <a:extLst>
            <a:ext uri="{FF2B5EF4-FFF2-40B4-BE49-F238E27FC236}">
              <a16:creationId xmlns:a16="http://schemas.microsoft.com/office/drawing/2014/main" xmlns="" id="{00000000-0008-0000-2100-0000E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8" name="180 CuadroTexto">
          <a:extLst>
            <a:ext uri="{FF2B5EF4-FFF2-40B4-BE49-F238E27FC236}">
              <a16:creationId xmlns:a16="http://schemas.microsoft.com/office/drawing/2014/main" xmlns="" id="{00000000-0008-0000-2100-0000E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9" name="181 CuadroTexto">
          <a:extLst>
            <a:ext uri="{FF2B5EF4-FFF2-40B4-BE49-F238E27FC236}">
              <a16:creationId xmlns:a16="http://schemas.microsoft.com/office/drawing/2014/main" xmlns="" id="{00000000-0008-0000-2100-0000E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0" name="182 CuadroTexto">
          <a:extLst>
            <a:ext uri="{FF2B5EF4-FFF2-40B4-BE49-F238E27FC236}">
              <a16:creationId xmlns:a16="http://schemas.microsoft.com/office/drawing/2014/main" xmlns="" id="{00000000-0008-0000-2100-0000E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1" name="183 CuadroTexto">
          <a:extLst>
            <a:ext uri="{FF2B5EF4-FFF2-40B4-BE49-F238E27FC236}">
              <a16:creationId xmlns:a16="http://schemas.microsoft.com/office/drawing/2014/main" xmlns="" id="{00000000-0008-0000-2100-0000E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2" name="184 CuadroTexto">
          <a:extLst>
            <a:ext uri="{FF2B5EF4-FFF2-40B4-BE49-F238E27FC236}">
              <a16:creationId xmlns:a16="http://schemas.microsoft.com/office/drawing/2014/main" xmlns="" id="{00000000-0008-0000-2100-0000E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3" name="185 CuadroTexto">
          <a:extLst>
            <a:ext uri="{FF2B5EF4-FFF2-40B4-BE49-F238E27FC236}">
              <a16:creationId xmlns:a16="http://schemas.microsoft.com/office/drawing/2014/main" xmlns="" id="{00000000-0008-0000-2100-0000E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4" name="186 CuadroTexto">
          <a:extLst>
            <a:ext uri="{FF2B5EF4-FFF2-40B4-BE49-F238E27FC236}">
              <a16:creationId xmlns:a16="http://schemas.microsoft.com/office/drawing/2014/main" xmlns="" id="{00000000-0008-0000-2100-0000E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5" name="187 CuadroTexto">
          <a:extLst>
            <a:ext uri="{FF2B5EF4-FFF2-40B4-BE49-F238E27FC236}">
              <a16:creationId xmlns:a16="http://schemas.microsoft.com/office/drawing/2014/main" xmlns="" id="{00000000-0008-0000-2100-0000E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6" name="188 CuadroTexto">
          <a:extLst>
            <a:ext uri="{FF2B5EF4-FFF2-40B4-BE49-F238E27FC236}">
              <a16:creationId xmlns:a16="http://schemas.microsoft.com/office/drawing/2014/main" xmlns="" id="{00000000-0008-0000-2100-0000E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7" name="189 CuadroTexto">
          <a:extLst>
            <a:ext uri="{FF2B5EF4-FFF2-40B4-BE49-F238E27FC236}">
              <a16:creationId xmlns:a16="http://schemas.microsoft.com/office/drawing/2014/main" xmlns="" id="{00000000-0008-0000-2100-0000E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8" name="190 CuadroTexto">
          <a:extLst>
            <a:ext uri="{FF2B5EF4-FFF2-40B4-BE49-F238E27FC236}">
              <a16:creationId xmlns:a16="http://schemas.microsoft.com/office/drawing/2014/main" xmlns="" id="{00000000-0008-0000-2100-0000E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9" name="191 CuadroTexto">
          <a:extLst>
            <a:ext uri="{FF2B5EF4-FFF2-40B4-BE49-F238E27FC236}">
              <a16:creationId xmlns:a16="http://schemas.microsoft.com/office/drawing/2014/main" xmlns="" id="{00000000-0008-0000-2100-0000E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0" name="192 CuadroTexto">
          <a:extLst>
            <a:ext uri="{FF2B5EF4-FFF2-40B4-BE49-F238E27FC236}">
              <a16:creationId xmlns:a16="http://schemas.microsoft.com/office/drawing/2014/main" xmlns="" id="{00000000-0008-0000-2100-0000E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1" name="193 CuadroTexto">
          <a:extLst>
            <a:ext uri="{FF2B5EF4-FFF2-40B4-BE49-F238E27FC236}">
              <a16:creationId xmlns:a16="http://schemas.microsoft.com/office/drawing/2014/main" xmlns="" id="{00000000-0008-0000-2100-0000E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2" name="194 CuadroTexto">
          <a:extLst>
            <a:ext uri="{FF2B5EF4-FFF2-40B4-BE49-F238E27FC236}">
              <a16:creationId xmlns:a16="http://schemas.microsoft.com/office/drawing/2014/main" xmlns="" id="{00000000-0008-0000-2100-0000F0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3" name="195 CuadroTexto">
          <a:extLst>
            <a:ext uri="{FF2B5EF4-FFF2-40B4-BE49-F238E27FC236}">
              <a16:creationId xmlns:a16="http://schemas.microsoft.com/office/drawing/2014/main" xmlns="" id="{00000000-0008-0000-2100-0000F1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4" name="196 CuadroTexto">
          <a:extLst>
            <a:ext uri="{FF2B5EF4-FFF2-40B4-BE49-F238E27FC236}">
              <a16:creationId xmlns:a16="http://schemas.microsoft.com/office/drawing/2014/main" xmlns="" id="{00000000-0008-0000-2100-0000F2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5" name="197 CuadroTexto">
          <a:extLst>
            <a:ext uri="{FF2B5EF4-FFF2-40B4-BE49-F238E27FC236}">
              <a16:creationId xmlns:a16="http://schemas.microsoft.com/office/drawing/2014/main" xmlns="" id="{00000000-0008-0000-2100-0000F3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6" name="198 CuadroTexto">
          <a:extLst>
            <a:ext uri="{FF2B5EF4-FFF2-40B4-BE49-F238E27FC236}">
              <a16:creationId xmlns:a16="http://schemas.microsoft.com/office/drawing/2014/main" xmlns="" id="{00000000-0008-0000-2100-0000F4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7" name="199 CuadroTexto">
          <a:extLst>
            <a:ext uri="{FF2B5EF4-FFF2-40B4-BE49-F238E27FC236}">
              <a16:creationId xmlns:a16="http://schemas.microsoft.com/office/drawing/2014/main" xmlns="" id="{00000000-0008-0000-2100-0000F5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8" name="200 CuadroTexto">
          <a:extLst>
            <a:ext uri="{FF2B5EF4-FFF2-40B4-BE49-F238E27FC236}">
              <a16:creationId xmlns:a16="http://schemas.microsoft.com/office/drawing/2014/main" xmlns="" id="{00000000-0008-0000-2100-0000F6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9" name="201 CuadroTexto">
          <a:extLst>
            <a:ext uri="{FF2B5EF4-FFF2-40B4-BE49-F238E27FC236}">
              <a16:creationId xmlns:a16="http://schemas.microsoft.com/office/drawing/2014/main" xmlns="" id="{00000000-0008-0000-2100-0000F7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0" name="202 CuadroTexto">
          <a:extLst>
            <a:ext uri="{FF2B5EF4-FFF2-40B4-BE49-F238E27FC236}">
              <a16:creationId xmlns:a16="http://schemas.microsoft.com/office/drawing/2014/main" xmlns="" id="{00000000-0008-0000-2100-0000F8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1" name="203 CuadroTexto">
          <a:extLst>
            <a:ext uri="{FF2B5EF4-FFF2-40B4-BE49-F238E27FC236}">
              <a16:creationId xmlns:a16="http://schemas.microsoft.com/office/drawing/2014/main" xmlns="" id="{00000000-0008-0000-2100-0000F9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2" name="204 CuadroTexto">
          <a:extLst>
            <a:ext uri="{FF2B5EF4-FFF2-40B4-BE49-F238E27FC236}">
              <a16:creationId xmlns:a16="http://schemas.microsoft.com/office/drawing/2014/main" xmlns="" id="{00000000-0008-0000-2100-0000FA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3" name="205 CuadroTexto">
          <a:extLst>
            <a:ext uri="{FF2B5EF4-FFF2-40B4-BE49-F238E27FC236}">
              <a16:creationId xmlns:a16="http://schemas.microsoft.com/office/drawing/2014/main" xmlns="" id="{00000000-0008-0000-2100-0000FB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4" name="206 CuadroTexto">
          <a:extLst>
            <a:ext uri="{FF2B5EF4-FFF2-40B4-BE49-F238E27FC236}">
              <a16:creationId xmlns:a16="http://schemas.microsoft.com/office/drawing/2014/main" xmlns="" id="{00000000-0008-0000-2100-0000FC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5" name="207 CuadroTexto">
          <a:extLst>
            <a:ext uri="{FF2B5EF4-FFF2-40B4-BE49-F238E27FC236}">
              <a16:creationId xmlns:a16="http://schemas.microsoft.com/office/drawing/2014/main" xmlns="" id="{00000000-0008-0000-2100-0000FD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6" name="208 CuadroTexto">
          <a:extLst>
            <a:ext uri="{FF2B5EF4-FFF2-40B4-BE49-F238E27FC236}">
              <a16:creationId xmlns:a16="http://schemas.microsoft.com/office/drawing/2014/main" xmlns="" id="{00000000-0008-0000-2100-0000FE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7" name="209 CuadroTexto">
          <a:extLst>
            <a:ext uri="{FF2B5EF4-FFF2-40B4-BE49-F238E27FC236}">
              <a16:creationId xmlns:a16="http://schemas.microsoft.com/office/drawing/2014/main" xmlns="" id="{00000000-0008-0000-2100-0000FF11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8" name="210 CuadroTexto">
          <a:extLst>
            <a:ext uri="{FF2B5EF4-FFF2-40B4-BE49-F238E27FC236}">
              <a16:creationId xmlns:a16="http://schemas.microsoft.com/office/drawing/2014/main" xmlns="" id="{00000000-0008-0000-2100-00000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9" name="211 CuadroTexto">
          <a:extLst>
            <a:ext uri="{FF2B5EF4-FFF2-40B4-BE49-F238E27FC236}">
              <a16:creationId xmlns:a16="http://schemas.microsoft.com/office/drawing/2014/main" xmlns="" id="{00000000-0008-0000-2100-00000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0" name="212 CuadroTexto">
          <a:extLst>
            <a:ext uri="{FF2B5EF4-FFF2-40B4-BE49-F238E27FC236}">
              <a16:creationId xmlns:a16="http://schemas.microsoft.com/office/drawing/2014/main" xmlns="" id="{00000000-0008-0000-2100-00000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1" name="213 CuadroTexto">
          <a:extLst>
            <a:ext uri="{FF2B5EF4-FFF2-40B4-BE49-F238E27FC236}">
              <a16:creationId xmlns:a16="http://schemas.microsoft.com/office/drawing/2014/main" xmlns="" id="{00000000-0008-0000-2100-00000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2" name="214 CuadroTexto">
          <a:extLst>
            <a:ext uri="{FF2B5EF4-FFF2-40B4-BE49-F238E27FC236}">
              <a16:creationId xmlns:a16="http://schemas.microsoft.com/office/drawing/2014/main" xmlns="" id="{00000000-0008-0000-2100-00000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3" name="215 CuadroTexto">
          <a:extLst>
            <a:ext uri="{FF2B5EF4-FFF2-40B4-BE49-F238E27FC236}">
              <a16:creationId xmlns:a16="http://schemas.microsoft.com/office/drawing/2014/main" xmlns="" id="{00000000-0008-0000-2100-00000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4" name="216 CuadroTexto">
          <a:extLst>
            <a:ext uri="{FF2B5EF4-FFF2-40B4-BE49-F238E27FC236}">
              <a16:creationId xmlns:a16="http://schemas.microsoft.com/office/drawing/2014/main" xmlns="" id="{00000000-0008-0000-2100-00000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5" name="217 CuadroTexto">
          <a:extLst>
            <a:ext uri="{FF2B5EF4-FFF2-40B4-BE49-F238E27FC236}">
              <a16:creationId xmlns:a16="http://schemas.microsoft.com/office/drawing/2014/main" xmlns="" id="{00000000-0008-0000-2100-00000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6" name="218 CuadroTexto">
          <a:extLst>
            <a:ext uri="{FF2B5EF4-FFF2-40B4-BE49-F238E27FC236}">
              <a16:creationId xmlns:a16="http://schemas.microsoft.com/office/drawing/2014/main" xmlns="" id="{00000000-0008-0000-2100-00000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7" name="219 CuadroTexto">
          <a:extLst>
            <a:ext uri="{FF2B5EF4-FFF2-40B4-BE49-F238E27FC236}">
              <a16:creationId xmlns:a16="http://schemas.microsoft.com/office/drawing/2014/main" xmlns="" id="{00000000-0008-0000-2100-00000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8" name="220 CuadroTexto">
          <a:extLst>
            <a:ext uri="{FF2B5EF4-FFF2-40B4-BE49-F238E27FC236}">
              <a16:creationId xmlns:a16="http://schemas.microsoft.com/office/drawing/2014/main" xmlns="" id="{00000000-0008-0000-2100-00000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9" name="221 CuadroTexto">
          <a:extLst>
            <a:ext uri="{FF2B5EF4-FFF2-40B4-BE49-F238E27FC236}">
              <a16:creationId xmlns:a16="http://schemas.microsoft.com/office/drawing/2014/main" xmlns="" id="{00000000-0008-0000-2100-00000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0" name="222 CuadroTexto">
          <a:extLst>
            <a:ext uri="{FF2B5EF4-FFF2-40B4-BE49-F238E27FC236}">
              <a16:creationId xmlns:a16="http://schemas.microsoft.com/office/drawing/2014/main" xmlns="" id="{00000000-0008-0000-2100-00000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1" name="223 CuadroTexto">
          <a:extLst>
            <a:ext uri="{FF2B5EF4-FFF2-40B4-BE49-F238E27FC236}">
              <a16:creationId xmlns:a16="http://schemas.microsoft.com/office/drawing/2014/main" xmlns="" id="{00000000-0008-0000-2100-00000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2" name="224 CuadroTexto">
          <a:extLst>
            <a:ext uri="{FF2B5EF4-FFF2-40B4-BE49-F238E27FC236}">
              <a16:creationId xmlns:a16="http://schemas.microsoft.com/office/drawing/2014/main" xmlns="" id="{00000000-0008-0000-2100-00000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3" name="225 CuadroTexto">
          <a:extLst>
            <a:ext uri="{FF2B5EF4-FFF2-40B4-BE49-F238E27FC236}">
              <a16:creationId xmlns:a16="http://schemas.microsoft.com/office/drawing/2014/main" xmlns="" id="{00000000-0008-0000-2100-00000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4" name="226 CuadroTexto">
          <a:extLst>
            <a:ext uri="{FF2B5EF4-FFF2-40B4-BE49-F238E27FC236}">
              <a16:creationId xmlns:a16="http://schemas.microsoft.com/office/drawing/2014/main" xmlns="" id="{00000000-0008-0000-2100-00001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5" name="227 CuadroTexto">
          <a:extLst>
            <a:ext uri="{FF2B5EF4-FFF2-40B4-BE49-F238E27FC236}">
              <a16:creationId xmlns:a16="http://schemas.microsoft.com/office/drawing/2014/main" xmlns="" id="{00000000-0008-0000-2100-00001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6" name="228 CuadroTexto">
          <a:extLst>
            <a:ext uri="{FF2B5EF4-FFF2-40B4-BE49-F238E27FC236}">
              <a16:creationId xmlns:a16="http://schemas.microsoft.com/office/drawing/2014/main" xmlns="" id="{00000000-0008-0000-2100-00001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7" name="229 CuadroTexto">
          <a:extLst>
            <a:ext uri="{FF2B5EF4-FFF2-40B4-BE49-F238E27FC236}">
              <a16:creationId xmlns:a16="http://schemas.microsoft.com/office/drawing/2014/main" xmlns="" id="{00000000-0008-0000-2100-00001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8" name="230 CuadroTexto">
          <a:extLst>
            <a:ext uri="{FF2B5EF4-FFF2-40B4-BE49-F238E27FC236}">
              <a16:creationId xmlns:a16="http://schemas.microsoft.com/office/drawing/2014/main" xmlns="" id="{00000000-0008-0000-2100-00001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9" name="231 CuadroTexto">
          <a:extLst>
            <a:ext uri="{FF2B5EF4-FFF2-40B4-BE49-F238E27FC236}">
              <a16:creationId xmlns:a16="http://schemas.microsoft.com/office/drawing/2014/main" xmlns="" id="{00000000-0008-0000-2100-00001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0" name="232 CuadroTexto">
          <a:extLst>
            <a:ext uri="{FF2B5EF4-FFF2-40B4-BE49-F238E27FC236}">
              <a16:creationId xmlns:a16="http://schemas.microsoft.com/office/drawing/2014/main" xmlns="" id="{00000000-0008-0000-2100-00001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1" name="233 CuadroTexto">
          <a:extLst>
            <a:ext uri="{FF2B5EF4-FFF2-40B4-BE49-F238E27FC236}">
              <a16:creationId xmlns:a16="http://schemas.microsoft.com/office/drawing/2014/main" xmlns="" id="{00000000-0008-0000-2100-00001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2" name="234 CuadroTexto">
          <a:extLst>
            <a:ext uri="{FF2B5EF4-FFF2-40B4-BE49-F238E27FC236}">
              <a16:creationId xmlns:a16="http://schemas.microsoft.com/office/drawing/2014/main" xmlns="" id="{00000000-0008-0000-2100-00001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3" name="235 CuadroTexto">
          <a:extLst>
            <a:ext uri="{FF2B5EF4-FFF2-40B4-BE49-F238E27FC236}">
              <a16:creationId xmlns:a16="http://schemas.microsoft.com/office/drawing/2014/main" xmlns="" id="{00000000-0008-0000-2100-00001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4" name="236 CuadroTexto">
          <a:extLst>
            <a:ext uri="{FF2B5EF4-FFF2-40B4-BE49-F238E27FC236}">
              <a16:creationId xmlns:a16="http://schemas.microsoft.com/office/drawing/2014/main" xmlns="" id="{00000000-0008-0000-2100-00001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5" name="237 CuadroTexto">
          <a:extLst>
            <a:ext uri="{FF2B5EF4-FFF2-40B4-BE49-F238E27FC236}">
              <a16:creationId xmlns:a16="http://schemas.microsoft.com/office/drawing/2014/main" xmlns="" id="{00000000-0008-0000-2100-00001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6" name="238 CuadroTexto">
          <a:extLst>
            <a:ext uri="{FF2B5EF4-FFF2-40B4-BE49-F238E27FC236}">
              <a16:creationId xmlns:a16="http://schemas.microsoft.com/office/drawing/2014/main" xmlns="" id="{00000000-0008-0000-2100-00001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7" name="239 CuadroTexto">
          <a:extLst>
            <a:ext uri="{FF2B5EF4-FFF2-40B4-BE49-F238E27FC236}">
              <a16:creationId xmlns:a16="http://schemas.microsoft.com/office/drawing/2014/main" xmlns="" id="{00000000-0008-0000-2100-00001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8" name="240 CuadroTexto">
          <a:extLst>
            <a:ext uri="{FF2B5EF4-FFF2-40B4-BE49-F238E27FC236}">
              <a16:creationId xmlns:a16="http://schemas.microsoft.com/office/drawing/2014/main" xmlns="" id="{00000000-0008-0000-2100-00001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9" name="241 CuadroTexto">
          <a:extLst>
            <a:ext uri="{FF2B5EF4-FFF2-40B4-BE49-F238E27FC236}">
              <a16:creationId xmlns:a16="http://schemas.microsoft.com/office/drawing/2014/main" xmlns="" id="{00000000-0008-0000-2100-00001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0" name="242 CuadroTexto">
          <a:extLst>
            <a:ext uri="{FF2B5EF4-FFF2-40B4-BE49-F238E27FC236}">
              <a16:creationId xmlns:a16="http://schemas.microsoft.com/office/drawing/2014/main" xmlns="" id="{00000000-0008-0000-2100-00002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1" name="243 CuadroTexto">
          <a:extLst>
            <a:ext uri="{FF2B5EF4-FFF2-40B4-BE49-F238E27FC236}">
              <a16:creationId xmlns:a16="http://schemas.microsoft.com/office/drawing/2014/main" xmlns="" id="{00000000-0008-0000-2100-00002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2" name="244 CuadroTexto">
          <a:extLst>
            <a:ext uri="{FF2B5EF4-FFF2-40B4-BE49-F238E27FC236}">
              <a16:creationId xmlns:a16="http://schemas.microsoft.com/office/drawing/2014/main" xmlns="" id="{00000000-0008-0000-2100-00002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3" name="245 CuadroTexto">
          <a:extLst>
            <a:ext uri="{FF2B5EF4-FFF2-40B4-BE49-F238E27FC236}">
              <a16:creationId xmlns:a16="http://schemas.microsoft.com/office/drawing/2014/main" xmlns="" id="{00000000-0008-0000-2100-00002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4" name="246 CuadroTexto">
          <a:extLst>
            <a:ext uri="{FF2B5EF4-FFF2-40B4-BE49-F238E27FC236}">
              <a16:creationId xmlns:a16="http://schemas.microsoft.com/office/drawing/2014/main" xmlns="" id="{00000000-0008-0000-2100-00002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5" name="247 CuadroTexto">
          <a:extLst>
            <a:ext uri="{FF2B5EF4-FFF2-40B4-BE49-F238E27FC236}">
              <a16:creationId xmlns:a16="http://schemas.microsoft.com/office/drawing/2014/main" xmlns="" id="{00000000-0008-0000-2100-00002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6" name="248 CuadroTexto">
          <a:extLst>
            <a:ext uri="{FF2B5EF4-FFF2-40B4-BE49-F238E27FC236}">
              <a16:creationId xmlns:a16="http://schemas.microsoft.com/office/drawing/2014/main" xmlns="" id="{00000000-0008-0000-2100-00002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7" name="249 CuadroTexto">
          <a:extLst>
            <a:ext uri="{FF2B5EF4-FFF2-40B4-BE49-F238E27FC236}">
              <a16:creationId xmlns:a16="http://schemas.microsoft.com/office/drawing/2014/main" xmlns="" id="{00000000-0008-0000-2100-00002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8" name="250 CuadroTexto">
          <a:extLst>
            <a:ext uri="{FF2B5EF4-FFF2-40B4-BE49-F238E27FC236}">
              <a16:creationId xmlns:a16="http://schemas.microsoft.com/office/drawing/2014/main" xmlns="" id="{00000000-0008-0000-2100-00002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9" name="251 CuadroTexto">
          <a:extLst>
            <a:ext uri="{FF2B5EF4-FFF2-40B4-BE49-F238E27FC236}">
              <a16:creationId xmlns:a16="http://schemas.microsoft.com/office/drawing/2014/main" xmlns="" id="{00000000-0008-0000-2100-00002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0" name="252 CuadroTexto">
          <a:extLst>
            <a:ext uri="{FF2B5EF4-FFF2-40B4-BE49-F238E27FC236}">
              <a16:creationId xmlns:a16="http://schemas.microsoft.com/office/drawing/2014/main" xmlns="" id="{00000000-0008-0000-2100-00002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1" name="253 CuadroTexto">
          <a:extLst>
            <a:ext uri="{FF2B5EF4-FFF2-40B4-BE49-F238E27FC236}">
              <a16:creationId xmlns:a16="http://schemas.microsoft.com/office/drawing/2014/main" xmlns="" id="{00000000-0008-0000-2100-00002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2" name="254 CuadroTexto">
          <a:extLst>
            <a:ext uri="{FF2B5EF4-FFF2-40B4-BE49-F238E27FC236}">
              <a16:creationId xmlns:a16="http://schemas.microsoft.com/office/drawing/2014/main" xmlns="" id="{00000000-0008-0000-2100-00002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3" name="255 CuadroTexto">
          <a:extLst>
            <a:ext uri="{FF2B5EF4-FFF2-40B4-BE49-F238E27FC236}">
              <a16:creationId xmlns:a16="http://schemas.microsoft.com/office/drawing/2014/main" xmlns="" id="{00000000-0008-0000-2100-00002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4" name="256 CuadroTexto">
          <a:extLst>
            <a:ext uri="{FF2B5EF4-FFF2-40B4-BE49-F238E27FC236}">
              <a16:creationId xmlns:a16="http://schemas.microsoft.com/office/drawing/2014/main" xmlns="" id="{00000000-0008-0000-2100-00002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5" name="257 CuadroTexto">
          <a:extLst>
            <a:ext uri="{FF2B5EF4-FFF2-40B4-BE49-F238E27FC236}">
              <a16:creationId xmlns:a16="http://schemas.microsoft.com/office/drawing/2014/main" xmlns="" id="{00000000-0008-0000-2100-00002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6" name="258 CuadroTexto">
          <a:extLst>
            <a:ext uri="{FF2B5EF4-FFF2-40B4-BE49-F238E27FC236}">
              <a16:creationId xmlns:a16="http://schemas.microsoft.com/office/drawing/2014/main" xmlns="" id="{00000000-0008-0000-2100-00003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7" name="259 CuadroTexto">
          <a:extLst>
            <a:ext uri="{FF2B5EF4-FFF2-40B4-BE49-F238E27FC236}">
              <a16:creationId xmlns:a16="http://schemas.microsoft.com/office/drawing/2014/main" xmlns="" id="{00000000-0008-0000-2100-00003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8" name="260 CuadroTexto">
          <a:extLst>
            <a:ext uri="{FF2B5EF4-FFF2-40B4-BE49-F238E27FC236}">
              <a16:creationId xmlns:a16="http://schemas.microsoft.com/office/drawing/2014/main" xmlns="" id="{00000000-0008-0000-2100-00003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9" name="261 CuadroTexto">
          <a:extLst>
            <a:ext uri="{FF2B5EF4-FFF2-40B4-BE49-F238E27FC236}">
              <a16:creationId xmlns:a16="http://schemas.microsoft.com/office/drawing/2014/main" xmlns="" id="{00000000-0008-0000-2100-00003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0" name="262 CuadroTexto">
          <a:extLst>
            <a:ext uri="{FF2B5EF4-FFF2-40B4-BE49-F238E27FC236}">
              <a16:creationId xmlns:a16="http://schemas.microsoft.com/office/drawing/2014/main" xmlns="" id="{00000000-0008-0000-2100-00003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1" name="263 CuadroTexto">
          <a:extLst>
            <a:ext uri="{FF2B5EF4-FFF2-40B4-BE49-F238E27FC236}">
              <a16:creationId xmlns:a16="http://schemas.microsoft.com/office/drawing/2014/main" xmlns="" id="{00000000-0008-0000-2100-00003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2" name="264 CuadroTexto">
          <a:extLst>
            <a:ext uri="{FF2B5EF4-FFF2-40B4-BE49-F238E27FC236}">
              <a16:creationId xmlns:a16="http://schemas.microsoft.com/office/drawing/2014/main" xmlns="" id="{00000000-0008-0000-2100-00003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3" name="265 CuadroTexto">
          <a:extLst>
            <a:ext uri="{FF2B5EF4-FFF2-40B4-BE49-F238E27FC236}">
              <a16:creationId xmlns:a16="http://schemas.microsoft.com/office/drawing/2014/main" xmlns="" id="{00000000-0008-0000-2100-00003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4" name="266 CuadroTexto">
          <a:extLst>
            <a:ext uri="{FF2B5EF4-FFF2-40B4-BE49-F238E27FC236}">
              <a16:creationId xmlns:a16="http://schemas.microsoft.com/office/drawing/2014/main" xmlns="" id="{00000000-0008-0000-2100-00003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5" name="267 CuadroTexto">
          <a:extLst>
            <a:ext uri="{FF2B5EF4-FFF2-40B4-BE49-F238E27FC236}">
              <a16:creationId xmlns:a16="http://schemas.microsoft.com/office/drawing/2014/main" xmlns="" id="{00000000-0008-0000-2100-00003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6" name="268 CuadroTexto">
          <a:extLst>
            <a:ext uri="{FF2B5EF4-FFF2-40B4-BE49-F238E27FC236}">
              <a16:creationId xmlns:a16="http://schemas.microsoft.com/office/drawing/2014/main" xmlns="" id="{00000000-0008-0000-2100-00003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7" name="269 CuadroTexto">
          <a:extLst>
            <a:ext uri="{FF2B5EF4-FFF2-40B4-BE49-F238E27FC236}">
              <a16:creationId xmlns:a16="http://schemas.microsoft.com/office/drawing/2014/main" xmlns="" id="{00000000-0008-0000-2100-00003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8" name="270 CuadroTexto">
          <a:extLst>
            <a:ext uri="{FF2B5EF4-FFF2-40B4-BE49-F238E27FC236}">
              <a16:creationId xmlns:a16="http://schemas.microsoft.com/office/drawing/2014/main" xmlns="" id="{00000000-0008-0000-2100-00003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9" name="271 CuadroTexto">
          <a:extLst>
            <a:ext uri="{FF2B5EF4-FFF2-40B4-BE49-F238E27FC236}">
              <a16:creationId xmlns:a16="http://schemas.microsoft.com/office/drawing/2014/main" xmlns="" id="{00000000-0008-0000-2100-00003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0" name="272 CuadroTexto">
          <a:extLst>
            <a:ext uri="{FF2B5EF4-FFF2-40B4-BE49-F238E27FC236}">
              <a16:creationId xmlns:a16="http://schemas.microsoft.com/office/drawing/2014/main" xmlns="" id="{00000000-0008-0000-2100-00003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1" name="273 CuadroTexto">
          <a:extLst>
            <a:ext uri="{FF2B5EF4-FFF2-40B4-BE49-F238E27FC236}">
              <a16:creationId xmlns:a16="http://schemas.microsoft.com/office/drawing/2014/main" xmlns="" id="{00000000-0008-0000-2100-00003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2" name="274 CuadroTexto">
          <a:extLst>
            <a:ext uri="{FF2B5EF4-FFF2-40B4-BE49-F238E27FC236}">
              <a16:creationId xmlns:a16="http://schemas.microsoft.com/office/drawing/2014/main" xmlns="" id="{00000000-0008-0000-2100-00004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3" name="275 CuadroTexto">
          <a:extLst>
            <a:ext uri="{FF2B5EF4-FFF2-40B4-BE49-F238E27FC236}">
              <a16:creationId xmlns:a16="http://schemas.microsoft.com/office/drawing/2014/main" xmlns="" id="{00000000-0008-0000-2100-00004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4" name="276 CuadroTexto">
          <a:extLst>
            <a:ext uri="{FF2B5EF4-FFF2-40B4-BE49-F238E27FC236}">
              <a16:creationId xmlns:a16="http://schemas.microsoft.com/office/drawing/2014/main" xmlns="" id="{00000000-0008-0000-2100-00004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5" name="277 CuadroTexto">
          <a:extLst>
            <a:ext uri="{FF2B5EF4-FFF2-40B4-BE49-F238E27FC236}">
              <a16:creationId xmlns:a16="http://schemas.microsoft.com/office/drawing/2014/main" xmlns="" id="{00000000-0008-0000-2100-00004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6" name="278 CuadroTexto">
          <a:extLst>
            <a:ext uri="{FF2B5EF4-FFF2-40B4-BE49-F238E27FC236}">
              <a16:creationId xmlns:a16="http://schemas.microsoft.com/office/drawing/2014/main" xmlns="" id="{00000000-0008-0000-2100-00004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7" name="279 CuadroTexto">
          <a:extLst>
            <a:ext uri="{FF2B5EF4-FFF2-40B4-BE49-F238E27FC236}">
              <a16:creationId xmlns:a16="http://schemas.microsoft.com/office/drawing/2014/main" xmlns="" id="{00000000-0008-0000-2100-00004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8" name="280 CuadroTexto">
          <a:extLst>
            <a:ext uri="{FF2B5EF4-FFF2-40B4-BE49-F238E27FC236}">
              <a16:creationId xmlns:a16="http://schemas.microsoft.com/office/drawing/2014/main" xmlns="" id="{00000000-0008-0000-2100-00004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1 CuadroTexto">
          <a:extLst>
            <a:ext uri="{FF2B5EF4-FFF2-40B4-BE49-F238E27FC236}">
              <a16:creationId xmlns:a16="http://schemas.microsoft.com/office/drawing/2014/main" xmlns="" id="{00000000-0008-0000-2100-00004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0" name="282 CuadroTexto">
          <a:extLst>
            <a:ext uri="{FF2B5EF4-FFF2-40B4-BE49-F238E27FC236}">
              <a16:creationId xmlns:a16="http://schemas.microsoft.com/office/drawing/2014/main" xmlns="" id="{00000000-0008-0000-2100-00004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1" name="283 CuadroTexto">
          <a:extLst>
            <a:ext uri="{FF2B5EF4-FFF2-40B4-BE49-F238E27FC236}">
              <a16:creationId xmlns:a16="http://schemas.microsoft.com/office/drawing/2014/main" xmlns="" id="{00000000-0008-0000-2100-00004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2" name="284 CuadroTexto">
          <a:extLst>
            <a:ext uri="{FF2B5EF4-FFF2-40B4-BE49-F238E27FC236}">
              <a16:creationId xmlns:a16="http://schemas.microsoft.com/office/drawing/2014/main" xmlns="" id="{00000000-0008-0000-2100-00004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3" name="285 CuadroTexto">
          <a:extLst>
            <a:ext uri="{FF2B5EF4-FFF2-40B4-BE49-F238E27FC236}">
              <a16:creationId xmlns:a16="http://schemas.microsoft.com/office/drawing/2014/main" xmlns="" id="{00000000-0008-0000-2100-00004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4" name="286 CuadroTexto">
          <a:extLst>
            <a:ext uri="{FF2B5EF4-FFF2-40B4-BE49-F238E27FC236}">
              <a16:creationId xmlns:a16="http://schemas.microsoft.com/office/drawing/2014/main" xmlns="" id="{00000000-0008-0000-2100-00004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5" name="287 CuadroTexto">
          <a:extLst>
            <a:ext uri="{FF2B5EF4-FFF2-40B4-BE49-F238E27FC236}">
              <a16:creationId xmlns:a16="http://schemas.microsoft.com/office/drawing/2014/main" xmlns="" id="{00000000-0008-0000-2100-00004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6" name="288 CuadroTexto">
          <a:extLst>
            <a:ext uri="{FF2B5EF4-FFF2-40B4-BE49-F238E27FC236}">
              <a16:creationId xmlns:a16="http://schemas.microsoft.com/office/drawing/2014/main" xmlns="" id="{00000000-0008-0000-2100-00004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7" name="289 CuadroTexto">
          <a:extLst>
            <a:ext uri="{FF2B5EF4-FFF2-40B4-BE49-F238E27FC236}">
              <a16:creationId xmlns:a16="http://schemas.microsoft.com/office/drawing/2014/main" xmlns="" id="{00000000-0008-0000-2100-00004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8" name="290 CuadroTexto">
          <a:extLst>
            <a:ext uri="{FF2B5EF4-FFF2-40B4-BE49-F238E27FC236}">
              <a16:creationId xmlns:a16="http://schemas.microsoft.com/office/drawing/2014/main" xmlns="" id="{00000000-0008-0000-2100-00005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9" name="291 CuadroTexto">
          <a:extLst>
            <a:ext uri="{FF2B5EF4-FFF2-40B4-BE49-F238E27FC236}">
              <a16:creationId xmlns:a16="http://schemas.microsoft.com/office/drawing/2014/main" xmlns="" id="{00000000-0008-0000-2100-00005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0" name="292 CuadroTexto">
          <a:extLst>
            <a:ext uri="{FF2B5EF4-FFF2-40B4-BE49-F238E27FC236}">
              <a16:creationId xmlns:a16="http://schemas.microsoft.com/office/drawing/2014/main" xmlns="" id="{00000000-0008-0000-2100-00005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1" name="293 CuadroTexto">
          <a:extLst>
            <a:ext uri="{FF2B5EF4-FFF2-40B4-BE49-F238E27FC236}">
              <a16:creationId xmlns:a16="http://schemas.microsoft.com/office/drawing/2014/main" xmlns="" id="{00000000-0008-0000-2100-00005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2" name="294 CuadroTexto">
          <a:extLst>
            <a:ext uri="{FF2B5EF4-FFF2-40B4-BE49-F238E27FC236}">
              <a16:creationId xmlns:a16="http://schemas.microsoft.com/office/drawing/2014/main" xmlns="" id="{00000000-0008-0000-2100-00005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3" name="295 CuadroTexto">
          <a:extLst>
            <a:ext uri="{FF2B5EF4-FFF2-40B4-BE49-F238E27FC236}">
              <a16:creationId xmlns:a16="http://schemas.microsoft.com/office/drawing/2014/main" xmlns="" id="{00000000-0008-0000-2100-00005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4" name="296 CuadroTexto">
          <a:extLst>
            <a:ext uri="{FF2B5EF4-FFF2-40B4-BE49-F238E27FC236}">
              <a16:creationId xmlns:a16="http://schemas.microsoft.com/office/drawing/2014/main" xmlns="" id="{00000000-0008-0000-2100-00005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5" name="298 CuadroTexto">
          <a:extLst>
            <a:ext uri="{FF2B5EF4-FFF2-40B4-BE49-F238E27FC236}">
              <a16:creationId xmlns:a16="http://schemas.microsoft.com/office/drawing/2014/main" xmlns="" id="{00000000-0008-0000-2100-000057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6" name="299 CuadroTexto">
          <a:extLst>
            <a:ext uri="{FF2B5EF4-FFF2-40B4-BE49-F238E27FC236}">
              <a16:creationId xmlns:a16="http://schemas.microsoft.com/office/drawing/2014/main" xmlns="" id="{00000000-0008-0000-2100-000058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7" name="300 CuadroTexto">
          <a:extLst>
            <a:ext uri="{FF2B5EF4-FFF2-40B4-BE49-F238E27FC236}">
              <a16:creationId xmlns:a16="http://schemas.microsoft.com/office/drawing/2014/main" xmlns="" id="{00000000-0008-0000-2100-000059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8" name="301 CuadroTexto">
          <a:extLst>
            <a:ext uri="{FF2B5EF4-FFF2-40B4-BE49-F238E27FC236}">
              <a16:creationId xmlns:a16="http://schemas.microsoft.com/office/drawing/2014/main" xmlns="" id="{00000000-0008-0000-2100-00005A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9" name="302 CuadroTexto">
          <a:extLst>
            <a:ext uri="{FF2B5EF4-FFF2-40B4-BE49-F238E27FC236}">
              <a16:creationId xmlns:a16="http://schemas.microsoft.com/office/drawing/2014/main" xmlns="" id="{00000000-0008-0000-2100-00005B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700" name="303 CuadroTexto">
          <a:extLst>
            <a:ext uri="{FF2B5EF4-FFF2-40B4-BE49-F238E27FC236}">
              <a16:creationId xmlns:a16="http://schemas.microsoft.com/office/drawing/2014/main" xmlns="" id="{00000000-0008-0000-2100-00005C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701" name="304 CuadroTexto">
          <a:extLst>
            <a:ext uri="{FF2B5EF4-FFF2-40B4-BE49-F238E27FC236}">
              <a16:creationId xmlns:a16="http://schemas.microsoft.com/office/drawing/2014/main" xmlns="" id="{00000000-0008-0000-2100-00005D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702" name="305 CuadroTexto">
          <a:extLst>
            <a:ext uri="{FF2B5EF4-FFF2-40B4-BE49-F238E27FC236}">
              <a16:creationId xmlns:a16="http://schemas.microsoft.com/office/drawing/2014/main" xmlns="" id="{00000000-0008-0000-2100-00005E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703" name="452 CuadroTexto">
          <a:extLst>
            <a:ext uri="{FF2B5EF4-FFF2-40B4-BE49-F238E27FC236}">
              <a16:creationId xmlns:a16="http://schemas.microsoft.com/office/drawing/2014/main" xmlns="" id="{00000000-0008-0000-2100-00005F12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4" name="17 CuadroTexto">
          <a:extLst>
            <a:ext uri="{FF2B5EF4-FFF2-40B4-BE49-F238E27FC236}">
              <a16:creationId xmlns:a16="http://schemas.microsoft.com/office/drawing/2014/main" xmlns="" id="{00000000-0008-0000-2100-00006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5" name="90 CuadroTexto">
          <a:extLst>
            <a:ext uri="{FF2B5EF4-FFF2-40B4-BE49-F238E27FC236}">
              <a16:creationId xmlns:a16="http://schemas.microsoft.com/office/drawing/2014/main" xmlns="" id="{00000000-0008-0000-2100-00006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6" name="91 CuadroTexto">
          <a:extLst>
            <a:ext uri="{FF2B5EF4-FFF2-40B4-BE49-F238E27FC236}">
              <a16:creationId xmlns:a16="http://schemas.microsoft.com/office/drawing/2014/main" xmlns="" id="{00000000-0008-0000-2100-00006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7" name="92 CuadroTexto">
          <a:extLst>
            <a:ext uri="{FF2B5EF4-FFF2-40B4-BE49-F238E27FC236}">
              <a16:creationId xmlns:a16="http://schemas.microsoft.com/office/drawing/2014/main" xmlns="" id="{00000000-0008-0000-2100-00006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8" name="93 CuadroTexto">
          <a:extLst>
            <a:ext uri="{FF2B5EF4-FFF2-40B4-BE49-F238E27FC236}">
              <a16:creationId xmlns:a16="http://schemas.microsoft.com/office/drawing/2014/main" xmlns="" id="{00000000-0008-0000-2100-00006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9" name="94 CuadroTexto">
          <a:extLst>
            <a:ext uri="{FF2B5EF4-FFF2-40B4-BE49-F238E27FC236}">
              <a16:creationId xmlns:a16="http://schemas.microsoft.com/office/drawing/2014/main" xmlns="" id="{00000000-0008-0000-2100-00006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0" name="95 CuadroTexto">
          <a:extLst>
            <a:ext uri="{FF2B5EF4-FFF2-40B4-BE49-F238E27FC236}">
              <a16:creationId xmlns:a16="http://schemas.microsoft.com/office/drawing/2014/main" xmlns="" id="{00000000-0008-0000-2100-00006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1" name="96 CuadroTexto">
          <a:extLst>
            <a:ext uri="{FF2B5EF4-FFF2-40B4-BE49-F238E27FC236}">
              <a16:creationId xmlns:a16="http://schemas.microsoft.com/office/drawing/2014/main" xmlns="" id="{00000000-0008-0000-2100-00006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2" name="97 CuadroTexto">
          <a:extLst>
            <a:ext uri="{FF2B5EF4-FFF2-40B4-BE49-F238E27FC236}">
              <a16:creationId xmlns:a16="http://schemas.microsoft.com/office/drawing/2014/main" xmlns="" id="{00000000-0008-0000-2100-00006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98 CuadroTexto">
          <a:extLst>
            <a:ext uri="{FF2B5EF4-FFF2-40B4-BE49-F238E27FC236}">
              <a16:creationId xmlns:a16="http://schemas.microsoft.com/office/drawing/2014/main" xmlns="" id="{00000000-0008-0000-2100-00006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4" name="99 CuadroTexto">
          <a:extLst>
            <a:ext uri="{FF2B5EF4-FFF2-40B4-BE49-F238E27FC236}">
              <a16:creationId xmlns:a16="http://schemas.microsoft.com/office/drawing/2014/main" xmlns="" id="{00000000-0008-0000-2100-00006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5" name="100 CuadroTexto">
          <a:extLst>
            <a:ext uri="{FF2B5EF4-FFF2-40B4-BE49-F238E27FC236}">
              <a16:creationId xmlns:a16="http://schemas.microsoft.com/office/drawing/2014/main" xmlns="" id="{00000000-0008-0000-2100-00006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6" name="101 CuadroTexto">
          <a:extLst>
            <a:ext uri="{FF2B5EF4-FFF2-40B4-BE49-F238E27FC236}">
              <a16:creationId xmlns:a16="http://schemas.microsoft.com/office/drawing/2014/main" xmlns="" id="{00000000-0008-0000-2100-00006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7" name="118 CuadroTexto">
          <a:extLst>
            <a:ext uri="{FF2B5EF4-FFF2-40B4-BE49-F238E27FC236}">
              <a16:creationId xmlns:a16="http://schemas.microsoft.com/office/drawing/2014/main" xmlns="" id="{00000000-0008-0000-2100-00006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8" name="119 CuadroTexto">
          <a:extLst>
            <a:ext uri="{FF2B5EF4-FFF2-40B4-BE49-F238E27FC236}">
              <a16:creationId xmlns:a16="http://schemas.microsoft.com/office/drawing/2014/main" xmlns="" id="{00000000-0008-0000-2100-00006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9" name="120 CuadroTexto">
          <a:extLst>
            <a:ext uri="{FF2B5EF4-FFF2-40B4-BE49-F238E27FC236}">
              <a16:creationId xmlns:a16="http://schemas.microsoft.com/office/drawing/2014/main" xmlns="" id="{00000000-0008-0000-2100-00006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0" name="121 CuadroTexto">
          <a:extLst>
            <a:ext uri="{FF2B5EF4-FFF2-40B4-BE49-F238E27FC236}">
              <a16:creationId xmlns:a16="http://schemas.microsoft.com/office/drawing/2014/main" xmlns="" id="{00000000-0008-0000-2100-00007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1" name="122 CuadroTexto">
          <a:extLst>
            <a:ext uri="{FF2B5EF4-FFF2-40B4-BE49-F238E27FC236}">
              <a16:creationId xmlns:a16="http://schemas.microsoft.com/office/drawing/2014/main" xmlns="" id="{00000000-0008-0000-2100-00007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2" name="123 CuadroTexto">
          <a:extLst>
            <a:ext uri="{FF2B5EF4-FFF2-40B4-BE49-F238E27FC236}">
              <a16:creationId xmlns:a16="http://schemas.microsoft.com/office/drawing/2014/main" xmlns="" id="{00000000-0008-0000-2100-00007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3" name="124 CuadroTexto">
          <a:extLst>
            <a:ext uri="{FF2B5EF4-FFF2-40B4-BE49-F238E27FC236}">
              <a16:creationId xmlns:a16="http://schemas.microsoft.com/office/drawing/2014/main" xmlns="" id="{00000000-0008-0000-2100-00007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4" name="125 CuadroTexto">
          <a:extLst>
            <a:ext uri="{FF2B5EF4-FFF2-40B4-BE49-F238E27FC236}">
              <a16:creationId xmlns:a16="http://schemas.microsoft.com/office/drawing/2014/main" xmlns="" id="{00000000-0008-0000-2100-00007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5" name="143 CuadroTexto">
          <a:extLst>
            <a:ext uri="{FF2B5EF4-FFF2-40B4-BE49-F238E27FC236}">
              <a16:creationId xmlns:a16="http://schemas.microsoft.com/office/drawing/2014/main" xmlns="" id="{00000000-0008-0000-2100-00007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6" name="144 CuadroTexto">
          <a:extLst>
            <a:ext uri="{FF2B5EF4-FFF2-40B4-BE49-F238E27FC236}">
              <a16:creationId xmlns:a16="http://schemas.microsoft.com/office/drawing/2014/main" xmlns="" id="{00000000-0008-0000-2100-00007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7" name="145 CuadroTexto">
          <a:extLst>
            <a:ext uri="{FF2B5EF4-FFF2-40B4-BE49-F238E27FC236}">
              <a16:creationId xmlns:a16="http://schemas.microsoft.com/office/drawing/2014/main" xmlns="" id="{00000000-0008-0000-2100-00007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8" name="146 CuadroTexto">
          <a:extLst>
            <a:ext uri="{FF2B5EF4-FFF2-40B4-BE49-F238E27FC236}">
              <a16:creationId xmlns:a16="http://schemas.microsoft.com/office/drawing/2014/main" xmlns="" id="{00000000-0008-0000-2100-00007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9" name="147 CuadroTexto">
          <a:extLst>
            <a:ext uri="{FF2B5EF4-FFF2-40B4-BE49-F238E27FC236}">
              <a16:creationId xmlns:a16="http://schemas.microsoft.com/office/drawing/2014/main" xmlns="" id="{00000000-0008-0000-2100-00007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0" name="148 CuadroTexto">
          <a:extLst>
            <a:ext uri="{FF2B5EF4-FFF2-40B4-BE49-F238E27FC236}">
              <a16:creationId xmlns:a16="http://schemas.microsoft.com/office/drawing/2014/main" xmlns="" id="{00000000-0008-0000-2100-00007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1" name="149 CuadroTexto">
          <a:extLst>
            <a:ext uri="{FF2B5EF4-FFF2-40B4-BE49-F238E27FC236}">
              <a16:creationId xmlns:a16="http://schemas.microsoft.com/office/drawing/2014/main" xmlns="" id="{00000000-0008-0000-2100-00007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2" name="150 CuadroTexto">
          <a:extLst>
            <a:ext uri="{FF2B5EF4-FFF2-40B4-BE49-F238E27FC236}">
              <a16:creationId xmlns:a16="http://schemas.microsoft.com/office/drawing/2014/main" xmlns="" id="{00000000-0008-0000-2100-00007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3" name="151 CuadroTexto">
          <a:extLst>
            <a:ext uri="{FF2B5EF4-FFF2-40B4-BE49-F238E27FC236}">
              <a16:creationId xmlns:a16="http://schemas.microsoft.com/office/drawing/2014/main" xmlns="" id="{00000000-0008-0000-2100-00007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4" name="152 CuadroTexto">
          <a:extLst>
            <a:ext uri="{FF2B5EF4-FFF2-40B4-BE49-F238E27FC236}">
              <a16:creationId xmlns:a16="http://schemas.microsoft.com/office/drawing/2014/main" xmlns="" id="{00000000-0008-0000-2100-00007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5" name="153 CuadroTexto">
          <a:extLst>
            <a:ext uri="{FF2B5EF4-FFF2-40B4-BE49-F238E27FC236}">
              <a16:creationId xmlns:a16="http://schemas.microsoft.com/office/drawing/2014/main" xmlns="" id="{00000000-0008-0000-2100-00007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6" name="154 CuadroTexto">
          <a:extLst>
            <a:ext uri="{FF2B5EF4-FFF2-40B4-BE49-F238E27FC236}">
              <a16:creationId xmlns:a16="http://schemas.microsoft.com/office/drawing/2014/main" xmlns="" id="{00000000-0008-0000-2100-00008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7" name="155 CuadroTexto">
          <a:extLst>
            <a:ext uri="{FF2B5EF4-FFF2-40B4-BE49-F238E27FC236}">
              <a16:creationId xmlns:a16="http://schemas.microsoft.com/office/drawing/2014/main" xmlns="" id="{00000000-0008-0000-2100-00008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8" name="156 CuadroTexto">
          <a:extLst>
            <a:ext uri="{FF2B5EF4-FFF2-40B4-BE49-F238E27FC236}">
              <a16:creationId xmlns:a16="http://schemas.microsoft.com/office/drawing/2014/main" xmlns="" id="{00000000-0008-0000-2100-00008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9" name="157 CuadroTexto">
          <a:extLst>
            <a:ext uri="{FF2B5EF4-FFF2-40B4-BE49-F238E27FC236}">
              <a16:creationId xmlns:a16="http://schemas.microsoft.com/office/drawing/2014/main" xmlns="" id="{00000000-0008-0000-2100-00008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0" name="158 CuadroTexto">
          <a:extLst>
            <a:ext uri="{FF2B5EF4-FFF2-40B4-BE49-F238E27FC236}">
              <a16:creationId xmlns:a16="http://schemas.microsoft.com/office/drawing/2014/main" xmlns="" id="{00000000-0008-0000-2100-00008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1" name="159 CuadroTexto">
          <a:extLst>
            <a:ext uri="{FF2B5EF4-FFF2-40B4-BE49-F238E27FC236}">
              <a16:creationId xmlns:a16="http://schemas.microsoft.com/office/drawing/2014/main" xmlns="" id="{00000000-0008-0000-2100-00008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2" name="160 CuadroTexto">
          <a:extLst>
            <a:ext uri="{FF2B5EF4-FFF2-40B4-BE49-F238E27FC236}">
              <a16:creationId xmlns:a16="http://schemas.microsoft.com/office/drawing/2014/main" xmlns="" id="{00000000-0008-0000-2100-00008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3" name="161 CuadroTexto">
          <a:extLst>
            <a:ext uri="{FF2B5EF4-FFF2-40B4-BE49-F238E27FC236}">
              <a16:creationId xmlns:a16="http://schemas.microsoft.com/office/drawing/2014/main" xmlns="" id="{00000000-0008-0000-2100-00008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4" name="162 CuadroTexto">
          <a:extLst>
            <a:ext uri="{FF2B5EF4-FFF2-40B4-BE49-F238E27FC236}">
              <a16:creationId xmlns:a16="http://schemas.microsoft.com/office/drawing/2014/main" xmlns="" id="{00000000-0008-0000-2100-00008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5" name="163 CuadroTexto">
          <a:extLst>
            <a:ext uri="{FF2B5EF4-FFF2-40B4-BE49-F238E27FC236}">
              <a16:creationId xmlns:a16="http://schemas.microsoft.com/office/drawing/2014/main" xmlns="" id="{00000000-0008-0000-2100-00008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6" name="164 CuadroTexto">
          <a:extLst>
            <a:ext uri="{FF2B5EF4-FFF2-40B4-BE49-F238E27FC236}">
              <a16:creationId xmlns:a16="http://schemas.microsoft.com/office/drawing/2014/main" xmlns="" id="{00000000-0008-0000-2100-00008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7" name="165 CuadroTexto">
          <a:extLst>
            <a:ext uri="{FF2B5EF4-FFF2-40B4-BE49-F238E27FC236}">
              <a16:creationId xmlns:a16="http://schemas.microsoft.com/office/drawing/2014/main" xmlns="" id="{00000000-0008-0000-2100-00008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8" name="166 CuadroTexto">
          <a:extLst>
            <a:ext uri="{FF2B5EF4-FFF2-40B4-BE49-F238E27FC236}">
              <a16:creationId xmlns:a16="http://schemas.microsoft.com/office/drawing/2014/main" xmlns="" id="{00000000-0008-0000-2100-00008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9" name="167 CuadroTexto">
          <a:extLst>
            <a:ext uri="{FF2B5EF4-FFF2-40B4-BE49-F238E27FC236}">
              <a16:creationId xmlns:a16="http://schemas.microsoft.com/office/drawing/2014/main" xmlns="" id="{00000000-0008-0000-2100-00008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0" name="168 CuadroTexto">
          <a:extLst>
            <a:ext uri="{FF2B5EF4-FFF2-40B4-BE49-F238E27FC236}">
              <a16:creationId xmlns:a16="http://schemas.microsoft.com/office/drawing/2014/main" xmlns="" id="{00000000-0008-0000-2100-00008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1" name="169 CuadroTexto">
          <a:extLst>
            <a:ext uri="{FF2B5EF4-FFF2-40B4-BE49-F238E27FC236}">
              <a16:creationId xmlns:a16="http://schemas.microsoft.com/office/drawing/2014/main" xmlns="" id="{00000000-0008-0000-2100-00008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2" name="170 CuadroTexto">
          <a:extLst>
            <a:ext uri="{FF2B5EF4-FFF2-40B4-BE49-F238E27FC236}">
              <a16:creationId xmlns:a16="http://schemas.microsoft.com/office/drawing/2014/main" xmlns="" id="{00000000-0008-0000-2100-00009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3" name="171 CuadroTexto">
          <a:extLst>
            <a:ext uri="{FF2B5EF4-FFF2-40B4-BE49-F238E27FC236}">
              <a16:creationId xmlns:a16="http://schemas.microsoft.com/office/drawing/2014/main" xmlns="" id="{00000000-0008-0000-2100-00009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4" name="172 CuadroTexto">
          <a:extLst>
            <a:ext uri="{FF2B5EF4-FFF2-40B4-BE49-F238E27FC236}">
              <a16:creationId xmlns:a16="http://schemas.microsoft.com/office/drawing/2014/main" xmlns="" id="{00000000-0008-0000-2100-00009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5" name="173 CuadroTexto">
          <a:extLst>
            <a:ext uri="{FF2B5EF4-FFF2-40B4-BE49-F238E27FC236}">
              <a16:creationId xmlns:a16="http://schemas.microsoft.com/office/drawing/2014/main" xmlns="" id="{00000000-0008-0000-2100-00009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6" name="174 CuadroTexto">
          <a:extLst>
            <a:ext uri="{FF2B5EF4-FFF2-40B4-BE49-F238E27FC236}">
              <a16:creationId xmlns:a16="http://schemas.microsoft.com/office/drawing/2014/main" xmlns="" id="{00000000-0008-0000-2100-00009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7" name="175 CuadroTexto">
          <a:extLst>
            <a:ext uri="{FF2B5EF4-FFF2-40B4-BE49-F238E27FC236}">
              <a16:creationId xmlns:a16="http://schemas.microsoft.com/office/drawing/2014/main" xmlns="" id="{00000000-0008-0000-2100-00009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8" name="176 CuadroTexto">
          <a:extLst>
            <a:ext uri="{FF2B5EF4-FFF2-40B4-BE49-F238E27FC236}">
              <a16:creationId xmlns:a16="http://schemas.microsoft.com/office/drawing/2014/main" xmlns="" id="{00000000-0008-0000-2100-00009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9" name="177 CuadroTexto">
          <a:extLst>
            <a:ext uri="{FF2B5EF4-FFF2-40B4-BE49-F238E27FC236}">
              <a16:creationId xmlns:a16="http://schemas.microsoft.com/office/drawing/2014/main" xmlns="" id="{00000000-0008-0000-2100-00009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0" name="178 CuadroTexto">
          <a:extLst>
            <a:ext uri="{FF2B5EF4-FFF2-40B4-BE49-F238E27FC236}">
              <a16:creationId xmlns:a16="http://schemas.microsoft.com/office/drawing/2014/main" xmlns="" id="{00000000-0008-0000-2100-00009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1" name="179 CuadroTexto">
          <a:extLst>
            <a:ext uri="{FF2B5EF4-FFF2-40B4-BE49-F238E27FC236}">
              <a16:creationId xmlns:a16="http://schemas.microsoft.com/office/drawing/2014/main" xmlns="" id="{00000000-0008-0000-2100-00009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2" name="180 CuadroTexto">
          <a:extLst>
            <a:ext uri="{FF2B5EF4-FFF2-40B4-BE49-F238E27FC236}">
              <a16:creationId xmlns:a16="http://schemas.microsoft.com/office/drawing/2014/main" xmlns="" id="{00000000-0008-0000-2100-00009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3" name="181 CuadroTexto">
          <a:extLst>
            <a:ext uri="{FF2B5EF4-FFF2-40B4-BE49-F238E27FC236}">
              <a16:creationId xmlns:a16="http://schemas.microsoft.com/office/drawing/2014/main" xmlns="" id="{00000000-0008-0000-2100-00009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4" name="182 CuadroTexto">
          <a:extLst>
            <a:ext uri="{FF2B5EF4-FFF2-40B4-BE49-F238E27FC236}">
              <a16:creationId xmlns:a16="http://schemas.microsoft.com/office/drawing/2014/main" xmlns="" id="{00000000-0008-0000-2100-00009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5" name="183 CuadroTexto">
          <a:extLst>
            <a:ext uri="{FF2B5EF4-FFF2-40B4-BE49-F238E27FC236}">
              <a16:creationId xmlns:a16="http://schemas.microsoft.com/office/drawing/2014/main" xmlns="" id="{00000000-0008-0000-2100-00009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6" name="184 CuadroTexto">
          <a:extLst>
            <a:ext uri="{FF2B5EF4-FFF2-40B4-BE49-F238E27FC236}">
              <a16:creationId xmlns:a16="http://schemas.microsoft.com/office/drawing/2014/main" xmlns="" id="{00000000-0008-0000-2100-00009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7" name="185 CuadroTexto">
          <a:extLst>
            <a:ext uri="{FF2B5EF4-FFF2-40B4-BE49-F238E27FC236}">
              <a16:creationId xmlns:a16="http://schemas.microsoft.com/office/drawing/2014/main" xmlns="" id="{00000000-0008-0000-2100-00009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8" name="186 CuadroTexto">
          <a:extLst>
            <a:ext uri="{FF2B5EF4-FFF2-40B4-BE49-F238E27FC236}">
              <a16:creationId xmlns:a16="http://schemas.microsoft.com/office/drawing/2014/main" xmlns="" id="{00000000-0008-0000-2100-0000A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9" name="187 CuadroTexto">
          <a:extLst>
            <a:ext uri="{FF2B5EF4-FFF2-40B4-BE49-F238E27FC236}">
              <a16:creationId xmlns:a16="http://schemas.microsoft.com/office/drawing/2014/main" xmlns="" id="{00000000-0008-0000-2100-0000A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0" name="188 CuadroTexto">
          <a:extLst>
            <a:ext uri="{FF2B5EF4-FFF2-40B4-BE49-F238E27FC236}">
              <a16:creationId xmlns:a16="http://schemas.microsoft.com/office/drawing/2014/main" xmlns="" id="{00000000-0008-0000-2100-0000A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1" name="189 CuadroTexto">
          <a:extLst>
            <a:ext uri="{FF2B5EF4-FFF2-40B4-BE49-F238E27FC236}">
              <a16:creationId xmlns:a16="http://schemas.microsoft.com/office/drawing/2014/main" xmlns="" id="{00000000-0008-0000-2100-0000A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2" name="190 CuadroTexto">
          <a:extLst>
            <a:ext uri="{FF2B5EF4-FFF2-40B4-BE49-F238E27FC236}">
              <a16:creationId xmlns:a16="http://schemas.microsoft.com/office/drawing/2014/main" xmlns="" id="{00000000-0008-0000-2100-0000A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3" name="191 CuadroTexto">
          <a:extLst>
            <a:ext uri="{FF2B5EF4-FFF2-40B4-BE49-F238E27FC236}">
              <a16:creationId xmlns:a16="http://schemas.microsoft.com/office/drawing/2014/main" xmlns="" id="{00000000-0008-0000-2100-0000A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4" name="192 CuadroTexto">
          <a:extLst>
            <a:ext uri="{FF2B5EF4-FFF2-40B4-BE49-F238E27FC236}">
              <a16:creationId xmlns:a16="http://schemas.microsoft.com/office/drawing/2014/main" xmlns="" id="{00000000-0008-0000-2100-0000A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5" name="193 CuadroTexto">
          <a:extLst>
            <a:ext uri="{FF2B5EF4-FFF2-40B4-BE49-F238E27FC236}">
              <a16:creationId xmlns:a16="http://schemas.microsoft.com/office/drawing/2014/main" xmlns="" id="{00000000-0008-0000-2100-0000A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6" name="194 CuadroTexto">
          <a:extLst>
            <a:ext uri="{FF2B5EF4-FFF2-40B4-BE49-F238E27FC236}">
              <a16:creationId xmlns:a16="http://schemas.microsoft.com/office/drawing/2014/main" xmlns="" id="{00000000-0008-0000-2100-0000A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7" name="195 CuadroTexto">
          <a:extLst>
            <a:ext uri="{FF2B5EF4-FFF2-40B4-BE49-F238E27FC236}">
              <a16:creationId xmlns:a16="http://schemas.microsoft.com/office/drawing/2014/main" xmlns="" id="{00000000-0008-0000-2100-0000A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8" name="196 CuadroTexto">
          <a:extLst>
            <a:ext uri="{FF2B5EF4-FFF2-40B4-BE49-F238E27FC236}">
              <a16:creationId xmlns:a16="http://schemas.microsoft.com/office/drawing/2014/main" xmlns="" id="{00000000-0008-0000-2100-0000A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9" name="197 CuadroTexto">
          <a:extLst>
            <a:ext uri="{FF2B5EF4-FFF2-40B4-BE49-F238E27FC236}">
              <a16:creationId xmlns:a16="http://schemas.microsoft.com/office/drawing/2014/main" xmlns="" id="{00000000-0008-0000-2100-0000A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0" name="198 CuadroTexto">
          <a:extLst>
            <a:ext uri="{FF2B5EF4-FFF2-40B4-BE49-F238E27FC236}">
              <a16:creationId xmlns:a16="http://schemas.microsoft.com/office/drawing/2014/main" xmlns="" id="{00000000-0008-0000-2100-0000A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1" name="199 CuadroTexto">
          <a:extLst>
            <a:ext uri="{FF2B5EF4-FFF2-40B4-BE49-F238E27FC236}">
              <a16:creationId xmlns:a16="http://schemas.microsoft.com/office/drawing/2014/main" xmlns="" id="{00000000-0008-0000-2100-0000A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2" name="200 CuadroTexto">
          <a:extLst>
            <a:ext uri="{FF2B5EF4-FFF2-40B4-BE49-F238E27FC236}">
              <a16:creationId xmlns:a16="http://schemas.microsoft.com/office/drawing/2014/main" xmlns="" id="{00000000-0008-0000-2100-0000A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3" name="201 CuadroTexto">
          <a:extLst>
            <a:ext uri="{FF2B5EF4-FFF2-40B4-BE49-F238E27FC236}">
              <a16:creationId xmlns:a16="http://schemas.microsoft.com/office/drawing/2014/main" xmlns="" id="{00000000-0008-0000-2100-0000A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4" name="202 CuadroTexto">
          <a:extLst>
            <a:ext uri="{FF2B5EF4-FFF2-40B4-BE49-F238E27FC236}">
              <a16:creationId xmlns:a16="http://schemas.microsoft.com/office/drawing/2014/main" xmlns="" id="{00000000-0008-0000-2100-0000B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5" name="203 CuadroTexto">
          <a:extLst>
            <a:ext uri="{FF2B5EF4-FFF2-40B4-BE49-F238E27FC236}">
              <a16:creationId xmlns:a16="http://schemas.microsoft.com/office/drawing/2014/main" xmlns="" id="{00000000-0008-0000-2100-0000B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6" name="204 CuadroTexto">
          <a:extLst>
            <a:ext uri="{FF2B5EF4-FFF2-40B4-BE49-F238E27FC236}">
              <a16:creationId xmlns:a16="http://schemas.microsoft.com/office/drawing/2014/main" xmlns="" id="{00000000-0008-0000-2100-0000B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7" name="205 CuadroTexto">
          <a:extLst>
            <a:ext uri="{FF2B5EF4-FFF2-40B4-BE49-F238E27FC236}">
              <a16:creationId xmlns:a16="http://schemas.microsoft.com/office/drawing/2014/main" xmlns="" id="{00000000-0008-0000-2100-0000B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8" name="206 CuadroTexto">
          <a:extLst>
            <a:ext uri="{FF2B5EF4-FFF2-40B4-BE49-F238E27FC236}">
              <a16:creationId xmlns:a16="http://schemas.microsoft.com/office/drawing/2014/main" xmlns="" id="{00000000-0008-0000-2100-0000B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9" name="207 CuadroTexto">
          <a:extLst>
            <a:ext uri="{FF2B5EF4-FFF2-40B4-BE49-F238E27FC236}">
              <a16:creationId xmlns:a16="http://schemas.microsoft.com/office/drawing/2014/main" xmlns="" id="{00000000-0008-0000-2100-0000B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0" name="208 CuadroTexto">
          <a:extLst>
            <a:ext uri="{FF2B5EF4-FFF2-40B4-BE49-F238E27FC236}">
              <a16:creationId xmlns:a16="http://schemas.microsoft.com/office/drawing/2014/main" xmlns="" id="{00000000-0008-0000-2100-0000B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1" name="209 CuadroTexto">
          <a:extLst>
            <a:ext uri="{FF2B5EF4-FFF2-40B4-BE49-F238E27FC236}">
              <a16:creationId xmlns:a16="http://schemas.microsoft.com/office/drawing/2014/main" xmlns="" id="{00000000-0008-0000-2100-0000B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2" name="210 CuadroTexto">
          <a:extLst>
            <a:ext uri="{FF2B5EF4-FFF2-40B4-BE49-F238E27FC236}">
              <a16:creationId xmlns:a16="http://schemas.microsoft.com/office/drawing/2014/main" xmlns="" id="{00000000-0008-0000-2100-0000B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3" name="211 CuadroTexto">
          <a:extLst>
            <a:ext uri="{FF2B5EF4-FFF2-40B4-BE49-F238E27FC236}">
              <a16:creationId xmlns:a16="http://schemas.microsoft.com/office/drawing/2014/main" xmlns="" id="{00000000-0008-0000-2100-0000B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4" name="212 CuadroTexto">
          <a:extLst>
            <a:ext uri="{FF2B5EF4-FFF2-40B4-BE49-F238E27FC236}">
              <a16:creationId xmlns:a16="http://schemas.microsoft.com/office/drawing/2014/main" xmlns="" id="{00000000-0008-0000-2100-0000B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5" name="213 CuadroTexto">
          <a:extLst>
            <a:ext uri="{FF2B5EF4-FFF2-40B4-BE49-F238E27FC236}">
              <a16:creationId xmlns:a16="http://schemas.microsoft.com/office/drawing/2014/main" xmlns="" id="{00000000-0008-0000-2100-0000B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6" name="214 CuadroTexto">
          <a:extLst>
            <a:ext uri="{FF2B5EF4-FFF2-40B4-BE49-F238E27FC236}">
              <a16:creationId xmlns:a16="http://schemas.microsoft.com/office/drawing/2014/main" xmlns="" id="{00000000-0008-0000-2100-0000B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7" name="215 CuadroTexto">
          <a:extLst>
            <a:ext uri="{FF2B5EF4-FFF2-40B4-BE49-F238E27FC236}">
              <a16:creationId xmlns:a16="http://schemas.microsoft.com/office/drawing/2014/main" xmlns="" id="{00000000-0008-0000-2100-0000B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8" name="216 CuadroTexto">
          <a:extLst>
            <a:ext uri="{FF2B5EF4-FFF2-40B4-BE49-F238E27FC236}">
              <a16:creationId xmlns:a16="http://schemas.microsoft.com/office/drawing/2014/main" xmlns="" id="{00000000-0008-0000-2100-0000B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9" name="217 CuadroTexto">
          <a:extLst>
            <a:ext uri="{FF2B5EF4-FFF2-40B4-BE49-F238E27FC236}">
              <a16:creationId xmlns:a16="http://schemas.microsoft.com/office/drawing/2014/main" xmlns="" id="{00000000-0008-0000-2100-0000B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0" name="218 CuadroTexto">
          <a:extLst>
            <a:ext uri="{FF2B5EF4-FFF2-40B4-BE49-F238E27FC236}">
              <a16:creationId xmlns:a16="http://schemas.microsoft.com/office/drawing/2014/main" xmlns="" id="{00000000-0008-0000-2100-0000C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1" name="219 CuadroTexto">
          <a:extLst>
            <a:ext uri="{FF2B5EF4-FFF2-40B4-BE49-F238E27FC236}">
              <a16:creationId xmlns:a16="http://schemas.microsoft.com/office/drawing/2014/main" xmlns="" id="{00000000-0008-0000-2100-0000C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2" name="220 CuadroTexto">
          <a:extLst>
            <a:ext uri="{FF2B5EF4-FFF2-40B4-BE49-F238E27FC236}">
              <a16:creationId xmlns:a16="http://schemas.microsoft.com/office/drawing/2014/main" xmlns="" id="{00000000-0008-0000-2100-0000C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3" name="221 CuadroTexto">
          <a:extLst>
            <a:ext uri="{FF2B5EF4-FFF2-40B4-BE49-F238E27FC236}">
              <a16:creationId xmlns:a16="http://schemas.microsoft.com/office/drawing/2014/main" xmlns="" id="{00000000-0008-0000-2100-0000C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4" name="222 CuadroTexto">
          <a:extLst>
            <a:ext uri="{FF2B5EF4-FFF2-40B4-BE49-F238E27FC236}">
              <a16:creationId xmlns:a16="http://schemas.microsoft.com/office/drawing/2014/main" xmlns="" id="{00000000-0008-0000-2100-0000C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5" name="223 CuadroTexto">
          <a:extLst>
            <a:ext uri="{FF2B5EF4-FFF2-40B4-BE49-F238E27FC236}">
              <a16:creationId xmlns:a16="http://schemas.microsoft.com/office/drawing/2014/main" xmlns="" id="{00000000-0008-0000-2100-0000C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6" name="224 CuadroTexto">
          <a:extLst>
            <a:ext uri="{FF2B5EF4-FFF2-40B4-BE49-F238E27FC236}">
              <a16:creationId xmlns:a16="http://schemas.microsoft.com/office/drawing/2014/main" xmlns="" id="{00000000-0008-0000-2100-0000C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7" name="225 CuadroTexto">
          <a:extLst>
            <a:ext uri="{FF2B5EF4-FFF2-40B4-BE49-F238E27FC236}">
              <a16:creationId xmlns:a16="http://schemas.microsoft.com/office/drawing/2014/main" xmlns="" id="{00000000-0008-0000-2100-0000C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8" name="226 CuadroTexto">
          <a:extLst>
            <a:ext uri="{FF2B5EF4-FFF2-40B4-BE49-F238E27FC236}">
              <a16:creationId xmlns:a16="http://schemas.microsoft.com/office/drawing/2014/main" xmlns="" id="{00000000-0008-0000-2100-0000C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9" name="227 CuadroTexto">
          <a:extLst>
            <a:ext uri="{FF2B5EF4-FFF2-40B4-BE49-F238E27FC236}">
              <a16:creationId xmlns:a16="http://schemas.microsoft.com/office/drawing/2014/main" xmlns="" id="{00000000-0008-0000-2100-0000C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0" name="228 CuadroTexto">
          <a:extLst>
            <a:ext uri="{FF2B5EF4-FFF2-40B4-BE49-F238E27FC236}">
              <a16:creationId xmlns:a16="http://schemas.microsoft.com/office/drawing/2014/main" xmlns="" id="{00000000-0008-0000-2100-0000C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1" name="229 CuadroTexto">
          <a:extLst>
            <a:ext uri="{FF2B5EF4-FFF2-40B4-BE49-F238E27FC236}">
              <a16:creationId xmlns:a16="http://schemas.microsoft.com/office/drawing/2014/main" xmlns="" id="{00000000-0008-0000-2100-0000C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2" name="230 CuadroTexto">
          <a:extLst>
            <a:ext uri="{FF2B5EF4-FFF2-40B4-BE49-F238E27FC236}">
              <a16:creationId xmlns:a16="http://schemas.microsoft.com/office/drawing/2014/main" xmlns="" id="{00000000-0008-0000-2100-0000C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3" name="231 CuadroTexto">
          <a:extLst>
            <a:ext uri="{FF2B5EF4-FFF2-40B4-BE49-F238E27FC236}">
              <a16:creationId xmlns:a16="http://schemas.microsoft.com/office/drawing/2014/main" xmlns="" id="{00000000-0008-0000-2100-0000C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4" name="232 CuadroTexto">
          <a:extLst>
            <a:ext uri="{FF2B5EF4-FFF2-40B4-BE49-F238E27FC236}">
              <a16:creationId xmlns:a16="http://schemas.microsoft.com/office/drawing/2014/main" xmlns="" id="{00000000-0008-0000-2100-0000C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5" name="233 CuadroTexto">
          <a:extLst>
            <a:ext uri="{FF2B5EF4-FFF2-40B4-BE49-F238E27FC236}">
              <a16:creationId xmlns:a16="http://schemas.microsoft.com/office/drawing/2014/main" xmlns="" id="{00000000-0008-0000-2100-0000C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6" name="234 CuadroTexto">
          <a:extLst>
            <a:ext uri="{FF2B5EF4-FFF2-40B4-BE49-F238E27FC236}">
              <a16:creationId xmlns:a16="http://schemas.microsoft.com/office/drawing/2014/main" xmlns="" id="{00000000-0008-0000-2100-0000D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7" name="235 CuadroTexto">
          <a:extLst>
            <a:ext uri="{FF2B5EF4-FFF2-40B4-BE49-F238E27FC236}">
              <a16:creationId xmlns:a16="http://schemas.microsoft.com/office/drawing/2014/main" xmlns="" id="{00000000-0008-0000-2100-0000D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8" name="236 CuadroTexto">
          <a:extLst>
            <a:ext uri="{FF2B5EF4-FFF2-40B4-BE49-F238E27FC236}">
              <a16:creationId xmlns:a16="http://schemas.microsoft.com/office/drawing/2014/main" xmlns="" id="{00000000-0008-0000-2100-0000D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9" name="237 CuadroTexto">
          <a:extLst>
            <a:ext uri="{FF2B5EF4-FFF2-40B4-BE49-F238E27FC236}">
              <a16:creationId xmlns:a16="http://schemas.microsoft.com/office/drawing/2014/main" xmlns="" id="{00000000-0008-0000-2100-0000D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0" name="238 CuadroTexto">
          <a:extLst>
            <a:ext uri="{FF2B5EF4-FFF2-40B4-BE49-F238E27FC236}">
              <a16:creationId xmlns:a16="http://schemas.microsoft.com/office/drawing/2014/main" xmlns="" id="{00000000-0008-0000-2100-0000D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1" name="239 CuadroTexto">
          <a:extLst>
            <a:ext uri="{FF2B5EF4-FFF2-40B4-BE49-F238E27FC236}">
              <a16:creationId xmlns:a16="http://schemas.microsoft.com/office/drawing/2014/main" xmlns="" id="{00000000-0008-0000-2100-0000D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2" name="240 CuadroTexto">
          <a:extLst>
            <a:ext uri="{FF2B5EF4-FFF2-40B4-BE49-F238E27FC236}">
              <a16:creationId xmlns:a16="http://schemas.microsoft.com/office/drawing/2014/main" xmlns="" id="{00000000-0008-0000-2100-0000D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3" name="241 CuadroTexto">
          <a:extLst>
            <a:ext uri="{FF2B5EF4-FFF2-40B4-BE49-F238E27FC236}">
              <a16:creationId xmlns:a16="http://schemas.microsoft.com/office/drawing/2014/main" xmlns="" id="{00000000-0008-0000-2100-0000D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4" name="242 CuadroTexto">
          <a:extLst>
            <a:ext uri="{FF2B5EF4-FFF2-40B4-BE49-F238E27FC236}">
              <a16:creationId xmlns:a16="http://schemas.microsoft.com/office/drawing/2014/main" xmlns="" id="{00000000-0008-0000-2100-0000D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5" name="243 CuadroTexto">
          <a:extLst>
            <a:ext uri="{FF2B5EF4-FFF2-40B4-BE49-F238E27FC236}">
              <a16:creationId xmlns:a16="http://schemas.microsoft.com/office/drawing/2014/main" xmlns="" id="{00000000-0008-0000-2100-0000D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6" name="244 CuadroTexto">
          <a:extLst>
            <a:ext uri="{FF2B5EF4-FFF2-40B4-BE49-F238E27FC236}">
              <a16:creationId xmlns:a16="http://schemas.microsoft.com/office/drawing/2014/main" xmlns="" id="{00000000-0008-0000-2100-0000D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7" name="245 CuadroTexto">
          <a:extLst>
            <a:ext uri="{FF2B5EF4-FFF2-40B4-BE49-F238E27FC236}">
              <a16:creationId xmlns:a16="http://schemas.microsoft.com/office/drawing/2014/main" xmlns="" id="{00000000-0008-0000-2100-0000D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8" name="246 CuadroTexto">
          <a:extLst>
            <a:ext uri="{FF2B5EF4-FFF2-40B4-BE49-F238E27FC236}">
              <a16:creationId xmlns:a16="http://schemas.microsoft.com/office/drawing/2014/main" xmlns="" id="{00000000-0008-0000-2100-0000D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9" name="247 CuadroTexto">
          <a:extLst>
            <a:ext uri="{FF2B5EF4-FFF2-40B4-BE49-F238E27FC236}">
              <a16:creationId xmlns:a16="http://schemas.microsoft.com/office/drawing/2014/main" xmlns="" id="{00000000-0008-0000-2100-0000D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0" name="248 CuadroTexto">
          <a:extLst>
            <a:ext uri="{FF2B5EF4-FFF2-40B4-BE49-F238E27FC236}">
              <a16:creationId xmlns:a16="http://schemas.microsoft.com/office/drawing/2014/main" xmlns="" id="{00000000-0008-0000-2100-0000D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1" name="249 CuadroTexto">
          <a:extLst>
            <a:ext uri="{FF2B5EF4-FFF2-40B4-BE49-F238E27FC236}">
              <a16:creationId xmlns:a16="http://schemas.microsoft.com/office/drawing/2014/main" xmlns="" id="{00000000-0008-0000-2100-0000D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2" name="250 CuadroTexto">
          <a:extLst>
            <a:ext uri="{FF2B5EF4-FFF2-40B4-BE49-F238E27FC236}">
              <a16:creationId xmlns:a16="http://schemas.microsoft.com/office/drawing/2014/main" xmlns="" id="{00000000-0008-0000-2100-0000E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3" name="251 CuadroTexto">
          <a:extLst>
            <a:ext uri="{FF2B5EF4-FFF2-40B4-BE49-F238E27FC236}">
              <a16:creationId xmlns:a16="http://schemas.microsoft.com/office/drawing/2014/main" xmlns="" id="{00000000-0008-0000-2100-0000E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4" name="252 CuadroTexto">
          <a:extLst>
            <a:ext uri="{FF2B5EF4-FFF2-40B4-BE49-F238E27FC236}">
              <a16:creationId xmlns:a16="http://schemas.microsoft.com/office/drawing/2014/main" xmlns="" id="{00000000-0008-0000-2100-0000E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5" name="253 CuadroTexto">
          <a:extLst>
            <a:ext uri="{FF2B5EF4-FFF2-40B4-BE49-F238E27FC236}">
              <a16:creationId xmlns:a16="http://schemas.microsoft.com/office/drawing/2014/main" xmlns="" id="{00000000-0008-0000-2100-0000E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6" name="254 CuadroTexto">
          <a:extLst>
            <a:ext uri="{FF2B5EF4-FFF2-40B4-BE49-F238E27FC236}">
              <a16:creationId xmlns:a16="http://schemas.microsoft.com/office/drawing/2014/main" xmlns="" id="{00000000-0008-0000-2100-0000E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7" name="255 CuadroTexto">
          <a:extLst>
            <a:ext uri="{FF2B5EF4-FFF2-40B4-BE49-F238E27FC236}">
              <a16:creationId xmlns:a16="http://schemas.microsoft.com/office/drawing/2014/main" xmlns="" id="{00000000-0008-0000-2100-0000E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8" name="256 CuadroTexto">
          <a:extLst>
            <a:ext uri="{FF2B5EF4-FFF2-40B4-BE49-F238E27FC236}">
              <a16:creationId xmlns:a16="http://schemas.microsoft.com/office/drawing/2014/main" xmlns="" id="{00000000-0008-0000-2100-0000E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9" name="257 CuadroTexto">
          <a:extLst>
            <a:ext uri="{FF2B5EF4-FFF2-40B4-BE49-F238E27FC236}">
              <a16:creationId xmlns:a16="http://schemas.microsoft.com/office/drawing/2014/main" xmlns="" id="{00000000-0008-0000-2100-0000E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0" name="258 CuadroTexto">
          <a:extLst>
            <a:ext uri="{FF2B5EF4-FFF2-40B4-BE49-F238E27FC236}">
              <a16:creationId xmlns:a16="http://schemas.microsoft.com/office/drawing/2014/main" xmlns="" id="{00000000-0008-0000-2100-0000E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1" name="259 CuadroTexto">
          <a:extLst>
            <a:ext uri="{FF2B5EF4-FFF2-40B4-BE49-F238E27FC236}">
              <a16:creationId xmlns:a16="http://schemas.microsoft.com/office/drawing/2014/main" xmlns="" id="{00000000-0008-0000-2100-0000E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2" name="260 CuadroTexto">
          <a:extLst>
            <a:ext uri="{FF2B5EF4-FFF2-40B4-BE49-F238E27FC236}">
              <a16:creationId xmlns:a16="http://schemas.microsoft.com/office/drawing/2014/main" xmlns="" id="{00000000-0008-0000-2100-0000E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3" name="261 CuadroTexto">
          <a:extLst>
            <a:ext uri="{FF2B5EF4-FFF2-40B4-BE49-F238E27FC236}">
              <a16:creationId xmlns:a16="http://schemas.microsoft.com/office/drawing/2014/main" xmlns="" id="{00000000-0008-0000-2100-0000E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4" name="262 CuadroTexto">
          <a:extLst>
            <a:ext uri="{FF2B5EF4-FFF2-40B4-BE49-F238E27FC236}">
              <a16:creationId xmlns:a16="http://schemas.microsoft.com/office/drawing/2014/main" xmlns="" id="{00000000-0008-0000-2100-0000E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5" name="263 CuadroTexto">
          <a:extLst>
            <a:ext uri="{FF2B5EF4-FFF2-40B4-BE49-F238E27FC236}">
              <a16:creationId xmlns:a16="http://schemas.microsoft.com/office/drawing/2014/main" xmlns="" id="{00000000-0008-0000-2100-0000E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6" name="264 CuadroTexto">
          <a:extLst>
            <a:ext uri="{FF2B5EF4-FFF2-40B4-BE49-F238E27FC236}">
              <a16:creationId xmlns:a16="http://schemas.microsoft.com/office/drawing/2014/main" xmlns="" id="{00000000-0008-0000-2100-0000E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7" name="265 CuadroTexto">
          <a:extLst>
            <a:ext uri="{FF2B5EF4-FFF2-40B4-BE49-F238E27FC236}">
              <a16:creationId xmlns:a16="http://schemas.microsoft.com/office/drawing/2014/main" xmlns="" id="{00000000-0008-0000-2100-0000E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8" name="266 CuadroTexto">
          <a:extLst>
            <a:ext uri="{FF2B5EF4-FFF2-40B4-BE49-F238E27FC236}">
              <a16:creationId xmlns:a16="http://schemas.microsoft.com/office/drawing/2014/main" xmlns="" id="{00000000-0008-0000-2100-0000F0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9" name="267 CuadroTexto">
          <a:extLst>
            <a:ext uri="{FF2B5EF4-FFF2-40B4-BE49-F238E27FC236}">
              <a16:creationId xmlns:a16="http://schemas.microsoft.com/office/drawing/2014/main" xmlns="" id="{00000000-0008-0000-2100-0000F1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0" name="268 CuadroTexto">
          <a:extLst>
            <a:ext uri="{FF2B5EF4-FFF2-40B4-BE49-F238E27FC236}">
              <a16:creationId xmlns:a16="http://schemas.microsoft.com/office/drawing/2014/main" xmlns="" id="{00000000-0008-0000-2100-0000F2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1" name="269 CuadroTexto">
          <a:extLst>
            <a:ext uri="{FF2B5EF4-FFF2-40B4-BE49-F238E27FC236}">
              <a16:creationId xmlns:a16="http://schemas.microsoft.com/office/drawing/2014/main" xmlns="" id="{00000000-0008-0000-2100-0000F3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2" name="270 CuadroTexto">
          <a:extLst>
            <a:ext uri="{FF2B5EF4-FFF2-40B4-BE49-F238E27FC236}">
              <a16:creationId xmlns:a16="http://schemas.microsoft.com/office/drawing/2014/main" xmlns="" id="{00000000-0008-0000-2100-0000F4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3" name="271 CuadroTexto">
          <a:extLst>
            <a:ext uri="{FF2B5EF4-FFF2-40B4-BE49-F238E27FC236}">
              <a16:creationId xmlns:a16="http://schemas.microsoft.com/office/drawing/2014/main" xmlns="" id="{00000000-0008-0000-2100-0000F5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4" name="272 CuadroTexto">
          <a:extLst>
            <a:ext uri="{FF2B5EF4-FFF2-40B4-BE49-F238E27FC236}">
              <a16:creationId xmlns:a16="http://schemas.microsoft.com/office/drawing/2014/main" xmlns="" id="{00000000-0008-0000-2100-0000F6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5" name="273 CuadroTexto">
          <a:extLst>
            <a:ext uri="{FF2B5EF4-FFF2-40B4-BE49-F238E27FC236}">
              <a16:creationId xmlns:a16="http://schemas.microsoft.com/office/drawing/2014/main" xmlns="" id="{00000000-0008-0000-2100-0000F7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6" name="274 CuadroTexto">
          <a:extLst>
            <a:ext uri="{FF2B5EF4-FFF2-40B4-BE49-F238E27FC236}">
              <a16:creationId xmlns:a16="http://schemas.microsoft.com/office/drawing/2014/main" xmlns="" id="{00000000-0008-0000-2100-0000F8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7" name="275 CuadroTexto">
          <a:extLst>
            <a:ext uri="{FF2B5EF4-FFF2-40B4-BE49-F238E27FC236}">
              <a16:creationId xmlns:a16="http://schemas.microsoft.com/office/drawing/2014/main" xmlns="" id="{00000000-0008-0000-2100-0000F9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8" name="276 CuadroTexto">
          <a:extLst>
            <a:ext uri="{FF2B5EF4-FFF2-40B4-BE49-F238E27FC236}">
              <a16:creationId xmlns:a16="http://schemas.microsoft.com/office/drawing/2014/main" xmlns="" id="{00000000-0008-0000-2100-0000FA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9" name="277 CuadroTexto">
          <a:extLst>
            <a:ext uri="{FF2B5EF4-FFF2-40B4-BE49-F238E27FC236}">
              <a16:creationId xmlns:a16="http://schemas.microsoft.com/office/drawing/2014/main" xmlns="" id="{00000000-0008-0000-2100-0000FB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0" name="278 CuadroTexto">
          <a:extLst>
            <a:ext uri="{FF2B5EF4-FFF2-40B4-BE49-F238E27FC236}">
              <a16:creationId xmlns:a16="http://schemas.microsoft.com/office/drawing/2014/main" xmlns="" id="{00000000-0008-0000-2100-0000FC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1" name="279 CuadroTexto">
          <a:extLst>
            <a:ext uri="{FF2B5EF4-FFF2-40B4-BE49-F238E27FC236}">
              <a16:creationId xmlns:a16="http://schemas.microsoft.com/office/drawing/2014/main" xmlns="" id="{00000000-0008-0000-2100-0000FD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2" name="280 CuadroTexto">
          <a:extLst>
            <a:ext uri="{FF2B5EF4-FFF2-40B4-BE49-F238E27FC236}">
              <a16:creationId xmlns:a16="http://schemas.microsoft.com/office/drawing/2014/main" xmlns="" id="{00000000-0008-0000-2100-0000FE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1 CuadroTexto">
          <a:extLst>
            <a:ext uri="{FF2B5EF4-FFF2-40B4-BE49-F238E27FC236}">
              <a16:creationId xmlns:a16="http://schemas.microsoft.com/office/drawing/2014/main" xmlns="" id="{00000000-0008-0000-2100-0000FF12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4" name="282 CuadroTexto">
          <a:extLst>
            <a:ext uri="{FF2B5EF4-FFF2-40B4-BE49-F238E27FC236}">
              <a16:creationId xmlns:a16="http://schemas.microsoft.com/office/drawing/2014/main" xmlns="" id="{00000000-0008-0000-2100-00000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5" name="283 CuadroTexto">
          <a:extLst>
            <a:ext uri="{FF2B5EF4-FFF2-40B4-BE49-F238E27FC236}">
              <a16:creationId xmlns:a16="http://schemas.microsoft.com/office/drawing/2014/main" xmlns="" id="{00000000-0008-0000-2100-00000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6" name="284 CuadroTexto">
          <a:extLst>
            <a:ext uri="{FF2B5EF4-FFF2-40B4-BE49-F238E27FC236}">
              <a16:creationId xmlns:a16="http://schemas.microsoft.com/office/drawing/2014/main" xmlns="" id="{00000000-0008-0000-2100-00000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7" name="285 CuadroTexto">
          <a:extLst>
            <a:ext uri="{FF2B5EF4-FFF2-40B4-BE49-F238E27FC236}">
              <a16:creationId xmlns:a16="http://schemas.microsoft.com/office/drawing/2014/main" xmlns="" id="{00000000-0008-0000-2100-00000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8" name="286 CuadroTexto">
          <a:extLst>
            <a:ext uri="{FF2B5EF4-FFF2-40B4-BE49-F238E27FC236}">
              <a16:creationId xmlns:a16="http://schemas.microsoft.com/office/drawing/2014/main" xmlns="" id="{00000000-0008-0000-2100-00000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9" name="287 CuadroTexto">
          <a:extLst>
            <a:ext uri="{FF2B5EF4-FFF2-40B4-BE49-F238E27FC236}">
              <a16:creationId xmlns:a16="http://schemas.microsoft.com/office/drawing/2014/main" xmlns="" id="{00000000-0008-0000-2100-00000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0" name="288 CuadroTexto">
          <a:extLst>
            <a:ext uri="{FF2B5EF4-FFF2-40B4-BE49-F238E27FC236}">
              <a16:creationId xmlns:a16="http://schemas.microsoft.com/office/drawing/2014/main" xmlns="" id="{00000000-0008-0000-2100-00000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1" name="289 CuadroTexto">
          <a:extLst>
            <a:ext uri="{FF2B5EF4-FFF2-40B4-BE49-F238E27FC236}">
              <a16:creationId xmlns:a16="http://schemas.microsoft.com/office/drawing/2014/main" xmlns="" id="{00000000-0008-0000-2100-00000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2" name="290 CuadroTexto">
          <a:extLst>
            <a:ext uri="{FF2B5EF4-FFF2-40B4-BE49-F238E27FC236}">
              <a16:creationId xmlns:a16="http://schemas.microsoft.com/office/drawing/2014/main" xmlns="" id="{00000000-0008-0000-2100-00000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3" name="291 CuadroTexto">
          <a:extLst>
            <a:ext uri="{FF2B5EF4-FFF2-40B4-BE49-F238E27FC236}">
              <a16:creationId xmlns:a16="http://schemas.microsoft.com/office/drawing/2014/main" xmlns="" id="{00000000-0008-0000-2100-00000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4" name="292 CuadroTexto">
          <a:extLst>
            <a:ext uri="{FF2B5EF4-FFF2-40B4-BE49-F238E27FC236}">
              <a16:creationId xmlns:a16="http://schemas.microsoft.com/office/drawing/2014/main" xmlns="" id="{00000000-0008-0000-2100-00000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5" name="293 CuadroTexto">
          <a:extLst>
            <a:ext uri="{FF2B5EF4-FFF2-40B4-BE49-F238E27FC236}">
              <a16:creationId xmlns:a16="http://schemas.microsoft.com/office/drawing/2014/main" xmlns="" id="{00000000-0008-0000-2100-00000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6" name="294 CuadroTexto">
          <a:extLst>
            <a:ext uri="{FF2B5EF4-FFF2-40B4-BE49-F238E27FC236}">
              <a16:creationId xmlns:a16="http://schemas.microsoft.com/office/drawing/2014/main" xmlns="" id="{00000000-0008-0000-2100-00000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7" name="295 CuadroTexto">
          <a:extLst>
            <a:ext uri="{FF2B5EF4-FFF2-40B4-BE49-F238E27FC236}">
              <a16:creationId xmlns:a16="http://schemas.microsoft.com/office/drawing/2014/main" xmlns="" id="{00000000-0008-0000-2100-00000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8" name="296 CuadroTexto">
          <a:extLst>
            <a:ext uri="{FF2B5EF4-FFF2-40B4-BE49-F238E27FC236}">
              <a16:creationId xmlns:a16="http://schemas.microsoft.com/office/drawing/2014/main" xmlns="" id="{00000000-0008-0000-2100-00000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9" name="1 CuadroTexto">
          <a:extLst>
            <a:ext uri="{FF2B5EF4-FFF2-40B4-BE49-F238E27FC236}">
              <a16:creationId xmlns:a16="http://schemas.microsoft.com/office/drawing/2014/main" xmlns="" id="{00000000-0008-0000-2100-00000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0" name="2 CuadroTexto">
          <a:extLst>
            <a:ext uri="{FF2B5EF4-FFF2-40B4-BE49-F238E27FC236}">
              <a16:creationId xmlns:a16="http://schemas.microsoft.com/office/drawing/2014/main" xmlns="" id="{00000000-0008-0000-2100-00001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1" name="3 CuadroTexto">
          <a:extLst>
            <a:ext uri="{FF2B5EF4-FFF2-40B4-BE49-F238E27FC236}">
              <a16:creationId xmlns:a16="http://schemas.microsoft.com/office/drawing/2014/main" xmlns="" id="{00000000-0008-0000-2100-00001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2" name="4 CuadroTexto">
          <a:extLst>
            <a:ext uri="{FF2B5EF4-FFF2-40B4-BE49-F238E27FC236}">
              <a16:creationId xmlns:a16="http://schemas.microsoft.com/office/drawing/2014/main" xmlns="" id="{00000000-0008-0000-2100-00001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3" name="5 CuadroTexto">
          <a:extLst>
            <a:ext uri="{FF2B5EF4-FFF2-40B4-BE49-F238E27FC236}">
              <a16:creationId xmlns:a16="http://schemas.microsoft.com/office/drawing/2014/main" xmlns="" id="{00000000-0008-0000-2100-00001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4" name="6 CuadroTexto">
          <a:extLst>
            <a:ext uri="{FF2B5EF4-FFF2-40B4-BE49-F238E27FC236}">
              <a16:creationId xmlns:a16="http://schemas.microsoft.com/office/drawing/2014/main" xmlns="" id="{00000000-0008-0000-2100-00001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5" name="7 CuadroTexto">
          <a:extLst>
            <a:ext uri="{FF2B5EF4-FFF2-40B4-BE49-F238E27FC236}">
              <a16:creationId xmlns:a16="http://schemas.microsoft.com/office/drawing/2014/main" xmlns="" id="{00000000-0008-0000-2100-00001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6" name="8 CuadroTexto">
          <a:extLst>
            <a:ext uri="{FF2B5EF4-FFF2-40B4-BE49-F238E27FC236}">
              <a16:creationId xmlns:a16="http://schemas.microsoft.com/office/drawing/2014/main" xmlns="" id="{00000000-0008-0000-2100-00001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7" name="9 CuadroTexto">
          <a:extLst>
            <a:ext uri="{FF2B5EF4-FFF2-40B4-BE49-F238E27FC236}">
              <a16:creationId xmlns:a16="http://schemas.microsoft.com/office/drawing/2014/main" xmlns="" id="{00000000-0008-0000-2100-00001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8" name="10 CuadroTexto">
          <a:extLst>
            <a:ext uri="{FF2B5EF4-FFF2-40B4-BE49-F238E27FC236}">
              <a16:creationId xmlns:a16="http://schemas.microsoft.com/office/drawing/2014/main" xmlns="" id="{00000000-0008-0000-2100-00001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9" name="11 CuadroTexto">
          <a:extLst>
            <a:ext uri="{FF2B5EF4-FFF2-40B4-BE49-F238E27FC236}">
              <a16:creationId xmlns:a16="http://schemas.microsoft.com/office/drawing/2014/main" xmlns="" id="{00000000-0008-0000-2100-00001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0" name="12 CuadroTexto">
          <a:extLst>
            <a:ext uri="{FF2B5EF4-FFF2-40B4-BE49-F238E27FC236}">
              <a16:creationId xmlns:a16="http://schemas.microsoft.com/office/drawing/2014/main" xmlns="" id="{00000000-0008-0000-2100-00001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1" name="13 CuadroTexto">
          <a:extLst>
            <a:ext uri="{FF2B5EF4-FFF2-40B4-BE49-F238E27FC236}">
              <a16:creationId xmlns:a16="http://schemas.microsoft.com/office/drawing/2014/main" xmlns="" id="{00000000-0008-0000-2100-00001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2" name="14 CuadroTexto">
          <a:extLst>
            <a:ext uri="{FF2B5EF4-FFF2-40B4-BE49-F238E27FC236}">
              <a16:creationId xmlns:a16="http://schemas.microsoft.com/office/drawing/2014/main" xmlns="" id="{00000000-0008-0000-2100-00001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3" name="15 CuadroTexto">
          <a:extLst>
            <a:ext uri="{FF2B5EF4-FFF2-40B4-BE49-F238E27FC236}">
              <a16:creationId xmlns:a16="http://schemas.microsoft.com/office/drawing/2014/main" xmlns="" id="{00000000-0008-0000-2100-00001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4" name="16 CuadroTexto">
          <a:extLst>
            <a:ext uri="{FF2B5EF4-FFF2-40B4-BE49-F238E27FC236}">
              <a16:creationId xmlns:a16="http://schemas.microsoft.com/office/drawing/2014/main" xmlns="" id="{00000000-0008-0000-2100-00001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5" name="18 CuadroTexto">
          <a:extLst>
            <a:ext uri="{FF2B5EF4-FFF2-40B4-BE49-F238E27FC236}">
              <a16:creationId xmlns:a16="http://schemas.microsoft.com/office/drawing/2014/main" xmlns="" id="{00000000-0008-0000-2100-00001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6" name="19 CuadroTexto">
          <a:extLst>
            <a:ext uri="{FF2B5EF4-FFF2-40B4-BE49-F238E27FC236}">
              <a16:creationId xmlns:a16="http://schemas.microsoft.com/office/drawing/2014/main" xmlns="" id="{00000000-0008-0000-2100-00002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7" name="20 CuadroTexto">
          <a:extLst>
            <a:ext uri="{FF2B5EF4-FFF2-40B4-BE49-F238E27FC236}">
              <a16:creationId xmlns:a16="http://schemas.microsoft.com/office/drawing/2014/main" xmlns="" id="{00000000-0008-0000-2100-00002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8" name="21 CuadroTexto">
          <a:extLst>
            <a:ext uri="{FF2B5EF4-FFF2-40B4-BE49-F238E27FC236}">
              <a16:creationId xmlns:a16="http://schemas.microsoft.com/office/drawing/2014/main" xmlns="" id="{00000000-0008-0000-2100-00002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9" name="22 CuadroTexto">
          <a:extLst>
            <a:ext uri="{FF2B5EF4-FFF2-40B4-BE49-F238E27FC236}">
              <a16:creationId xmlns:a16="http://schemas.microsoft.com/office/drawing/2014/main" xmlns="" id="{00000000-0008-0000-2100-00002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0" name="23 CuadroTexto">
          <a:extLst>
            <a:ext uri="{FF2B5EF4-FFF2-40B4-BE49-F238E27FC236}">
              <a16:creationId xmlns:a16="http://schemas.microsoft.com/office/drawing/2014/main" xmlns="" id="{00000000-0008-0000-2100-00002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1" name="24 CuadroTexto">
          <a:extLst>
            <a:ext uri="{FF2B5EF4-FFF2-40B4-BE49-F238E27FC236}">
              <a16:creationId xmlns:a16="http://schemas.microsoft.com/office/drawing/2014/main" xmlns="" id="{00000000-0008-0000-2100-00002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2" name="25 CuadroTexto">
          <a:extLst>
            <a:ext uri="{FF2B5EF4-FFF2-40B4-BE49-F238E27FC236}">
              <a16:creationId xmlns:a16="http://schemas.microsoft.com/office/drawing/2014/main" xmlns="" id="{00000000-0008-0000-2100-00002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3" name="26 CuadroTexto">
          <a:extLst>
            <a:ext uri="{FF2B5EF4-FFF2-40B4-BE49-F238E27FC236}">
              <a16:creationId xmlns:a16="http://schemas.microsoft.com/office/drawing/2014/main" xmlns="" id="{00000000-0008-0000-2100-00002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4" name="27 CuadroTexto">
          <a:extLst>
            <a:ext uri="{FF2B5EF4-FFF2-40B4-BE49-F238E27FC236}">
              <a16:creationId xmlns:a16="http://schemas.microsoft.com/office/drawing/2014/main" xmlns="" id="{00000000-0008-0000-2100-00002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5" name="28 CuadroTexto">
          <a:extLst>
            <a:ext uri="{FF2B5EF4-FFF2-40B4-BE49-F238E27FC236}">
              <a16:creationId xmlns:a16="http://schemas.microsoft.com/office/drawing/2014/main" xmlns="" id="{00000000-0008-0000-2100-00002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6" name="29 CuadroTexto">
          <a:extLst>
            <a:ext uri="{FF2B5EF4-FFF2-40B4-BE49-F238E27FC236}">
              <a16:creationId xmlns:a16="http://schemas.microsoft.com/office/drawing/2014/main" xmlns="" id="{00000000-0008-0000-2100-00002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7" name="30 CuadroTexto">
          <a:extLst>
            <a:ext uri="{FF2B5EF4-FFF2-40B4-BE49-F238E27FC236}">
              <a16:creationId xmlns:a16="http://schemas.microsoft.com/office/drawing/2014/main" xmlns="" id="{00000000-0008-0000-2100-00002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8" name="31 CuadroTexto">
          <a:extLst>
            <a:ext uri="{FF2B5EF4-FFF2-40B4-BE49-F238E27FC236}">
              <a16:creationId xmlns:a16="http://schemas.microsoft.com/office/drawing/2014/main" xmlns="" id="{00000000-0008-0000-2100-00002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9" name="32 CuadroTexto">
          <a:extLst>
            <a:ext uri="{FF2B5EF4-FFF2-40B4-BE49-F238E27FC236}">
              <a16:creationId xmlns:a16="http://schemas.microsoft.com/office/drawing/2014/main" xmlns="" id="{00000000-0008-0000-2100-00002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0" name="33 CuadroTexto">
          <a:extLst>
            <a:ext uri="{FF2B5EF4-FFF2-40B4-BE49-F238E27FC236}">
              <a16:creationId xmlns:a16="http://schemas.microsoft.com/office/drawing/2014/main" xmlns="" id="{00000000-0008-0000-2100-00002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1" name="34 CuadroTexto">
          <a:extLst>
            <a:ext uri="{FF2B5EF4-FFF2-40B4-BE49-F238E27FC236}">
              <a16:creationId xmlns:a16="http://schemas.microsoft.com/office/drawing/2014/main" xmlns="" id="{00000000-0008-0000-2100-00002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2" name="35 CuadroTexto">
          <a:extLst>
            <a:ext uri="{FF2B5EF4-FFF2-40B4-BE49-F238E27FC236}">
              <a16:creationId xmlns:a16="http://schemas.microsoft.com/office/drawing/2014/main" xmlns="" id="{00000000-0008-0000-2100-00003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3" name="36 CuadroTexto">
          <a:extLst>
            <a:ext uri="{FF2B5EF4-FFF2-40B4-BE49-F238E27FC236}">
              <a16:creationId xmlns:a16="http://schemas.microsoft.com/office/drawing/2014/main" xmlns="" id="{00000000-0008-0000-2100-00003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4" name="37 CuadroTexto">
          <a:extLst>
            <a:ext uri="{FF2B5EF4-FFF2-40B4-BE49-F238E27FC236}">
              <a16:creationId xmlns:a16="http://schemas.microsoft.com/office/drawing/2014/main" xmlns="" id="{00000000-0008-0000-2100-00003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5" name="38 CuadroTexto">
          <a:extLst>
            <a:ext uri="{FF2B5EF4-FFF2-40B4-BE49-F238E27FC236}">
              <a16:creationId xmlns:a16="http://schemas.microsoft.com/office/drawing/2014/main" xmlns="" id="{00000000-0008-0000-2100-00003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6" name="39 CuadroTexto">
          <a:extLst>
            <a:ext uri="{FF2B5EF4-FFF2-40B4-BE49-F238E27FC236}">
              <a16:creationId xmlns:a16="http://schemas.microsoft.com/office/drawing/2014/main" xmlns="" id="{00000000-0008-0000-2100-00003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7" name="40 CuadroTexto">
          <a:extLst>
            <a:ext uri="{FF2B5EF4-FFF2-40B4-BE49-F238E27FC236}">
              <a16:creationId xmlns:a16="http://schemas.microsoft.com/office/drawing/2014/main" xmlns="" id="{00000000-0008-0000-2100-00003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8" name="41 CuadroTexto">
          <a:extLst>
            <a:ext uri="{FF2B5EF4-FFF2-40B4-BE49-F238E27FC236}">
              <a16:creationId xmlns:a16="http://schemas.microsoft.com/office/drawing/2014/main" xmlns="" id="{00000000-0008-0000-2100-00003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9" name="42 CuadroTexto">
          <a:extLst>
            <a:ext uri="{FF2B5EF4-FFF2-40B4-BE49-F238E27FC236}">
              <a16:creationId xmlns:a16="http://schemas.microsoft.com/office/drawing/2014/main" xmlns="" id="{00000000-0008-0000-2100-00003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0" name="43 CuadroTexto">
          <a:extLst>
            <a:ext uri="{FF2B5EF4-FFF2-40B4-BE49-F238E27FC236}">
              <a16:creationId xmlns:a16="http://schemas.microsoft.com/office/drawing/2014/main" xmlns="" id="{00000000-0008-0000-2100-00003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1" name="44 CuadroTexto">
          <a:extLst>
            <a:ext uri="{FF2B5EF4-FFF2-40B4-BE49-F238E27FC236}">
              <a16:creationId xmlns:a16="http://schemas.microsoft.com/office/drawing/2014/main" xmlns="" id="{00000000-0008-0000-2100-00003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2" name="45 CuadroTexto">
          <a:extLst>
            <a:ext uri="{FF2B5EF4-FFF2-40B4-BE49-F238E27FC236}">
              <a16:creationId xmlns:a16="http://schemas.microsoft.com/office/drawing/2014/main" xmlns="" id="{00000000-0008-0000-2100-00003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3" name="46 CuadroTexto">
          <a:extLst>
            <a:ext uri="{FF2B5EF4-FFF2-40B4-BE49-F238E27FC236}">
              <a16:creationId xmlns:a16="http://schemas.microsoft.com/office/drawing/2014/main" xmlns="" id="{00000000-0008-0000-2100-00003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4" name="47 CuadroTexto">
          <a:extLst>
            <a:ext uri="{FF2B5EF4-FFF2-40B4-BE49-F238E27FC236}">
              <a16:creationId xmlns:a16="http://schemas.microsoft.com/office/drawing/2014/main" xmlns="" id="{00000000-0008-0000-2100-00003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5" name="48 CuadroTexto">
          <a:extLst>
            <a:ext uri="{FF2B5EF4-FFF2-40B4-BE49-F238E27FC236}">
              <a16:creationId xmlns:a16="http://schemas.microsoft.com/office/drawing/2014/main" xmlns="" id="{00000000-0008-0000-2100-00003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6" name="49 CuadroTexto">
          <a:extLst>
            <a:ext uri="{FF2B5EF4-FFF2-40B4-BE49-F238E27FC236}">
              <a16:creationId xmlns:a16="http://schemas.microsoft.com/office/drawing/2014/main" xmlns="" id="{00000000-0008-0000-2100-00003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7" name="50 CuadroTexto">
          <a:extLst>
            <a:ext uri="{FF2B5EF4-FFF2-40B4-BE49-F238E27FC236}">
              <a16:creationId xmlns:a16="http://schemas.microsoft.com/office/drawing/2014/main" xmlns="" id="{00000000-0008-0000-2100-00003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8" name="51 CuadroTexto">
          <a:extLst>
            <a:ext uri="{FF2B5EF4-FFF2-40B4-BE49-F238E27FC236}">
              <a16:creationId xmlns:a16="http://schemas.microsoft.com/office/drawing/2014/main" xmlns="" id="{00000000-0008-0000-2100-00004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9" name="52 CuadroTexto">
          <a:extLst>
            <a:ext uri="{FF2B5EF4-FFF2-40B4-BE49-F238E27FC236}">
              <a16:creationId xmlns:a16="http://schemas.microsoft.com/office/drawing/2014/main" xmlns="" id="{00000000-0008-0000-2100-00004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0" name="53 CuadroTexto">
          <a:extLst>
            <a:ext uri="{FF2B5EF4-FFF2-40B4-BE49-F238E27FC236}">
              <a16:creationId xmlns:a16="http://schemas.microsoft.com/office/drawing/2014/main" xmlns="" id="{00000000-0008-0000-2100-00004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1" name="54 CuadroTexto">
          <a:extLst>
            <a:ext uri="{FF2B5EF4-FFF2-40B4-BE49-F238E27FC236}">
              <a16:creationId xmlns:a16="http://schemas.microsoft.com/office/drawing/2014/main" xmlns="" id="{00000000-0008-0000-2100-00004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2" name="55 CuadroTexto">
          <a:extLst>
            <a:ext uri="{FF2B5EF4-FFF2-40B4-BE49-F238E27FC236}">
              <a16:creationId xmlns:a16="http://schemas.microsoft.com/office/drawing/2014/main" xmlns="" id="{00000000-0008-0000-2100-00004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3" name="56 CuadroTexto">
          <a:extLst>
            <a:ext uri="{FF2B5EF4-FFF2-40B4-BE49-F238E27FC236}">
              <a16:creationId xmlns:a16="http://schemas.microsoft.com/office/drawing/2014/main" xmlns="" id="{00000000-0008-0000-2100-00004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4" name="57 CuadroTexto">
          <a:extLst>
            <a:ext uri="{FF2B5EF4-FFF2-40B4-BE49-F238E27FC236}">
              <a16:creationId xmlns:a16="http://schemas.microsoft.com/office/drawing/2014/main" xmlns="" id="{00000000-0008-0000-2100-00004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5" name="58 CuadroTexto">
          <a:extLst>
            <a:ext uri="{FF2B5EF4-FFF2-40B4-BE49-F238E27FC236}">
              <a16:creationId xmlns:a16="http://schemas.microsoft.com/office/drawing/2014/main" xmlns="" id="{00000000-0008-0000-2100-00004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6" name="59 CuadroTexto">
          <a:extLst>
            <a:ext uri="{FF2B5EF4-FFF2-40B4-BE49-F238E27FC236}">
              <a16:creationId xmlns:a16="http://schemas.microsoft.com/office/drawing/2014/main" xmlns="" id="{00000000-0008-0000-2100-00004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7" name="60 CuadroTexto">
          <a:extLst>
            <a:ext uri="{FF2B5EF4-FFF2-40B4-BE49-F238E27FC236}">
              <a16:creationId xmlns:a16="http://schemas.microsoft.com/office/drawing/2014/main" xmlns="" id="{00000000-0008-0000-2100-00004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8" name="61 CuadroTexto">
          <a:extLst>
            <a:ext uri="{FF2B5EF4-FFF2-40B4-BE49-F238E27FC236}">
              <a16:creationId xmlns:a16="http://schemas.microsoft.com/office/drawing/2014/main" xmlns="" id="{00000000-0008-0000-2100-00004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9" name="62 CuadroTexto">
          <a:extLst>
            <a:ext uri="{FF2B5EF4-FFF2-40B4-BE49-F238E27FC236}">
              <a16:creationId xmlns:a16="http://schemas.microsoft.com/office/drawing/2014/main" xmlns="" id="{00000000-0008-0000-2100-00004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0" name="63 CuadroTexto">
          <a:extLst>
            <a:ext uri="{FF2B5EF4-FFF2-40B4-BE49-F238E27FC236}">
              <a16:creationId xmlns:a16="http://schemas.microsoft.com/office/drawing/2014/main" xmlns="" id="{00000000-0008-0000-2100-00004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1" name="64 CuadroTexto">
          <a:extLst>
            <a:ext uri="{FF2B5EF4-FFF2-40B4-BE49-F238E27FC236}">
              <a16:creationId xmlns:a16="http://schemas.microsoft.com/office/drawing/2014/main" xmlns="" id="{00000000-0008-0000-2100-00004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2" name="65 CuadroTexto">
          <a:extLst>
            <a:ext uri="{FF2B5EF4-FFF2-40B4-BE49-F238E27FC236}">
              <a16:creationId xmlns:a16="http://schemas.microsoft.com/office/drawing/2014/main" xmlns="" id="{00000000-0008-0000-2100-00004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3" name="66 CuadroTexto">
          <a:extLst>
            <a:ext uri="{FF2B5EF4-FFF2-40B4-BE49-F238E27FC236}">
              <a16:creationId xmlns:a16="http://schemas.microsoft.com/office/drawing/2014/main" xmlns="" id="{00000000-0008-0000-2100-00004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4" name="67 CuadroTexto">
          <a:extLst>
            <a:ext uri="{FF2B5EF4-FFF2-40B4-BE49-F238E27FC236}">
              <a16:creationId xmlns:a16="http://schemas.microsoft.com/office/drawing/2014/main" xmlns="" id="{00000000-0008-0000-2100-00005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5" name="68 CuadroTexto">
          <a:extLst>
            <a:ext uri="{FF2B5EF4-FFF2-40B4-BE49-F238E27FC236}">
              <a16:creationId xmlns:a16="http://schemas.microsoft.com/office/drawing/2014/main" xmlns="" id="{00000000-0008-0000-2100-00005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6" name="69 CuadroTexto">
          <a:extLst>
            <a:ext uri="{FF2B5EF4-FFF2-40B4-BE49-F238E27FC236}">
              <a16:creationId xmlns:a16="http://schemas.microsoft.com/office/drawing/2014/main" xmlns="" id="{00000000-0008-0000-2100-00005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7" name="70 CuadroTexto">
          <a:extLst>
            <a:ext uri="{FF2B5EF4-FFF2-40B4-BE49-F238E27FC236}">
              <a16:creationId xmlns:a16="http://schemas.microsoft.com/office/drawing/2014/main" xmlns="" id="{00000000-0008-0000-2100-00005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8" name="71 CuadroTexto">
          <a:extLst>
            <a:ext uri="{FF2B5EF4-FFF2-40B4-BE49-F238E27FC236}">
              <a16:creationId xmlns:a16="http://schemas.microsoft.com/office/drawing/2014/main" xmlns="" id="{00000000-0008-0000-2100-00005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9" name="72 CuadroTexto">
          <a:extLst>
            <a:ext uri="{FF2B5EF4-FFF2-40B4-BE49-F238E27FC236}">
              <a16:creationId xmlns:a16="http://schemas.microsoft.com/office/drawing/2014/main" xmlns="" id="{00000000-0008-0000-2100-00005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0" name="73 CuadroTexto">
          <a:extLst>
            <a:ext uri="{FF2B5EF4-FFF2-40B4-BE49-F238E27FC236}">
              <a16:creationId xmlns:a16="http://schemas.microsoft.com/office/drawing/2014/main" xmlns="" id="{00000000-0008-0000-2100-00005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1" name="74 CuadroTexto">
          <a:extLst>
            <a:ext uri="{FF2B5EF4-FFF2-40B4-BE49-F238E27FC236}">
              <a16:creationId xmlns:a16="http://schemas.microsoft.com/office/drawing/2014/main" xmlns="" id="{00000000-0008-0000-2100-00005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2" name="75 CuadroTexto">
          <a:extLst>
            <a:ext uri="{FF2B5EF4-FFF2-40B4-BE49-F238E27FC236}">
              <a16:creationId xmlns:a16="http://schemas.microsoft.com/office/drawing/2014/main" xmlns="" id="{00000000-0008-0000-2100-00005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3" name="76 CuadroTexto">
          <a:extLst>
            <a:ext uri="{FF2B5EF4-FFF2-40B4-BE49-F238E27FC236}">
              <a16:creationId xmlns:a16="http://schemas.microsoft.com/office/drawing/2014/main" xmlns="" id="{00000000-0008-0000-2100-00005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4" name="77 CuadroTexto">
          <a:extLst>
            <a:ext uri="{FF2B5EF4-FFF2-40B4-BE49-F238E27FC236}">
              <a16:creationId xmlns:a16="http://schemas.microsoft.com/office/drawing/2014/main" xmlns="" id="{00000000-0008-0000-2100-00005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5" name="78 CuadroTexto">
          <a:extLst>
            <a:ext uri="{FF2B5EF4-FFF2-40B4-BE49-F238E27FC236}">
              <a16:creationId xmlns:a16="http://schemas.microsoft.com/office/drawing/2014/main" xmlns="" id="{00000000-0008-0000-2100-00005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6" name="79 CuadroTexto">
          <a:extLst>
            <a:ext uri="{FF2B5EF4-FFF2-40B4-BE49-F238E27FC236}">
              <a16:creationId xmlns:a16="http://schemas.microsoft.com/office/drawing/2014/main" xmlns="" id="{00000000-0008-0000-2100-00005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7" name="80 CuadroTexto">
          <a:extLst>
            <a:ext uri="{FF2B5EF4-FFF2-40B4-BE49-F238E27FC236}">
              <a16:creationId xmlns:a16="http://schemas.microsoft.com/office/drawing/2014/main" xmlns="" id="{00000000-0008-0000-2100-00005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8" name="81 CuadroTexto">
          <a:extLst>
            <a:ext uri="{FF2B5EF4-FFF2-40B4-BE49-F238E27FC236}">
              <a16:creationId xmlns:a16="http://schemas.microsoft.com/office/drawing/2014/main" xmlns="" id="{00000000-0008-0000-2100-00005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9" name="82 CuadroTexto">
          <a:extLst>
            <a:ext uri="{FF2B5EF4-FFF2-40B4-BE49-F238E27FC236}">
              <a16:creationId xmlns:a16="http://schemas.microsoft.com/office/drawing/2014/main" xmlns="" id="{00000000-0008-0000-2100-00005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0" name="83 CuadroTexto">
          <a:extLst>
            <a:ext uri="{FF2B5EF4-FFF2-40B4-BE49-F238E27FC236}">
              <a16:creationId xmlns:a16="http://schemas.microsoft.com/office/drawing/2014/main" xmlns="" id="{00000000-0008-0000-2100-00006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1" name="84 CuadroTexto">
          <a:extLst>
            <a:ext uri="{FF2B5EF4-FFF2-40B4-BE49-F238E27FC236}">
              <a16:creationId xmlns:a16="http://schemas.microsoft.com/office/drawing/2014/main" xmlns="" id="{00000000-0008-0000-2100-00006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2" name="85 CuadroTexto">
          <a:extLst>
            <a:ext uri="{FF2B5EF4-FFF2-40B4-BE49-F238E27FC236}">
              <a16:creationId xmlns:a16="http://schemas.microsoft.com/office/drawing/2014/main" xmlns="" id="{00000000-0008-0000-2100-00006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3" name="86 CuadroTexto">
          <a:extLst>
            <a:ext uri="{FF2B5EF4-FFF2-40B4-BE49-F238E27FC236}">
              <a16:creationId xmlns:a16="http://schemas.microsoft.com/office/drawing/2014/main" xmlns="" id="{00000000-0008-0000-2100-00006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4" name="87 CuadroTexto">
          <a:extLst>
            <a:ext uri="{FF2B5EF4-FFF2-40B4-BE49-F238E27FC236}">
              <a16:creationId xmlns:a16="http://schemas.microsoft.com/office/drawing/2014/main" xmlns="" id="{00000000-0008-0000-2100-00006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5" name="88 CuadroTexto">
          <a:extLst>
            <a:ext uri="{FF2B5EF4-FFF2-40B4-BE49-F238E27FC236}">
              <a16:creationId xmlns:a16="http://schemas.microsoft.com/office/drawing/2014/main" xmlns="" id="{00000000-0008-0000-2100-00006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6" name="89 CuadroTexto">
          <a:extLst>
            <a:ext uri="{FF2B5EF4-FFF2-40B4-BE49-F238E27FC236}">
              <a16:creationId xmlns:a16="http://schemas.microsoft.com/office/drawing/2014/main" xmlns="" id="{00000000-0008-0000-2100-00006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7" name="102 CuadroTexto">
          <a:extLst>
            <a:ext uri="{FF2B5EF4-FFF2-40B4-BE49-F238E27FC236}">
              <a16:creationId xmlns:a16="http://schemas.microsoft.com/office/drawing/2014/main" xmlns="" id="{00000000-0008-0000-2100-00006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8" name="103 CuadroTexto">
          <a:extLst>
            <a:ext uri="{FF2B5EF4-FFF2-40B4-BE49-F238E27FC236}">
              <a16:creationId xmlns:a16="http://schemas.microsoft.com/office/drawing/2014/main" xmlns="" id="{00000000-0008-0000-2100-00006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9" name="104 CuadroTexto">
          <a:extLst>
            <a:ext uri="{FF2B5EF4-FFF2-40B4-BE49-F238E27FC236}">
              <a16:creationId xmlns:a16="http://schemas.microsoft.com/office/drawing/2014/main" xmlns="" id="{00000000-0008-0000-2100-00006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0" name="105 CuadroTexto">
          <a:extLst>
            <a:ext uri="{FF2B5EF4-FFF2-40B4-BE49-F238E27FC236}">
              <a16:creationId xmlns:a16="http://schemas.microsoft.com/office/drawing/2014/main" xmlns="" id="{00000000-0008-0000-2100-00006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1" name="106 CuadroTexto">
          <a:extLst>
            <a:ext uri="{FF2B5EF4-FFF2-40B4-BE49-F238E27FC236}">
              <a16:creationId xmlns:a16="http://schemas.microsoft.com/office/drawing/2014/main" xmlns="" id="{00000000-0008-0000-2100-00006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2" name="107 CuadroTexto">
          <a:extLst>
            <a:ext uri="{FF2B5EF4-FFF2-40B4-BE49-F238E27FC236}">
              <a16:creationId xmlns:a16="http://schemas.microsoft.com/office/drawing/2014/main" xmlns="" id="{00000000-0008-0000-2100-00006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3" name="108 CuadroTexto">
          <a:extLst>
            <a:ext uri="{FF2B5EF4-FFF2-40B4-BE49-F238E27FC236}">
              <a16:creationId xmlns:a16="http://schemas.microsoft.com/office/drawing/2014/main" xmlns="" id="{00000000-0008-0000-2100-00006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4" name="109 CuadroTexto">
          <a:extLst>
            <a:ext uri="{FF2B5EF4-FFF2-40B4-BE49-F238E27FC236}">
              <a16:creationId xmlns:a16="http://schemas.microsoft.com/office/drawing/2014/main" xmlns="" id="{00000000-0008-0000-2100-00006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5" name="110 CuadroTexto">
          <a:extLst>
            <a:ext uri="{FF2B5EF4-FFF2-40B4-BE49-F238E27FC236}">
              <a16:creationId xmlns:a16="http://schemas.microsoft.com/office/drawing/2014/main" xmlns="" id="{00000000-0008-0000-2100-00006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6" name="111 CuadroTexto">
          <a:extLst>
            <a:ext uri="{FF2B5EF4-FFF2-40B4-BE49-F238E27FC236}">
              <a16:creationId xmlns:a16="http://schemas.microsoft.com/office/drawing/2014/main" xmlns="" id="{00000000-0008-0000-2100-00007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7" name="112 CuadroTexto">
          <a:extLst>
            <a:ext uri="{FF2B5EF4-FFF2-40B4-BE49-F238E27FC236}">
              <a16:creationId xmlns:a16="http://schemas.microsoft.com/office/drawing/2014/main" xmlns="" id="{00000000-0008-0000-2100-00007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8" name="113 CuadroTexto">
          <a:extLst>
            <a:ext uri="{FF2B5EF4-FFF2-40B4-BE49-F238E27FC236}">
              <a16:creationId xmlns:a16="http://schemas.microsoft.com/office/drawing/2014/main" xmlns="" id="{00000000-0008-0000-2100-00007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9" name="114 CuadroTexto">
          <a:extLst>
            <a:ext uri="{FF2B5EF4-FFF2-40B4-BE49-F238E27FC236}">
              <a16:creationId xmlns:a16="http://schemas.microsoft.com/office/drawing/2014/main" xmlns="" id="{00000000-0008-0000-2100-00007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0" name="115 CuadroTexto">
          <a:extLst>
            <a:ext uri="{FF2B5EF4-FFF2-40B4-BE49-F238E27FC236}">
              <a16:creationId xmlns:a16="http://schemas.microsoft.com/office/drawing/2014/main" xmlns="" id="{00000000-0008-0000-2100-00007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1" name="116 CuadroTexto">
          <a:extLst>
            <a:ext uri="{FF2B5EF4-FFF2-40B4-BE49-F238E27FC236}">
              <a16:creationId xmlns:a16="http://schemas.microsoft.com/office/drawing/2014/main" xmlns="" id="{00000000-0008-0000-2100-00007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2" name="117 CuadroTexto">
          <a:extLst>
            <a:ext uri="{FF2B5EF4-FFF2-40B4-BE49-F238E27FC236}">
              <a16:creationId xmlns:a16="http://schemas.microsoft.com/office/drawing/2014/main" xmlns="" id="{00000000-0008-0000-2100-00007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3" name="126 CuadroTexto">
          <a:extLst>
            <a:ext uri="{FF2B5EF4-FFF2-40B4-BE49-F238E27FC236}">
              <a16:creationId xmlns:a16="http://schemas.microsoft.com/office/drawing/2014/main" xmlns="" id="{00000000-0008-0000-2100-00007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4" name="127 CuadroTexto">
          <a:extLst>
            <a:ext uri="{FF2B5EF4-FFF2-40B4-BE49-F238E27FC236}">
              <a16:creationId xmlns:a16="http://schemas.microsoft.com/office/drawing/2014/main" xmlns="" id="{00000000-0008-0000-2100-000078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5" name="128 CuadroTexto">
          <a:extLst>
            <a:ext uri="{FF2B5EF4-FFF2-40B4-BE49-F238E27FC236}">
              <a16:creationId xmlns:a16="http://schemas.microsoft.com/office/drawing/2014/main" xmlns="" id="{00000000-0008-0000-2100-000079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6" name="129 CuadroTexto">
          <a:extLst>
            <a:ext uri="{FF2B5EF4-FFF2-40B4-BE49-F238E27FC236}">
              <a16:creationId xmlns:a16="http://schemas.microsoft.com/office/drawing/2014/main" xmlns="" id="{00000000-0008-0000-2100-00007A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7" name="130 CuadroTexto">
          <a:extLst>
            <a:ext uri="{FF2B5EF4-FFF2-40B4-BE49-F238E27FC236}">
              <a16:creationId xmlns:a16="http://schemas.microsoft.com/office/drawing/2014/main" xmlns="" id="{00000000-0008-0000-2100-00007B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8" name="131 CuadroTexto">
          <a:extLst>
            <a:ext uri="{FF2B5EF4-FFF2-40B4-BE49-F238E27FC236}">
              <a16:creationId xmlns:a16="http://schemas.microsoft.com/office/drawing/2014/main" xmlns="" id="{00000000-0008-0000-2100-00007C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9" name="132 CuadroTexto">
          <a:extLst>
            <a:ext uri="{FF2B5EF4-FFF2-40B4-BE49-F238E27FC236}">
              <a16:creationId xmlns:a16="http://schemas.microsoft.com/office/drawing/2014/main" xmlns="" id="{00000000-0008-0000-2100-00007D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0" name="133 CuadroTexto">
          <a:extLst>
            <a:ext uri="{FF2B5EF4-FFF2-40B4-BE49-F238E27FC236}">
              <a16:creationId xmlns:a16="http://schemas.microsoft.com/office/drawing/2014/main" xmlns="" id="{00000000-0008-0000-2100-00007E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1" name="134 CuadroTexto">
          <a:extLst>
            <a:ext uri="{FF2B5EF4-FFF2-40B4-BE49-F238E27FC236}">
              <a16:creationId xmlns:a16="http://schemas.microsoft.com/office/drawing/2014/main" xmlns="" id="{00000000-0008-0000-2100-00007F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2" name="135 CuadroTexto">
          <a:extLst>
            <a:ext uri="{FF2B5EF4-FFF2-40B4-BE49-F238E27FC236}">
              <a16:creationId xmlns:a16="http://schemas.microsoft.com/office/drawing/2014/main" xmlns="" id="{00000000-0008-0000-2100-000080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3" name="136 CuadroTexto">
          <a:extLst>
            <a:ext uri="{FF2B5EF4-FFF2-40B4-BE49-F238E27FC236}">
              <a16:creationId xmlns:a16="http://schemas.microsoft.com/office/drawing/2014/main" xmlns="" id="{00000000-0008-0000-2100-000081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4" name="137 CuadroTexto">
          <a:extLst>
            <a:ext uri="{FF2B5EF4-FFF2-40B4-BE49-F238E27FC236}">
              <a16:creationId xmlns:a16="http://schemas.microsoft.com/office/drawing/2014/main" xmlns="" id="{00000000-0008-0000-2100-000082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5" name="138 CuadroTexto">
          <a:extLst>
            <a:ext uri="{FF2B5EF4-FFF2-40B4-BE49-F238E27FC236}">
              <a16:creationId xmlns:a16="http://schemas.microsoft.com/office/drawing/2014/main" xmlns="" id="{00000000-0008-0000-2100-000083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6" name="139 CuadroTexto">
          <a:extLst>
            <a:ext uri="{FF2B5EF4-FFF2-40B4-BE49-F238E27FC236}">
              <a16:creationId xmlns:a16="http://schemas.microsoft.com/office/drawing/2014/main" xmlns="" id="{00000000-0008-0000-2100-000084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7" name="140 CuadroTexto">
          <a:extLst>
            <a:ext uri="{FF2B5EF4-FFF2-40B4-BE49-F238E27FC236}">
              <a16:creationId xmlns:a16="http://schemas.microsoft.com/office/drawing/2014/main" xmlns="" id="{00000000-0008-0000-2100-000085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8" name="141 CuadroTexto">
          <a:extLst>
            <a:ext uri="{FF2B5EF4-FFF2-40B4-BE49-F238E27FC236}">
              <a16:creationId xmlns:a16="http://schemas.microsoft.com/office/drawing/2014/main" xmlns="" id="{00000000-0008-0000-2100-000086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9" name="142 CuadroTexto">
          <a:extLst>
            <a:ext uri="{FF2B5EF4-FFF2-40B4-BE49-F238E27FC236}">
              <a16:creationId xmlns:a16="http://schemas.microsoft.com/office/drawing/2014/main" xmlns="" id="{00000000-0008-0000-2100-00008713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0" name="307 CuadroTexto">
          <a:extLst>
            <a:ext uri="{FF2B5EF4-FFF2-40B4-BE49-F238E27FC236}">
              <a16:creationId xmlns:a16="http://schemas.microsoft.com/office/drawing/2014/main" xmlns="" id="{00000000-0008-0000-2100-00008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1" name="308 CuadroTexto">
          <a:extLst>
            <a:ext uri="{FF2B5EF4-FFF2-40B4-BE49-F238E27FC236}">
              <a16:creationId xmlns:a16="http://schemas.microsoft.com/office/drawing/2014/main" xmlns="" id="{00000000-0008-0000-2100-00008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2" name="309 CuadroTexto">
          <a:extLst>
            <a:ext uri="{FF2B5EF4-FFF2-40B4-BE49-F238E27FC236}">
              <a16:creationId xmlns:a16="http://schemas.microsoft.com/office/drawing/2014/main" xmlns="" id="{00000000-0008-0000-2100-00008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3" name="310 CuadroTexto">
          <a:extLst>
            <a:ext uri="{FF2B5EF4-FFF2-40B4-BE49-F238E27FC236}">
              <a16:creationId xmlns:a16="http://schemas.microsoft.com/office/drawing/2014/main" xmlns="" id="{00000000-0008-0000-2100-00008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4" name="311 CuadroTexto">
          <a:extLst>
            <a:ext uri="{FF2B5EF4-FFF2-40B4-BE49-F238E27FC236}">
              <a16:creationId xmlns:a16="http://schemas.microsoft.com/office/drawing/2014/main" xmlns="" id="{00000000-0008-0000-2100-00008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5" name="312 CuadroTexto">
          <a:extLst>
            <a:ext uri="{FF2B5EF4-FFF2-40B4-BE49-F238E27FC236}">
              <a16:creationId xmlns:a16="http://schemas.microsoft.com/office/drawing/2014/main" xmlns="" id="{00000000-0008-0000-2100-00008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6" name="313 CuadroTexto">
          <a:extLst>
            <a:ext uri="{FF2B5EF4-FFF2-40B4-BE49-F238E27FC236}">
              <a16:creationId xmlns:a16="http://schemas.microsoft.com/office/drawing/2014/main" xmlns="" id="{00000000-0008-0000-2100-00008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7" name="314 CuadroTexto">
          <a:extLst>
            <a:ext uri="{FF2B5EF4-FFF2-40B4-BE49-F238E27FC236}">
              <a16:creationId xmlns:a16="http://schemas.microsoft.com/office/drawing/2014/main" xmlns="" id="{00000000-0008-0000-2100-00008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8" name="315 CuadroTexto">
          <a:extLst>
            <a:ext uri="{FF2B5EF4-FFF2-40B4-BE49-F238E27FC236}">
              <a16:creationId xmlns:a16="http://schemas.microsoft.com/office/drawing/2014/main" xmlns="" id="{00000000-0008-0000-2100-00009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9" name="316 CuadroTexto">
          <a:extLst>
            <a:ext uri="{FF2B5EF4-FFF2-40B4-BE49-F238E27FC236}">
              <a16:creationId xmlns:a16="http://schemas.microsoft.com/office/drawing/2014/main" xmlns="" id="{00000000-0008-0000-2100-00009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0" name="317 CuadroTexto">
          <a:extLst>
            <a:ext uri="{FF2B5EF4-FFF2-40B4-BE49-F238E27FC236}">
              <a16:creationId xmlns:a16="http://schemas.microsoft.com/office/drawing/2014/main" xmlns="" id="{00000000-0008-0000-2100-00009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1" name="318 CuadroTexto">
          <a:extLst>
            <a:ext uri="{FF2B5EF4-FFF2-40B4-BE49-F238E27FC236}">
              <a16:creationId xmlns:a16="http://schemas.microsoft.com/office/drawing/2014/main" xmlns="" id="{00000000-0008-0000-2100-00009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2" name="319 CuadroTexto">
          <a:extLst>
            <a:ext uri="{FF2B5EF4-FFF2-40B4-BE49-F238E27FC236}">
              <a16:creationId xmlns:a16="http://schemas.microsoft.com/office/drawing/2014/main" xmlns="" id="{00000000-0008-0000-2100-00009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3" name="320 CuadroTexto">
          <a:extLst>
            <a:ext uri="{FF2B5EF4-FFF2-40B4-BE49-F238E27FC236}">
              <a16:creationId xmlns:a16="http://schemas.microsoft.com/office/drawing/2014/main" xmlns="" id="{00000000-0008-0000-2100-00009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4" name="321 CuadroTexto">
          <a:extLst>
            <a:ext uri="{FF2B5EF4-FFF2-40B4-BE49-F238E27FC236}">
              <a16:creationId xmlns:a16="http://schemas.microsoft.com/office/drawing/2014/main" xmlns="" id="{00000000-0008-0000-2100-00009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5" name="322 CuadroTexto">
          <a:extLst>
            <a:ext uri="{FF2B5EF4-FFF2-40B4-BE49-F238E27FC236}">
              <a16:creationId xmlns:a16="http://schemas.microsoft.com/office/drawing/2014/main" xmlns="" id="{00000000-0008-0000-2100-00009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6" name="323 CuadroTexto">
          <a:extLst>
            <a:ext uri="{FF2B5EF4-FFF2-40B4-BE49-F238E27FC236}">
              <a16:creationId xmlns:a16="http://schemas.microsoft.com/office/drawing/2014/main" xmlns="" id="{00000000-0008-0000-2100-00009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7" name="324 CuadroTexto">
          <a:extLst>
            <a:ext uri="{FF2B5EF4-FFF2-40B4-BE49-F238E27FC236}">
              <a16:creationId xmlns:a16="http://schemas.microsoft.com/office/drawing/2014/main" xmlns="" id="{00000000-0008-0000-2100-00009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8" name="325 CuadroTexto">
          <a:extLst>
            <a:ext uri="{FF2B5EF4-FFF2-40B4-BE49-F238E27FC236}">
              <a16:creationId xmlns:a16="http://schemas.microsoft.com/office/drawing/2014/main" xmlns="" id="{00000000-0008-0000-2100-00009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9" name="326 CuadroTexto">
          <a:extLst>
            <a:ext uri="{FF2B5EF4-FFF2-40B4-BE49-F238E27FC236}">
              <a16:creationId xmlns:a16="http://schemas.microsoft.com/office/drawing/2014/main" xmlns="" id="{00000000-0008-0000-2100-00009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0" name="327 CuadroTexto">
          <a:extLst>
            <a:ext uri="{FF2B5EF4-FFF2-40B4-BE49-F238E27FC236}">
              <a16:creationId xmlns:a16="http://schemas.microsoft.com/office/drawing/2014/main" xmlns="" id="{00000000-0008-0000-2100-00009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1" name="328 CuadroTexto">
          <a:extLst>
            <a:ext uri="{FF2B5EF4-FFF2-40B4-BE49-F238E27FC236}">
              <a16:creationId xmlns:a16="http://schemas.microsoft.com/office/drawing/2014/main" xmlns="" id="{00000000-0008-0000-2100-00009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2" name="329 CuadroTexto">
          <a:extLst>
            <a:ext uri="{FF2B5EF4-FFF2-40B4-BE49-F238E27FC236}">
              <a16:creationId xmlns:a16="http://schemas.microsoft.com/office/drawing/2014/main" xmlns="" id="{00000000-0008-0000-2100-00009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3" name="330 CuadroTexto">
          <a:extLst>
            <a:ext uri="{FF2B5EF4-FFF2-40B4-BE49-F238E27FC236}">
              <a16:creationId xmlns:a16="http://schemas.microsoft.com/office/drawing/2014/main" xmlns="" id="{00000000-0008-0000-2100-00009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4" name="331 CuadroTexto">
          <a:extLst>
            <a:ext uri="{FF2B5EF4-FFF2-40B4-BE49-F238E27FC236}">
              <a16:creationId xmlns:a16="http://schemas.microsoft.com/office/drawing/2014/main" xmlns="" id="{00000000-0008-0000-2100-0000A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5" name="332 CuadroTexto">
          <a:extLst>
            <a:ext uri="{FF2B5EF4-FFF2-40B4-BE49-F238E27FC236}">
              <a16:creationId xmlns:a16="http://schemas.microsoft.com/office/drawing/2014/main" xmlns="" id="{00000000-0008-0000-2100-0000A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6" name="333 CuadroTexto">
          <a:extLst>
            <a:ext uri="{FF2B5EF4-FFF2-40B4-BE49-F238E27FC236}">
              <a16:creationId xmlns:a16="http://schemas.microsoft.com/office/drawing/2014/main" xmlns="" id="{00000000-0008-0000-2100-0000A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7" name="334 CuadroTexto">
          <a:extLst>
            <a:ext uri="{FF2B5EF4-FFF2-40B4-BE49-F238E27FC236}">
              <a16:creationId xmlns:a16="http://schemas.microsoft.com/office/drawing/2014/main" xmlns="" id="{00000000-0008-0000-2100-0000A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8" name="335 CuadroTexto">
          <a:extLst>
            <a:ext uri="{FF2B5EF4-FFF2-40B4-BE49-F238E27FC236}">
              <a16:creationId xmlns:a16="http://schemas.microsoft.com/office/drawing/2014/main" xmlns="" id="{00000000-0008-0000-2100-0000A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9" name="336 CuadroTexto">
          <a:extLst>
            <a:ext uri="{FF2B5EF4-FFF2-40B4-BE49-F238E27FC236}">
              <a16:creationId xmlns:a16="http://schemas.microsoft.com/office/drawing/2014/main" xmlns="" id="{00000000-0008-0000-2100-0000A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0" name="337 CuadroTexto">
          <a:extLst>
            <a:ext uri="{FF2B5EF4-FFF2-40B4-BE49-F238E27FC236}">
              <a16:creationId xmlns:a16="http://schemas.microsoft.com/office/drawing/2014/main" xmlns="" id="{00000000-0008-0000-2100-0000A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1" name="338 CuadroTexto">
          <a:extLst>
            <a:ext uri="{FF2B5EF4-FFF2-40B4-BE49-F238E27FC236}">
              <a16:creationId xmlns:a16="http://schemas.microsoft.com/office/drawing/2014/main" xmlns="" id="{00000000-0008-0000-2100-0000A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2" name="339 CuadroTexto">
          <a:extLst>
            <a:ext uri="{FF2B5EF4-FFF2-40B4-BE49-F238E27FC236}">
              <a16:creationId xmlns:a16="http://schemas.microsoft.com/office/drawing/2014/main" xmlns="" id="{00000000-0008-0000-2100-0000A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3" name="340 CuadroTexto">
          <a:extLst>
            <a:ext uri="{FF2B5EF4-FFF2-40B4-BE49-F238E27FC236}">
              <a16:creationId xmlns:a16="http://schemas.microsoft.com/office/drawing/2014/main" xmlns="" id="{00000000-0008-0000-2100-0000A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4" name="341 CuadroTexto">
          <a:extLst>
            <a:ext uri="{FF2B5EF4-FFF2-40B4-BE49-F238E27FC236}">
              <a16:creationId xmlns:a16="http://schemas.microsoft.com/office/drawing/2014/main" xmlns="" id="{00000000-0008-0000-2100-0000A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5" name="342 CuadroTexto">
          <a:extLst>
            <a:ext uri="{FF2B5EF4-FFF2-40B4-BE49-F238E27FC236}">
              <a16:creationId xmlns:a16="http://schemas.microsoft.com/office/drawing/2014/main" xmlns="" id="{00000000-0008-0000-2100-0000A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6" name="343 CuadroTexto">
          <a:extLst>
            <a:ext uri="{FF2B5EF4-FFF2-40B4-BE49-F238E27FC236}">
              <a16:creationId xmlns:a16="http://schemas.microsoft.com/office/drawing/2014/main" xmlns="" id="{00000000-0008-0000-2100-0000A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7" name="344 CuadroTexto">
          <a:extLst>
            <a:ext uri="{FF2B5EF4-FFF2-40B4-BE49-F238E27FC236}">
              <a16:creationId xmlns:a16="http://schemas.microsoft.com/office/drawing/2014/main" xmlns="" id="{00000000-0008-0000-2100-0000A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8" name="345 CuadroTexto">
          <a:extLst>
            <a:ext uri="{FF2B5EF4-FFF2-40B4-BE49-F238E27FC236}">
              <a16:creationId xmlns:a16="http://schemas.microsoft.com/office/drawing/2014/main" xmlns="" id="{00000000-0008-0000-2100-0000A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9" name="346 CuadroTexto">
          <a:extLst>
            <a:ext uri="{FF2B5EF4-FFF2-40B4-BE49-F238E27FC236}">
              <a16:creationId xmlns:a16="http://schemas.microsoft.com/office/drawing/2014/main" xmlns="" id="{00000000-0008-0000-2100-0000A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0" name="347 CuadroTexto">
          <a:extLst>
            <a:ext uri="{FF2B5EF4-FFF2-40B4-BE49-F238E27FC236}">
              <a16:creationId xmlns:a16="http://schemas.microsoft.com/office/drawing/2014/main" xmlns="" id="{00000000-0008-0000-2100-0000B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1" name="348 CuadroTexto">
          <a:extLst>
            <a:ext uri="{FF2B5EF4-FFF2-40B4-BE49-F238E27FC236}">
              <a16:creationId xmlns:a16="http://schemas.microsoft.com/office/drawing/2014/main" xmlns="" id="{00000000-0008-0000-2100-0000B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2" name="349 CuadroTexto">
          <a:extLst>
            <a:ext uri="{FF2B5EF4-FFF2-40B4-BE49-F238E27FC236}">
              <a16:creationId xmlns:a16="http://schemas.microsoft.com/office/drawing/2014/main" xmlns="" id="{00000000-0008-0000-2100-0000B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3" name="350 CuadroTexto">
          <a:extLst>
            <a:ext uri="{FF2B5EF4-FFF2-40B4-BE49-F238E27FC236}">
              <a16:creationId xmlns:a16="http://schemas.microsoft.com/office/drawing/2014/main" xmlns="" id="{00000000-0008-0000-2100-0000B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4" name="351 CuadroTexto">
          <a:extLst>
            <a:ext uri="{FF2B5EF4-FFF2-40B4-BE49-F238E27FC236}">
              <a16:creationId xmlns:a16="http://schemas.microsoft.com/office/drawing/2014/main" xmlns="" id="{00000000-0008-0000-2100-0000B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5" name="352 CuadroTexto">
          <a:extLst>
            <a:ext uri="{FF2B5EF4-FFF2-40B4-BE49-F238E27FC236}">
              <a16:creationId xmlns:a16="http://schemas.microsoft.com/office/drawing/2014/main" xmlns="" id="{00000000-0008-0000-2100-0000B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6" name="353 CuadroTexto">
          <a:extLst>
            <a:ext uri="{FF2B5EF4-FFF2-40B4-BE49-F238E27FC236}">
              <a16:creationId xmlns:a16="http://schemas.microsoft.com/office/drawing/2014/main" xmlns="" id="{00000000-0008-0000-2100-0000B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7" name="354 CuadroTexto">
          <a:extLst>
            <a:ext uri="{FF2B5EF4-FFF2-40B4-BE49-F238E27FC236}">
              <a16:creationId xmlns:a16="http://schemas.microsoft.com/office/drawing/2014/main" xmlns="" id="{00000000-0008-0000-2100-0000B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8" name="355 CuadroTexto">
          <a:extLst>
            <a:ext uri="{FF2B5EF4-FFF2-40B4-BE49-F238E27FC236}">
              <a16:creationId xmlns:a16="http://schemas.microsoft.com/office/drawing/2014/main" xmlns="" id="{00000000-0008-0000-2100-0000B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9" name="356 CuadroTexto">
          <a:extLst>
            <a:ext uri="{FF2B5EF4-FFF2-40B4-BE49-F238E27FC236}">
              <a16:creationId xmlns:a16="http://schemas.microsoft.com/office/drawing/2014/main" xmlns="" id="{00000000-0008-0000-2100-0000B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0" name="357 CuadroTexto">
          <a:extLst>
            <a:ext uri="{FF2B5EF4-FFF2-40B4-BE49-F238E27FC236}">
              <a16:creationId xmlns:a16="http://schemas.microsoft.com/office/drawing/2014/main" xmlns="" id="{00000000-0008-0000-2100-0000B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1" name="358 CuadroTexto">
          <a:extLst>
            <a:ext uri="{FF2B5EF4-FFF2-40B4-BE49-F238E27FC236}">
              <a16:creationId xmlns:a16="http://schemas.microsoft.com/office/drawing/2014/main" xmlns="" id="{00000000-0008-0000-2100-0000B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2" name="359 CuadroTexto">
          <a:extLst>
            <a:ext uri="{FF2B5EF4-FFF2-40B4-BE49-F238E27FC236}">
              <a16:creationId xmlns:a16="http://schemas.microsoft.com/office/drawing/2014/main" xmlns="" id="{00000000-0008-0000-2100-0000B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3" name="360 CuadroTexto">
          <a:extLst>
            <a:ext uri="{FF2B5EF4-FFF2-40B4-BE49-F238E27FC236}">
              <a16:creationId xmlns:a16="http://schemas.microsoft.com/office/drawing/2014/main" xmlns="" id="{00000000-0008-0000-2100-0000B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4" name="361 CuadroTexto">
          <a:extLst>
            <a:ext uri="{FF2B5EF4-FFF2-40B4-BE49-F238E27FC236}">
              <a16:creationId xmlns:a16="http://schemas.microsoft.com/office/drawing/2014/main" xmlns="" id="{00000000-0008-0000-2100-0000B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5" name="362 CuadroTexto">
          <a:extLst>
            <a:ext uri="{FF2B5EF4-FFF2-40B4-BE49-F238E27FC236}">
              <a16:creationId xmlns:a16="http://schemas.microsoft.com/office/drawing/2014/main" xmlns="" id="{00000000-0008-0000-2100-0000B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6" name="363 CuadroTexto">
          <a:extLst>
            <a:ext uri="{FF2B5EF4-FFF2-40B4-BE49-F238E27FC236}">
              <a16:creationId xmlns:a16="http://schemas.microsoft.com/office/drawing/2014/main" xmlns="" id="{00000000-0008-0000-2100-0000C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7" name="364 CuadroTexto">
          <a:extLst>
            <a:ext uri="{FF2B5EF4-FFF2-40B4-BE49-F238E27FC236}">
              <a16:creationId xmlns:a16="http://schemas.microsoft.com/office/drawing/2014/main" xmlns="" id="{00000000-0008-0000-2100-0000C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8" name="365 CuadroTexto">
          <a:extLst>
            <a:ext uri="{FF2B5EF4-FFF2-40B4-BE49-F238E27FC236}">
              <a16:creationId xmlns:a16="http://schemas.microsoft.com/office/drawing/2014/main" xmlns="" id="{00000000-0008-0000-2100-0000C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9" name="366 CuadroTexto">
          <a:extLst>
            <a:ext uri="{FF2B5EF4-FFF2-40B4-BE49-F238E27FC236}">
              <a16:creationId xmlns:a16="http://schemas.microsoft.com/office/drawing/2014/main" xmlns="" id="{00000000-0008-0000-2100-0000C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0" name="367 CuadroTexto">
          <a:extLst>
            <a:ext uri="{FF2B5EF4-FFF2-40B4-BE49-F238E27FC236}">
              <a16:creationId xmlns:a16="http://schemas.microsoft.com/office/drawing/2014/main" xmlns="" id="{00000000-0008-0000-2100-0000C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1" name="368 CuadroTexto">
          <a:extLst>
            <a:ext uri="{FF2B5EF4-FFF2-40B4-BE49-F238E27FC236}">
              <a16:creationId xmlns:a16="http://schemas.microsoft.com/office/drawing/2014/main" xmlns="" id="{00000000-0008-0000-2100-0000C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2" name="369 CuadroTexto">
          <a:extLst>
            <a:ext uri="{FF2B5EF4-FFF2-40B4-BE49-F238E27FC236}">
              <a16:creationId xmlns:a16="http://schemas.microsoft.com/office/drawing/2014/main" xmlns="" id="{00000000-0008-0000-2100-0000C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3" name="370 CuadroTexto">
          <a:extLst>
            <a:ext uri="{FF2B5EF4-FFF2-40B4-BE49-F238E27FC236}">
              <a16:creationId xmlns:a16="http://schemas.microsoft.com/office/drawing/2014/main" xmlns="" id="{00000000-0008-0000-2100-0000C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4" name="371 CuadroTexto">
          <a:extLst>
            <a:ext uri="{FF2B5EF4-FFF2-40B4-BE49-F238E27FC236}">
              <a16:creationId xmlns:a16="http://schemas.microsoft.com/office/drawing/2014/main" xmlns="" id="{00000000-0008-0000-2100-0000C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5" name="372 CuadroTexto">
          <a:extLst>
            <a:ext uri="{FF2B5EF4-FFF2-40B4-BE49-F238E27FC236}">
              <a16:creationId xmlns:a16="http://schemas.microsoft.com/office/drawing/2014/main" xmlns="" id="{00000000-0008-0000-2100-0000C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6" name="373 CuadroTexto">
          <a:extLst>
            <a:ext uri="{FF2B5EF4-FFF2-40B4-BE49-F238E27FC236}">
              <a16:creationId xmlns:a16="http://schemas.microsoft.com/office/drawing/2014/main" xmlns="" id="{00000000-0008-0000-2100-0000C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7" name="374 CuadroTexto">
          <a:extLst>
            <a:ext uri="{FF2B5EF4-FFF2-40B4-BE49-F238E27FC236}">
              <a16:creationId xmlns:a16="http://schemas.microsoft.com/office/drawing/2014/main" xmlns="" id="{00000000-0008-0000-2100-0000C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8" name="375 CuadroTexto">
          <a:extLst>
            <a:ext uri="{FF2B5EF4-FFF2-40B4-BE49-F238E27FC236}">
              <a16:creationId xmlns:a16="http://schemas.microsoft.com/office/drawing/2014/main" xmlns="" id="{00000000-0008-0000-2100-0000C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9" name="376 CuadroTexto">
          <a:extLst>
            <a:ext uri="{FF2B5EF4-FFF2-40B4-BE49-F238E27FC236}">
              <a16:creationId xmlns:a16="http://schemas.microsoft.com/office/drawing/2014/main" xmlns="" id="{00000000-0008-0000-2100-0000C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0" name="377 CuadroTexto">
          <a:extLst>
            <a:ext uri="{FF2B5EF4-FFF2-40B4-BE49-F238E27FC236}">
              <a16:creationId xmlns:a16="http://schemas.microsoft.com/office/drawing/2014/main" xmlns="" id="{00000000-0008-0000-2100-0000C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1" name="378 CuadroTexto">
          <a:extLst>
            <a:ext uri="{FF2B5EF4-FFF2-40B4-BE49-F238E27FC236}">
              <a16:creationId xmlns:a16="http://schemas.microsoft.com/office/drawing/2014/main" xmlns="" id="{00000000-0008-0000-2100-0000C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2" name="379 CuadroTexto">
          <a:extLst>
            <a:ext uri="{FF2B5EF4-FFF2-40B4-BE49-F238E27FC236}">
              <a16:creationId xmlns:a16="http://schemas.microsoft.com/office/drawing/2014/main" xmlns="" id="{00000000-0008-0000-2100-0000D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3" name="380 CuadroTexto">
          <a:extLst>
            <a:ext uri="{FF2B5EF4-FFF2-40B4-BE49-F238E27FC236}">
              <a16:creationId xmlns:a16="http://schemas.microsoft.com/office/drawing/2014/main" xmlns="" id="{00000000-0008-0000-2100-0000D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4" name="381 CuadroTexto">
          <a:extLst>
            <a:ext uri="{FF2B5EF4-FFF2-40B4-BE49-F238E27FC236}">
              <a16:creationId xmlns:a16="http://schemas.microsoft.com/office/drawing/2014/main" xmlns="" id="{00000000-0008-0000-2100-0000D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5" name="382 CuadroTexto">
          <a:extLst>
            <a:ext uri="{FF2B5EF4-FFF2-40B4-BE49-F238E27FC236}">
              <a16:creationId xmlns:a16="http://schemas.microsoft.com/office/drawing/2014/main" xmlns="" id="{00000000-0008-0000-2100-0000D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6" name="383 CuadroTexto">
          <a:extLst>
            <a:ext uri="{FF2B5EF4-FFF2-40B4-BE49-F238E27FC236}">
              <a16:creationId xmlns:a16="http://schemas.microsoft.com/office/drawing/2014/main" xmlns="" id="{00000000-0008-0000-2100-0000D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7" name="384 CuadroTexto">
          <a:extLst>
            <a:ext uri="{FF2B5EF4-FFF2-40B4-BE49-F238E27FC236}">
              <a16:creationId xmlns:a16="http://schemas.microsoft.com/office/drawing/2014/main" xmlns="" id="{00000000-0008-0000-2100-0000D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8" name="385 CuadroTexto">
          <a:extLst>
            <a:ext uri="{FF2B5EF4-FFF2-40B4-BE49-F238E27FC236}">
              <a16:creationId xmlns:a16="http://schemas.microsoft.com/office/drawing/2014/main" xmlns="" id="{00000000-0008-0000-2100-0000D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9" name="386 CuadroTexto">
          <a:extLst>
            <a:ext uri="{FF2B5EF4-FFF2-40B4-BE49-F238E27FC236}">
              <a16:creationId xmlns:a16="http://schemas.microsoft.com/office/drawing/2014/main" xmlns="" id="{00000000-0008-0000-2100-0000D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0" name="387 CuadroTexto">
          <a:extLst>
            <a:ext uri="{FF2B5EF4-FFF2-40B4-BE49-F238E27FC236}">
              <a16:creationId xmlns:a16="http://schemas.microsoft.com/office/drawing/2014/main" xmlns="" id="{00000000-0008-0000-2100-0000D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1" name="388 CuadroTexto">
          <a:extLst>
            <a:ext uri="{FF2B5EF4-FFF2-40B4-BE49-F238E27FC236}">
              <a16:creationId xmlns:a16="http://schemas.microsoft.com/office/drawing/2014/main" xmlns="" id="{00000000-0008-0000-2100-0000D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2" name="389 CuadroTexto">
          <a:extLst>
            <a:ext uri="{FF2B5EF4-FFF2-40B4-BE49-F238E27FC236}">
              <a16:creationId xmlns:a16="http://schemas.microsoft.com/office/drawing/2014/main" xmlns="" id="{00000000-0008-0000-2100-0000D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3" name="390 CuadroTexto">
          <a:extLst>
            <a:ext uri="{FF2B5EF4-FFF2-40B4-BE49-F238E27FC236}">
              <a16:creationId xmlns:a16="http://schemas.microsoft.com/office/drawing/2014/main" xmlns="" id="{00000000-0008-0000-2100-0000D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4" name="391 CuadroTexto">
          <a:extLst>
            <a:ext uri="{FF2B5EF4-FFF2-40B4-BE49-F238E27FC236}">
              <a16:creationId xmlns:a16="http://schemas.microsoft.com/office/drawing/2014/main" xmlns="" id="{00000000-0008-0000-2100-0000D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5" name="392 CuadroTexto">
          <a:extLst>
            <a:ext uri="{FF2B5EF4-FFF2-40B4-BE49-F238E27FC236}">
              <a16:creationId xmlns:a16="http://schemas.microsoft.com/office/drawing/2014/main" xmlns="" id="{00000000-0008-0000-2100-0000D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6" name="393 CuadroTexto">
          <a:extLst>
            <a:ext uri="{FF2B5EF4-FFF2-40B4-BE49-F238E27FC236}">
              <a16:creationId xmlns:a16="http://schemas.microsoft.com/office/drawing/2014/main" xmlns="" id="{00000000-0008-0000-2100-0000D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7" name="394 CuadroTexto">
          <a:extLst>
            <a:ext uri="{FF2B5EF4-FFF2-40B4-BE49-F238E27FC236}">
              <a16:creationId xmlns:a16="http://schemas.microsoft.com/office/drawing/2014/main" xmlns="" id="{00000000-0008-0000-2100-0000D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8" name="395 CuadroTexto">
          <a:extLst>
            <a:ext uri="{FF2B5EF4-FFF2-40B4-BE49-F238E27FC236}">
              <a16:creationId xmlns:a16="http://schemas.microsoft.com/office/drawing/2014/main" xmlns="" id="{00000000-0008-0000-2100-0000E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9" name="396 CuadroTexto">
          <a:extLst>
            <a:ext uri="{FF2B5EF4-FFF2-40B4-BE49-F238E27FC236}">
              <a16:creationId xmlns:a16="http://schemas.microsoft.com/office/drawing/2014/main" xmlns="" id="{00000000-0008-0000-2100-0000E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0" name="397 CuadroTexto">
          <a:extLst>
            <a:ext uri="{FF2B5EF4-FFF2-40B4-BE49-F238E27FC236}">
              <a16:creationId xmlns:a16="http://schemas.microsoft.com/office/drawing/2014/main" xmlns="" id="{00000000-0008-0000-2100-0000E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1" name="398 CuadroTexto">
          <a:extLst>
            <a:ext uri="{FF2B5EF4-FFF2-40B4-BE49-F238E27FC236}">
              <a16:creationId xmlns:a16="http://schemas.microsoft.com/office/drawing/2014/main" xmlns="" id="{00000000-0008-0000-2100-0000E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2" name="399 CuadroTexto">
          <a:extLst>
            <a:ext uri="{FF2B5EF4-FFF2-40B4-BE49-F238E27FC236}">
              <a16:creationId xmlns:a16="http://schemas.microsoft.com/office/drawing/2014/main" xmlns="" id="{00000000-0008-0000-2100-0000E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3" name="400 CuadroTexto">
          <a:extLst>
            <a:ext uri="{FF2B5EF4-FFF2-40B4-BE49-F238E27FC236}">
              <a16:creationId xmlns:a16="http://schemas.microsoft.com/office/drawing/2014/main" xmlns="" id="{00000000-0008-0000-2100-0000E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4" name="401 CuadroTexto">
          <a:extLst>
            <a:ext uri="{FF2B5EF4-FFF2-40B4-BE49-F238E27FC236}">
              <a16:creationId xmlns:a16="http://schemas.microsoft.com/office/drawing/2014/main" xmlns="" id="{00000000-0008-0000-2100-0000E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5" name="402 CuadroTexto">
          <a:extLst>
            <a:ext uri="{FF2B5EF4-FFF2-40B4-BE49-F238E27FC236}">
              <a16:creationId xmlns:a16="http://schemas.microsoft.com/office/drawing/2014/main" xmlns="" id="{00000000-0008-0000-2100-0000E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6" name="403 CuadroTexto">
          <a:extLst>
            <a:ext uri="{FF2B5EF4-FFF2-40B4-BE49-F238E27FC236}">
              <a16:creationId xmlns:a16="http://schemas.microsoft.com/office/drawing/2014/main" xmlns="" id="{00000000-0008-0000-2100-0000E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7" name="404 CuadroTexto">
          <a:extLst>
            <a:ext uri="{FF2B5EF4-FFF2-40B4-BE49-F238E27FC236}">
              <a16:creationId xmlns:a16="http://schemas.microsoft.com/office/drawing/2014/main" xmlns="" id="{00000000-0008-0000-2100-0000E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8" name="405 CuadroTexto">
          <a:extLst>
            <a:ext uri="{FF2B5EF4-FFF2-40B4-BE49-F238E27FC236}">
              <a16:creationId xmlns:a16="http://schemas.microsoft.com/office/drawing/2014/main" xmlns="" id="{00000000-0008-0000-2100-0000E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9" name="406 CuadroTexto">
          <a:extLst>
            <a:ext uri="{FF2B5EF4-FFF2-40B4-BE49-F238E27FC236}">
              <a16:creationId xmlns:a16="http://schemas.microsoft.com/office/drawing/2014/main" xmlns="" id="{00000000-0008-0000-2100-0000E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0" name="407 CuadroTexto">
          <a:extLst>
            <a:ext uri="{FF2B5EF4-FFF2-40B4-BE49-F238E27FC236}">
              <a16:creationId xmlns:a16="http://schemas.microsoft.com/office/drawing/2014/main" xmlns="" id="{00000000-0008-0000-2100-0000E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1" name="408 CuadroTexto">
          <a:extLst>
            <a:ext uri="{FF2B5EF4-FFF2-40B4-BE49-F238E27FC236}">
              <a16:creationId xmlns:a16="http://schemas.microsoft.com/office/drawing/2014/main" xmlns="" id="{00000000-0008-0000-2100-0000E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2" name="409 CuadroTexto">
          <a:extLst>
            <a:ext uri="{FF2B5EF4-FFF2-40B4-BE49-F238E27FC236}">
              <a16:creationId xmlns:a16="http://schemas.microsoft.com/office/drawing/2014/main" xmlns="" id="{00000000-0008-0000-2100-0000E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3" name="410 CuadroTexto">
          <a:extLst>
            <a:ext uri="{FF2B5EF4-FFF2-40B4-BE49-F238E27FC236}">
              <a16:creationId xmlns:a16="http://schemas.microsoft.com/office/drawing/2014/main" xmlns="" id="{00000000-0008-0000-2100-0000E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4" name="411 CuadroTexto">
          <a:extLst>
            <a:ext uri="{FF2B5EF4-FFF2-40B4-BE49-F238E27FC236}">
              <a16:creationId xmlns:a16="http://schemas.microsoft.com/office/drawing/2014/main" xmlns="" id="{00000000-0008-0000-2100-0000F0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5" name="412 CuadroTexto">
          <a:extLst>
            <a:ext uri="{FF2B5EF4-FFF2-40B4-BE49-F238E27FC236}">
              <a16:creationId xmlns:a16="http://schemas.microsoft.com/office/drawing/2014/main" xmlns="" id="{00000000-0008-0000-2100-0000F1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6" name="413 CuadroTexto">
          <a:extLst>
            <a:ext uri="{FF2B5EF4-FFF2-40B4-BE49-F238E27FC236}">
              <a16:creationId xmlns:a16="http://schemas.microsoft.com/office/drawing/2014/main" xmlns="" id="{00000000-0008-0000-2100-0000F2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7" name="414 CuadroTexto">
          <a:extLst>
            <a:ext uri="{FF2B5EF4-FFF2-40B4-BE49-F238E27FC236}">
              <a16:creationId xmlns:a16="http://schemas.microsoft.com/office/drawing/2014/main" xmlns="" id="{00000000-0008-0000-2100-0000F3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8" name="415 CuadroTexto">
          <a:extLst>
            <a:ext uri="{FF2B5EF4-FFF2-40B4-BE49-F238E27FC236}">
              <a16:creationId xmlns:a16="http://schemas.microsoft.com/office/drawing/2014/main" xmlns="" id="{00000000-0008-0000-2100-0000F4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9" name="416 CuadroTexto">
          <a:extLst>
            <a:ext uri="{FF2B5EF4-FFF2-40B4-BE49-F238E27FC236}">
              <a16:creationId xmlns:a16="http://schemas.microsoft.com/office/drawing/2014/main" xmlns="" id="{00000000-0008-0000-2100-0000F5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0" name="417 CuadroTexto">
          <a:extLst>
            <a:ext uri="{FF2B5EF4-FFF2-40B4-BE49-F238E27FC236}">
              <a16:creationId xmlns:a16="http://schemas.microsoft.com/office/drawing/2014/main" xmlns="" id="{00000000-0008-0000-2100-0000F6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1" name="418 CuadroTexto">
          <a:extLst>
            <a:ext uri="{FF2B5EF4-FFF2-40B4-BE49-F238E27FC236}">
              <a16:creationId xmlns:a16="http://schemas.microsoft.com/office/drawing/2014/main" xmlns="" id="{00000000-0008-0000-2100-0000F7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2" name="419 CuadroTexto">
          <a:extLst>
            <a:ext uri="{FF2B5EF4-FFF2-40B4-BE49-F238E27FC236}">
              <a16:creationId xmlns:a16="http://schemas.microsoft.com/office/drawing/2014/main" xmlns="" id="{00000000-0008-0000-2100-0000F8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3" name="420 CuadroTexto">
          <a:extLst>
            <a:ext uri="{FF2B5EF4-FFF2-40B4-BE49-F238E27FC236}">
              <a16:creationId xmlns:a16="http://schemas.microsoft.com/office/drawing/2014/main" xmlns="" id="{00000000-0008-0000-2100-0000F9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4" name="421 CuadroTexto">
          <a:extLst>
            <a:ext uri="{FF2B5EF4-FFF2-40B4-BE49-F238E27FC236}">
              <a16:creationId xmlns:a16="http://schemas.microsoft.com/office/drawing/2014/main" xmlns="" id="{00000000-0008-0000-2100-0000FA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5" name="422 CuadroTexto">
          <a:extLst>
            <a:ext uri="{FF2B5EF4-FFF2-40B4-BE49-F238E27FC236}">
              <a16:creationId xmlns:a16="http://schemas.microsoft.com/office/drawing/2014/main" xmlns="" id="{00000000-0008-0000-2100-0000FB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6" name="440 CuadroTexto">
          <a:extLst>
            <a:ext uri="{FF2B5EF4-FFF2-40B4-BE49-F238E27FC236}">
              <a16:creationId xmlns:a16="http://schemas.microsoft.com/office/drawing/2014/main" xmlns="" id="{00000000-0008-0000-2100-0000FC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7" name="441 CuadroTexto">
          <a:extLst>
            <a:ext uri="{FF2B5EF4-FFF2-40B4-BE49-F238E27FC236}">
              <a16:creationId xmlns:a16="http://schemas.microsoft.com/office/drawing/2014/main" xmlns="" id="{00000000-0008-0000-2100-0000FD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8" name="442 CuadroTexto">
          <a:extLst>
            <a:ext uri="{FF2B5EF4-FFF2-40B4-BE49-F238E27FC236}">
              <a16:creationId xmlns:a16="http://schemas.microsoft.com/office/drawing/2014/main" xmlns="" id="{00000000-0008-0000-2100-0000FE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9" name="443 CuadroTexto">
          <a:extLst>
            <a:ext uri="{FF2B5EF4-FFF2-40B4-BE49-F238E27FC236}">
              <a16:creationId xmlns:a16="http://schemas.microsoft.com/office/drawing/2014/main" xmlns="" id="{00000000-0008-0000-2100-0000FF13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0" name="444 CuadroTexto">
          <a:extLst>
            <a:ext uri="{FF2B5EF4-FFF2-40B4-BE49-F238E27FC236}">
              <a16:creationId xmlns:a16="http://schemas.microsoft.com/office/drawing/2014/main" xmlns="" id="{00000000-0008-0000-2100-000000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1" name="445 CuadroTexto">
          <a:extLst>
            <a:ext uri="{FF2B5EF4-FFF2-40B4-BE49-F238E27FC236}">
              <a16:creationId xmlns:a16="http://schemas.microsoft.com/office/drawing/2014/main" xmlns="" id="{00000000-0008-0000-2100-000001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2" name="446 CuadroTexto">
          <a:extLst>
            <a:ext uri="{FF2B5EF4-FFF2-40B4-BE49-F238E27FC236}">
              <a16:creationId xmlns:a16="http://schemas.microsoft.com/office/drawing/2014/main" xmlns="" id="{00000000-0008-0000-2100-000002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3" name="447 CuadroTexto">
          <a:extLst>
            <a:ext uri="{FF2B5EF4-FFF2-40B4-BE49-F238E27FC236}">
              <a16:creationId xmlns:a16="http://schemas.microsoft.com/office/drawing/2014/main" xmlns="" id="{00000000-0008-0000-2100-000003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4" name="448 CuadroTexto">
          <a:extLst>
            <a:ext uri="{FF2B5EF4-FFF2-40B4-BE49-F238E27FC236}">
              <a16:creationId xmlns:a16="http://schemas.microsoft.com/office/drawing/2014/main" xmlns="" id="{00000000-0008-0000-2100-000004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5" name="449 CuadroTexto">
          <a:extLst>
            <a:ext uri="{FF2B5EF4-FFF2-40B4-BE49-F238E27FC236}">
              <a16:creationId xmlns:a16="http://schemas.microsoft.com/office/drawing/2014/main" xmlns="" id="{00000000-0008-0000-2100-000005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6" name="450 CuadroTexto">
          <a:extLst>
            <a:ext uri="{FF2B5EF4-FFF2-40B4-BE49-F238E27FC236}">
              <a16:creationId xmlns:a16="http://schemas.microsoft.com/office/drawing/2014/main" xmlns="" id="{00000000-0008-0000-2100-000006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7" name="451 CuadroTexto">
          <a:extLst>
            <a:ext uri="{FF2B5EF4-FFF2-40B4-BE49-F238E27FC236}">
              <a16:creationId xmlns:a16="http://schemas.microsoft.com/office/drawing/2014/main" xmlns="" id="{00000000-0008-0000-2100-00000714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8" name="17 CuadroTexto">
          <a:extLst>
            <a:ext uri="{FF2B5EF4-FFF2-40B4-BE49-F238E27FC236}">
              <a16:creationId xmlns:a16="http://schemas.microsoft.com/office/drawing/2014/main" xmlns="" id="{00000000-0008-0000-2100-00000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9" name="90 CuadroTexto">
          <a:extLst>
            <a:ext uri="{FF2B5EF4-FFF2-40B4-BE49-F238E27FC236}">
              <a16:creationId xmlns:a16="http://schemas.microsoft.com/office/drawing/2014/main" xmlns="" id="{00000000-0008-0000-2100-00000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0" name="91 CuadroTexto">
          <a:extLst>
            <a:ext uri="{FF2B5EF4-FFF2-40B4-BE49-F238E27FC236}">
              <a16:creationId xmlns:a16="http://schemas.microsoft.com/office/drawing/2014/main" xmlns="" id="{00000000-0008-0000-2100-00000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1" name="92 CuadroTexto">
          <a:extLst>
            <a:ext uri="{FF2B5EF4-FFF2-40B4-BE49-F238E27FC236}">
              <a16:creationId xmlns:a16="http://schemas.microsoft.com/office/drawing/2014/main" xmlns="" id="{00000000-0008-0000-2100-00000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2" name="93 CuadroTexto">
          <a:extLst>
            <a:ext uri="{FF2B5EF4-FFF2-40B4-BE49-F238E27FC236}">
              <a16:creationId xmlns:a16="http://schemas.microsoft.com/office/drawing/2014/main" xmlns="" id="{00000000-0008-0000-2100-00000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3" name="94 CuadroTexto">
          <a:extLst>
            <a:ext uri="{FF2B5EF4-FFF2-40B4-BE49-F238E27FC236}">
              <a16:creationId xmlns:a16="http://schemas.microsoft.com/office/drawing/2014/main" xmlns="" id="{00000000-0008-0000-2100-00000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4" name="95 CuadroTexto">
          <a:extLst>
            <a:ext uri="{FF2B5EF4-FFF2-40B4-BE49-F238E27FC236}">
              <a16:creationId xmlns:a16="http://schemas.microsoft.com/office/drawing/2014/main" xmlns="" id="{00000000-0008-0000-2100-00000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5" name="96 CuadroTexto">
          <a:extLst>
            <a:ext uri="{FF2B5EF4-FFF2-40B4-BE49-F238E27FC236}">
              <a16:creationId xmlns:a16="http://schemas.microsoft.com/office/drawing/2014/main" xmlns="" id="{00000000-0008-0000-2100-00000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6" name="97 CuadroTexto">
          <a:extLst>
            <a:ext uri="{FF2B5EF4-FFF2-40B4-BE49-F238E27FC236}">
              <a16:creationId xmlns:a16="http://schemas.microsoft.com/office/drawing/2014/main" xmlns="" id="{00000000-0008-0000-2100-00001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98 CuadroTexto">
          <a:extLst>
            <a:ext uri="{FF2B5EF4-FFF2-40B4-BE49-F238E27FC236}">
              <a16:creationId xmlns:a16="http://schemas.microsoft.com/office/drawing/2014/main" xmlns="" id="{00000000-0008-0000-2100-00001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8" name="99 CuadroTexto">
          <a:extLst>
            <a:ext uri="{FF2B5EF4-FFF2-40B4-BE49-F238E27FC236}">
              <a16:creationId xmlns:a16="http://schemas.microsoft.com/office/drawing/2014/main" xmlns="" id="{00000000-0008-0000-2100-00001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9" name="100 CuadroTexto">
          <a:extLst>
            <a:ext uri="{FF2B5EF4-FFF2-40B4-BE49-F238E27FC236}">
              <a16:creationId xmlns:a16="http://schemas.microsoft.com/office/drawing/2014/main" xmlns="" id="{00000000-0008-0000-2100-00001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0" name="101 CuadroTexto">
          <a:extLst>
            <a:ext uri="{FF2B5EF4-FFF2-40B4-BE49-F238E27FC236}">
              <a16:creationId xmlns:a16="http://schemas.microsoft.com/office/drawing/2014/main" xmlns="" id="{00000000-0008-0000-2100-00001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1" name="118 CuadroTexto">
          <a:extLst>
            <a:ext uri="{FF2B5EF4-FFF2-40B4-BE49-F238E27FC236}">
              <a16:creationId xmlns:a16="http://schemas.microsoft.com/office/drawing/2014/main" xmlns="" id="{00000000-0008-0000-2100-00001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2" name="119 CuadroTexto">
          <a:extLst>
            <a:ext uri="{FF2B5EF4-FFF2-40B4-BE49-F238E27FC236}">
              <a16:creationId xmlns:a16="http://schemas.microsoft.com/office/drawing/2014/main" xmlns="" id="{00000000-0008-0000-2100-00001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3" name="120 CuadroTexto">
          <a:extLst>
            <a:ext uri="{FF2B5EF4-FFF2-40B4-BE49-F238E27FC236}">
              <a16:creationId xmlns:a16="http://schemas.microsoft.com/office/drawing/2014/main" xmlns="" id="{00000000-0008-0000-2100-00001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4" name="121 CuadroTexto">
          <a:extLst>
            <a:ext uri="{FF2B5EF4-FFF2-40B4-BE49-F238E27FC236}">
              <a16:creationId xmlns:a16="http://schemas.microsoft.com/office/drawing/2014/main" xmlns="" id="{00000000-0008-0000-2100-00001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5" name="122 CuadroTexto">
          <a:extLst>
            <a:ext uri="{FF2B5EF4-FFF2-40B4-BE49-F238E27FC236}">
              <a16:creationId xmlns:a16="http://schemas.microsoft.com/office/drawing/2014/main" xmlns="" id="{00000000-0008-0000-2100-00001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6" name="123 CuadroTexto">
          <a:extLst>
            <a:ext uri="{FF2B5EF4-FFF2-40B4-BE49-F238E27FC236}">
              <a16:creationId xmlns:a16="http://schemas.microsoft.com/office/drawing/2014/main" xmlns="" id="{00000000-0008-0000-2100-00001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7" name="124 CuadroTexto">
          <a:extLst>
            <a:ext uri="{FF2B5EF4-FFF2-40B4-BE49-F238E27FC236}">
              <a16:creationId xmlns:a16="http://schemas.microsoft.com/office/drawing/2014/main" xmlns="" id="{00000000-0008-0000-2100-00001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8" name="125 CuadroTexto">
          <a:extLst>
            <a:ext uri="{FF2B5EF4-FFF2-40B4-BE49-F238E27FC236}">
              <a16:creationId xmlns:a16="http://schemas.microsoft.com/office/drawing/2014/main" xmlns="" id="{00000000-0008-0000-2100-00001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9" name="143 CuadroTexto">
          <a:extLst>
            <a:ext uri="{FF2B5EF4-FFF2-40B4-BE49-F238E27FC236}">
              <a16:creationId xmlns:a16="http://schemas.microsoft.com/office/drawing/2014/main" xmlns="" id="{00000000-0008-0000-2100-00001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0" name="144 CuadroTexto">
          <a:extLst>
            <a:ext uri="{FF2B5EF4-FFF2-40B4-BE49-F238E27FC236}">
              <a16:creationId xmlns:a16="http://schemas.microsoft.com/office/drawing/2014/main" xmlns="" id="{00000000-0008-0000-2100-00001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1" name="145 CuadroTexto">
          <a:extLst>
            <a:ext uri="{FF2B5EF4-FFF2-40B4-BE49-F238E27FC236}">
              <a16:creationId xmlns:a16="http://schemas.microsoft.com/office/drawing/2014/main" xmlns="" id="{00000000-0008-0000-2100-00001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2" name="146 CuadroTexto">
          <a:extLst>
            <a:ext uri="{FF2B5EF4-FFF2-40B4-BE49-F238E27FC236}">
              <a16:creationId xmlns:a16="http://schemas.microsoft.com/office/drawing/2014/main" xmlns="" id="{00000000-0008-0000-2100-00002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3" name="147 CuadroTexto">
          <a:extLst>
            <a:ext uri="{FF2B5EF4-FFF2-40B4-BE49-F238E27FC236}">
              <a16:creationId xmlns:a16="http://schemas.microsoft.com/office/drawing/2014/main" xmlns="" id="{00000000-0008-0000-2100-00002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4" name="148 CuadroTexto">
          <a:extLst>
            <a:ext uri="{FF2B5EF4-FFF2-40B4-BE49-F238E27FC236}">
              <a16:creationId xmlns:a16="http://schemas.microsoft.com/office/drawing/2014/main" xmlns="" id="{00000000-0008-0000-2100-00002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5" name="149 CuadroTexto">
          <a:extLst>
            <a:ext uri="{FF2B5EF4-FFF2-40B4-BE49-F238E27FC236}">
              <a16:creationId xmlns:a16="http://schemas.microsoft.com/office/drawing/2014/main" xmlns="" id="{00000000-0008-0000-2100-00002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6" name="150 CuadroTexto">
          <a:extLst>
            <a:ext uri="{FF2B5EF4-FFF2-40B4-BE49-F238E27FC236}">
              <a16:creationId xmlns:a16="http://schemas.microsoft.com/office/drawing/2014/main" xmlns="" id="{00000000-0008-0000-2100-00002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7" name="151 CuadroTexto">
          <a:extLst>
            <a:ext uri="{FF2B5EF4-FFF2-40B4-BE49-F238E27FC236}">
              <a16:creationId xmlns:a16="http://schemas.microsoft.com/office/drawing/2014/main" xmlns="" id="{00000000-0008-0000-2100-00002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8" name="152 CuadroTexto">
          <a:extLst>
            <a:ext uri="{FF2B5EF4-FFF2-40B4-BE49-F238E27FC236}">
              <a16:creationId xmlns:a16="http://schemas.microsoft.com/office/drawing/2014/main" xmlns="" id="{00000000-0008-0000-2100-00002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9" name="153 CuadroTexto">
          <a:extLst>
            <a:ext uri="{FF2B5EF4-FFF2-40B4-BE49-F238E27FC236}">
              <a16:creationId xmlns:a16="http://schemas.microsoft.com/office/drawing/2014/main" xmlns="" id="{00000000-0008-0000-2100-00002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0" name="154 CuadroTexto">
          <a:extLst>
            <a:ext uri="{FF2B5EF4-FFF2-40B4-BE49-F238E27FC236}">
              <a16:creationId xmlns:a16="http://schemas.microsoft.com/office/drawing/2014/main" xmlns="" id="{00000000-0008-0000-2100-00002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1" name="155 CuadroTexto">
          <a:extLst>
            <a:ext uri="{FF2B5EF4-FFF2-40B4-BE49-F238E27FC236}">
              <a16:creationId xmlns:a16="http://schemas.microsoft.com/office/drawing/2014/main" xmlns="" id="{00000000-0008-0000-2100-00002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2" name="156 CuadroTexto">
          <a:extLst>
            <a:ext uri="{FF2B5EF4-FFF2-40B4-BE49-F238E27FC236}">
              <a16:creationId xmlns:a16="http://schemas.microsoft.com/office/drawing/2014/main" xmlns="" id="{00000000-0008-0000-2100-00002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3" name="157 CuadroTexto">
          <a:extLst>
            <a:ext uri="{FF2B5EF4-FFF2-40B4-BE49-F238E27FC236}">
              <a16:creationId xmlns:a16="http://schemas.microsoft.com/office/drawing/2014/main" xmlns="" id="{00000000-0008-0000-2100-00002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4" name="158 CuadroTexto">
          <a:extLst>
            <a:ext uri="{FF2B5EF4-FFF2-40B4-BE49-F238E27FC236}">
              <a16:creationId xmlns:a16="http://schemas.microsoft.com/office/drawing/2014/main" xmlns="" id="{00000000-0008-0000-2100-00002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5" name="159 CuadroTexto">
          <a:extLst>
            <a:ext uri="{FF2B5EF4-FFF2-40B4-BE49-F238E27FC236}">
              <a16:creationId xmlns:a16="http://schemas.microsoft.com/office/drawing/2014/main" xmlns="" id="{00000000-0008-0000-2100-00002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6" name="160 CuadroTexto">
          <a:extLst>
            <a:ext uri="{FF2B5EF4-FFF2-40B4-BE49-F238E27FC236}">
              <a16:creationId xmlns:a16="http://schemas.microsoft.com/office/drawing/2014/main" xmlns="" id="{00000000-0008-0000-2100-00002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7" name="161 CuadroTexto">
          <a:extLst>
            <a:ext uri="{FF2B5EF4-FFF2-40B4-BE49-F238E27FC236}">
              <a16:creationId xmlns:a16="http://schemas.microsoft.com/office/drawing/2014/main" xmlns="" id="{00000000-0008-0000-2100-00002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8" name="162 CuadroTexto">
          <a:extLst>
            <a:ext uri="{FF2B5EF4-FFF2-40B4-BE49-F238E27FC236}">
              <a16:creationId xmlns:a16="http://schemas.microsoft.com/office/drawing/2014/main" xmlns="" id="{00000000-0008-0000-2100-00003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9" name="163 CuadroTexto">
          <a:extLst>
            <a:ext uri="{FF2B5EF4-FFF2-40B4-BE49-F238E27FC236}">
              <a16:creationId xmlns:a16="http://schemas.microsoft.com/office/drawing/2014/main" xmlns="" id="{00000000-0008-0000-2100-00003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0" name="164 CuadroTexto">
          <a:extLst>
            <a:ext uri="{FF2B5EF4-FFF2-40B4-BE49-F238E27FC236}">
              <a16:creationId xmlns:a16="http://schemas.microsoft.com/office/drawing/2014/main" xmlns="" id="{00000000-0008-0000-2100-00003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1" name="165 CuadroTexto">
          <a:extLst>
            <a:ext uri="{FF2B5EF4-FFF2-40B4-BE49-F238E27FC236}">
              <a16:creationId xmlns:a16="http://schemas.microsoft.com/office/drawing/2014/main" xmlns="" id="{00000000-0008-0000-2100-00003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2" name="166 CuadroTexto">
          <a:extLst>
            <a:ext uri="{FF2B5EF4-FFF2-40B4-BE49-F238E27FC236}">
              <a16:creationId xmlns:a16="http://schemas.microsoft.com/office/drawing/2014/main" xmlns="" id="{00000000-0008-0000-2100-00003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3" name="167 CuadroTexto">
          <a:extLst>
            <a:ext uri="{FF2B5EF4-FFF2-40B4-BE49-F238E27FC236}">
              <a16:creationId xmlns:a16="http://schemas.microsoft.com/office/drawing/2014/main" xmlns="" id="{00000000-0008-0000-2100-00003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4" name="168 CuadroTexto">
          <a:extLst>
            <a:ext uri="{FF2B5EF4-FFF2-40B4-BE49-F238E27FC236}">
              <a16:creationId xmlns:a16="http://schemas.microsoft.com/office/drawing/2014/main" xmlns="" id="{00000000-0008-0000-2100-00003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5" name="169 CuadroTexto">
          <a:extLst>
            <a:ext uri="{FF2B5EF4-FFF2-40B4-BE49-F238E27FC236}">
              <a16:creationId xmlns:a16="http://schemas.microsoft.com/office/drawing/2014/main" xmlns="" id="{00000000-0008-0000-2100-00003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6" name="170 CuadroTexto">
          <a:extLst>
            <a:ext uri="{FF2B5EF4-FFF2-40B4-BE49-F238E27FC236}">
              <a16:creationId xmlns:a16="http://schemas.microsoft.com/office/drawing/2014/main" xmlns="" id="{00000000-0008-0000-2100-00003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7" name="171 CuadroTexto">
          <a:extLst>
            <a:ext uri="{FF2B5EF4-FFF2-40B4-BE49-F238E27FC236}">
              <a16:creationId xmlns:a16="http://schemas.microsoft.com/office/drawing/2014/main" xmlns="" id="{00000000-0008-0000-2100-00003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8" name="172 CuadroTexto">
          <a:extLst>
            <a:ext uri="{FF2B5EF4-FFF2-40B4-BE49-F238E27FC236}">
              <a16:creationId xmlns:a16="http://schemas.microsoft.com/office/drawing/2014/main" xmlns="" id="{00000000-0008-0000-2100-00003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9" name="173 CuadroTexto">
          <a:extLst>
            <a:ext uri="{FF2B5EF4-FFF2-40B4-BE49-F238E27FC236}">
              <a16:creationId xmlns:a16="http://schemas.microsoft.com/office/drawing/2014/main" xmlns="" id="{00000000-0008-0000-2100-00003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0" name="174 CuadroTexto">
          <a:extLst>
            <a:ext uri="{FF2B5EF4-FFF2-40B4-BE49-F238E27FC236}">
              <a16:creationId xmlns:a16="http://schemas.microsoft.com/office/drawing/2014/main" xmlns="" id="{00000000-0008-0000-2100-00003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1" name="175 CuadroTexto">
          <a:extLst>
            <a:ext uri="{FF2B5EF4-FFF2-40B4-BE49-F238E27FC236}">
              <a16:creationId xmlns:a16="http://schemas.microsoft.com/office/drawing/2014/main" xmlns="" id="{00000000-0008-0000-2100-00003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2" name="176 CuadroTexto">
          <a:extLst>
            <a:ext uri="{FF2B5EF4-FFF2-40B4-BE49-F238E27FC236}">
              <a16:creationId xmlns:a16="http://schemas.microsoft.com/office/drawing/2014/main" xmlns="" id="{00000000-0008-0000-2100-00003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3" name="177 CuadroTexto">
          <a:extLst>
            <a:ext uri="{FF2B5EF4-FFF2-40B4-BE49-F238E27FC236}">
              <a16:creationId xmlns:a16="http://schemas.microsoft.com/office/drawing/2014/main" xmlns="" id="{00000000-0008-0000-2100-00003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4" name="178 CuadroTexto">
          <a:extLst>
            <a:ext uri="{FF2B5EF4-FFF2-40B4-BE49-F238E27FC236}">
              <a16:creationId xmlns:a16="http://schemas.microsoft.com/office/drawing/2014/main" xmlns="" id="{00000000-0008-0000-2100-00004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5" name="179 CuadroTexto">
          <a:extLst>
            <a:ext uri="{FF2B5EF4-FFF2-40B4-BE49-F238E27FC236}">
              <a16:creationId xmlns:a16="http://schemas.microsoft.com/office/drawing/2014/main" xmlns="" id="{00000000-0008-0000-2100-00004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6" name="180 CuadroTexto">
          <a:extLst>
            <a:ext uri="{FF2B5EF4-FFF2-40B4-BE49-F238E27FC236}">
              <a16:creationId xmlns:a16="http://schemas.microsoft.com/office/drawing/2014/main" xmlns="" id="{00000000-0008-0000-2100-00004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7" name="181 CuadroTexto">
          <a:extLst>
            <a:ext uri="{FF2B5EF4-FFF2-40B4-BE49-F238E27FC236}">
              <a16:creationId xmlns:a16="http://schemas.microsoft.com/office/drawing/2014/main" xmlns="" id="{00000000-0008-0000-2100-00004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8" name="182 CuadroTexto">
          <a:extLst>
            <a:ext uri="{FF2B5EF4-FFF2-40B4-BE49-F238E27FC236}">
              <a16:creationId xmlns:a16="http://schemas.microsoft.com/office/drawing/2014/main" xmlns="" id="{00000000-0008-0000-2100-00004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9" name="183 CuadroTexto">
          <a:extLst>
            <a:ext uri="{FF2B5EF4-FFF2-40B4-BE49-F238E27FC236}">
              <a16:creationId xmlns:a16="http://schemas.microsoft.com/office/drawing/2014/main" xmlns="" id="{00000000-0008-0000-2100-00004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0" name="184 CuadroTexto">
          <a:extLst>
            <a:ext uri="{FF2B5EF4-FFF2-40B4-BE49-F238E27FC236}">
              <a16:creationId xmlns:a16="http://schemas.microsoft.com/office/drawing/2014/main" xmlns="" id="{00000000-0008-0000-2100-00004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1" name="185 CuadroTexto">
          <a:extLst>
            <a:ext uri="{FF2B5EF4-FFF2-40B4-BE49-F238E27FC236}">
              <a16:creationId xmlns:a16="http://schemas.microsoft.com/office/drawing/2014/main" xmlns="" id="{00000000-0008-0000-2100-00004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2" name="186 CuadroTexto">
          <a:extLst>
            <a:ext uri="{FF2B5EF4-FFF2-40B4-BE49-F238E27FC236}">
              <a16:creationId xmlns:a16="http://schemas.microsoft.com/office/drawing/2014/main" xmlns="" id="{00000000-0008-0000-2100-00004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3" name="187 CuadroTexto">
          <a:extLst>
            <a:ext uri="{FF2B5EF4-FFF2-40B4-BE49-F238E27FC236}">
              <a16:creationId xmlns:a16="http://schemas.microsoft.com/office/drawing/2014/main" xmlns="" id="{00000000-0008-0000-2100-00004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4" name="188 CuadroTexto">
          <a:extLst>
            <a:ext uri="{FF2B5EF4-FFF2-40B4-BE49-F238E27FC236}">
              <a16:creationId xmlns:a16="http://schemas.microsoft.com/office/drawing/2014/main" xmlns="" id="{00000000-0008-0000-2100-00004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5" name="189 CuadroTexto">
          <a:extLst>
            <a:ext uri="{FF2B5EF4-FFF2-40B4-BE49-F238E27FC236}">
              <a16:creationId xmlns:a16="http://schemas.microsoft.com/office/drawing/2014/main" xmlns="" id="{00000000-0008-0000-2100-00004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6" name="190 CuadroTexto">
          <a:extLst>
            <a:ext uri="{FF2B5EF4-FFF2-40B4-BE49-F238E27FC236}">
              <a16:creationId xmlns:a16="http://schemas.microsoft.com/office/drawing/2014/main" xmlns="" id="{00000000-0008-0000-2100-00004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7" name="191 CuadroTexto">
          <a:extLst>
            <a:ext uri="{FF2B5EF4-FFF2-40B4-BE49-F238E27FC236}">
              <a16:creationId xmlns:a16="http://schemas.microsoft.com/office/drawing/2014/main" xmlns="" id="{00000000-0008-0000-2100-00004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8" name="192 CuadroTexto">
          <a:extLst>
            <a:ext uri="{FF2B5EF4-FFF2-40B4-BE49-F238E27FC236}">
              <a16:creationId xmlns:a16="http://schemas.microsoft.com/office/drawing/2014/main" xmlns="" id="{00000000-0008-0000-2100-00004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9" name="193 CuadroTexto">
          <a:extLst>
            <a:ext uri="{FF2B5EF4-FFF2-40B4-BE49-F238E27FC236}">
              <a16:creationId xmlns:a16="http://schemas.microsoft.com/office/drawing/2014/main" xmlns="" id="{00000000-0008-0000-2100-00004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0" name="194 CuadroTexto">
          <a:extLst>
            <a:ext uri="{FF2B5EF4-FFF2-40B4-BE49-F238E27FC236}">
              <a16:creationId xmlns:a16="http://schemas.microsoft.com/office/drawing/2014/main" xmlns="" id="{00000000-0008-0000-2100-00005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1" name="195 CuadroTexto">
          <a:extLst>
            <a:ext uri="{FF2B5EF4-FFF2-40B4-BE49-F238E27FC236}">
              <a16:creationId xmlns:a16="http://schemas.microsoft.com/office/drawing/2014/main" xmlns="" id="{00000000-0008-0000-2100-00005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2" name="196 CuadroTexto">
          <a:extLst>
            <a:ext uri="{FF2B5EF4-FFF2-40B4-BE49-F238E27FC236}">
              <a16:creationId xmlns:a16="http://schemas.microsoft.com/office/drawing/2014/main" xmlns="" id="{00000000-0008-0000-2100-00005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3" name="197 CuadroTexto">
          <a:extLst>
            <a:ext uri="{FF2B5EF4-FFF2-40B4-BE49-F238E27FC236}">
              <a16:creationId xmlns:a16="http://schemas.microsoft.com/office/drawing/2014/main" xmlns="" id="{00000000-0008-0000-2100-00005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4" name="198 CuadroTexto">
          <a:extLst>
            <a:ext uri="{FF2B5EF4-FFF2-40B4-BE49-F238E27FC236}">
              <a16:creationId xmlns:a16="http://schemas.microsoft.com/office/drawing/2014/main" xmlns="" id="{00000000-0008-0000-2100-00005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5" name="199 CuadroTexto">
          <a:extLst>
            <a:ext uri="{FF2B5EF4-FFF2-40B4-BE49-F238E27FC236}">
              <a16:creationId xmlns:a16="http://schemas.microsoft.com/office/drawing/2014/main" xmlns="" id="{00000000-0008-0000-2100-00005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6" name="200 CuadroTexto">
          <a:extLst>
            <a:ext uri="{FF2B5EF4-FFF2-40B4-BE49-F238E27FC236}">
              <a16:creationId xmlns:a16="http://schemas.microsoft.com/office/drawing/2014/main" xmlns="" id="{00000000-0008-0000-2100-00005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7" name="201 CuadroTexto">
          <a:extLst>
            <a:ext uri="{FF2B5EF4-FFF2-40B4-BE49-F238E27FC236}">
              <a16:creationId xmlns:a16="http://schemas.microsoft.com/office/drawing/2014/main" xmlns="" id="{00000000-0008-0000-2100-00005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8" name="202 CuadroTexto">
          <a:extLst>
            <a:ext uri="{FF2B5EF4-FFF2-40B4-BE49-F238E27FC236}">
              <a16:creationId xmlns:a16="http://schemas.microsoft.com/office/drawing/2014/main" xmlns="" id="{00000000-0008-0000-2100-00005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9" name="203 CuadroTexto">
          <a:extLst>
            <a:ext uri="{FF2B5EF4-FFF2-40B4-BE49-F238E27FC236}">
              <a16:creationId xmlns:a16="http://schemas.microsoft.com/office/drawing/2014/main" xmlns="" id="{00000000-0008-0000-2100-00005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0" name="204 CuadroTexto">
          <a:extLst>
            <a:ext uri="{FF2B5EF4-FFF2-40B4-BE49-F238E27FC236}">
              <a16:creationId xmlns:a16="http://schemas.microsoft.com/office/drawing/2014/main" xmlns="" id="{00000000-0008-0000-2100-00005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1" name="205 CuadroTexto">
          <a:extLst>
            <a:ext uri="{FF2B5EF4-FFF2-40B4-BE49-F238E27FC236}">
              <a16:creationId xmlns:a16="http://schemas.microsoft.com/office/drawing/2014/main" xmlns="" id="{00000000-0008-0000-2100-00005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2" name="206 CuadroTexto">
          <a:extLst>
            <a:ext uri="{FF2B5EF4-FFF2-40B4-BE49-F238E27FC236}">
              <a16:creationId xmlns:a16="http://schemas.microsoft.com/office/drawing/2014/main" xmlns="" id="{00000000-0008-0000-2100-00005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3" name="207 CuadroTexto">
          <a:extLst>
            <a:ext uri="{FF2B5EF4-FFF2-40B4-BE49-F238E27FC236}">
              <a16:creationId xmlns:a16="http://schemas.microsoft.com/office/drawing/2014/main" xmlns="" id="{00000000-0008-0000-2100-00005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4" name="208 CuadroTexto">
          <a:extLst>
            <a:ext uri="{FF2B5EF4-FFF2-40B4-BE49-F238E27FC236}">
              <a16:creationId xmlns:a16="http://schemas.microsoft.com/office/drawing/2014/main" xmlns="" id="{00000000-0008-0000-2100-00005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5" name="209 CuadroTexto">
          <a:extLst>
            <a:ext uri="{FF2B5EF4-FFF2-40B4-BE49-F238E27FC236}">
              <a16:creationId xmlns:a16="http://schemas.microsoft.com/office/drawing/2014/main" xmlns="" id="{00000000-0008-0000-2100-00005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6" name="210 CuadroTexto">
          <a:extLst>
            <a:ext uri="{FF2B5EF4-FFF2-40B4-BE49-F238E27FC236}">
              <a16:creationId xmlns:a16="http://schemas.microsoft.com/office/drawing/2014/main" xmlns="" id="{00000000-0008-0000-2100-00006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7" name="211 CuadroTexto">
          <a:extLst>
            <a:ext uri="{FF2B5EF4-FFF2-40B4-BE49-F238E27FC236}">
              <a16:creationId xmlns:a16="http://schemas.microsoft.com/office/drawing/2014/main" xmlns="" id="{00000000-0008-0000-2100-00006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8" name="212 CuadroTexto">
          <a:extLst>
            <a:ext uri="{FF2B5EF4-FFF2-40B4-BE49-F238E27FC236}">
              <a16:creationId xmlns:a16="http://schemas.microsoft.com/office/drawing/2014/main" xmlns="" id="{00000000-0008-0000-2100-00006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9" name="213 CuadroTexto">
          <a:extLst>
            <a:ext uri="{FF2B5EF4-FFF2-40B4-BE49-F238E27FC236}">
              <a16:creationId xmlns:a16="http://schemas.microsoft.com/office/drawing/2014/main" xmlns="" id="{00000000-0008-0000-2100-00006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0" name="214 CuadroTexto">
          <a:extLst>
            <a:ext uri="{FF2B5EF4-FFF2-40B4-BE49-F238E27FC236}">
              <a16:creationId xmlns:a16="http://schemas.microsoft.com/office/drawing/2014/main" xmlns="" id="{00000000-0008-0000-2100-00006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1" name="215 CuadroTexto">
          <a:extLst>
            <a:ext uri="{FF2B5EF4-FFF2-40B4-BE49-F238E27FC236}">
              <a16:creationId xmlns:a16="http://schemas.microsoft.com/office/drawing/2014/main" xmlns="" id="{00000000-0008-0000-2100-00006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2" name="216 CuadroTexto">
          <a:extLst>
            <a:ext uri="{FF2B5EF4-FFF2-40B4-BE49-F238E27FC236}">
              <a16:creationId xmlns:a16="http://schemas.microsoft.com/office/drawing/2014/main" xmlns="" id="{00000000-0008-0000-2100-00006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3" name="217 CuadroTexto">
          <a:extLst>
            <a:ext uri="{FF2B5EF4-FFF2-40B4-BE49-F238E27FC236}">
              <a16:creationId xmlns:a16="http://schemas.microsoft.com/office/drawing/2014/main" xmlns="" id="{00000000-0008-0000-2100-00006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4" name="218 CuadroTexto">
          <a:extLst>
            <a:ext uri="{FF2B5EF4-FFF2-40B4-BE49-F238E27FC236}">
              <a16:creationId xmlns:a16="http://schemas.microsoft.com/office/drawing/2014/main" xmlns="" id="{00000000-0008-0000-2100-00006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5" name="219 CuadroTexto">
          <a:extLst>
            <a:ext uri="{FF2B5EF4-FFF2-40B4-BE49-F238E27FC236}">
              <a16:creationId xmlns:a16="http://schemas.microsoft.com/office/drawing/2014/main" xmlns="" id="{00000000-0008-0000-2100-00006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6" name="220 CuadroTexto">
          <a:extLst>
            <a:ext uri="{FF2B5EF4-FFF2-40B4-BE49-F238E27FC236}">
              <a16:creationId xmlns:a16="http://schemas.microsoft.com/office/drawing/2014/main" xmlns="" id="{00000000-0008-0000-2100-00006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7" name="221 CuadroTexto">
          <a:extLst>
            <a:ext uri="{FF2B5EF4-FFF2-40B4-BE49-F238E27FC236}">
              <a16:creationId xmlns:a16="http://schemas.microsoft.com/office/drawing/2014/main" xmlns="" id="{00000000-0008-0000-2100-00006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8" name="222 CuadroTexto">
          <a:extLst>
            <a:ext uri="{FF2B5EF4-FFF2-40B4-BE49-F238E27FC236}">
              <a16:creationId xmlns:a16="http://schemas.microsoft.com/office/drawing/2014/main" xmlns="" id="{00000000-0008-0000-2100-00006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9" name="223 CuadroTexto">
          <a:extLst>
            <a:ext uri="{FF2B5EF4-FFF2-40B4-BE49-F238E27FC236}">
              <a16:creationId xmlns:a16="http://schemas.microsoft.com/office/drawing/2014/main" xmlns="" id="{00000000-0008-0000-2100-00006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0" name="224 CuadroTexto">
          <a:extLst>
            <a:ext uri="{FF2B5EF4-FFF2-40B4-BE49-F238E27FC236}">
              <a16:creationId xmlns:a16="http://schemas.microsoft.com/office/drawing/2014/main" xmlns="" id="{00000000-0008-0000-2100-00006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1" name="225 CuadroTexto">
          <a:extLst>
            <a:ext uri="{FF2B5EF4-FFF2-40B4-BE49-F238E27FC236}">
              <a16:creationId xmlns:a16="http://schemas.microsoft.com/office/drawing/2014/main" xmlns="" id="{00000000-0008-0000-2100-00006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2" name="226 CuadroTexto">
          <a:extLst>
            <a:ext uri="{FF2B5EF4-FFF2-40B4-BE49-F238E27FC236}">
              <a16:creationId xmlns:a16="http://schemas.microsoft.com/office/drawing/2014/main" xmlns="" id="{00000000-0008-0000-2100-00007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3" name="227 CuadroTexto">
          <a:extLst>
            <a:ext uri="{FF2B5EF4-FFF2-40B4-BE49-F238E27FC236}">
              <a16:creationId xmlns:a16="http://schemas.microsoft.com/office/drawing/2014/main" xmlns="" id="{00000000-0008-0000-2100-00007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4" name="228 CuadroTexto">
          <a:extLst>
            <a:ext uri="{FF2B5EF4-FFF2-40B4-BE49-F238E27FC236}">
              <a16:creationId xmlns:a16="http://schemas.microsoft.com/office/drawing/2014/main" xmlns="" id="{00000000-0008-0000-2100-00007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5" name="229 CuadroTexto">
          <a:extLst>
            <a:ext uri="{FF2B5EF4-FFF2-40B4-BE49-F238E27FC236}">
              <a16:creationId xmlns:a16="http://schemas.microsoft.com/office/drawing/2014/main" xmlns="" id="{00000000-0008-0000-2100-00007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6" name="230 CuadroTexto">
          <a:extLst>
            <a:ext uri="{FF2B5EF4-FFF2-40B4-BE49-F238E27FC236}">
              <a16:creationId xmlns:a16="http://schemas.microsoft.com/office/drawing/2014/main" xmlns="" id="{00000000-0008-0000-2100-00007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7" name="231 CuadroTexto">
          <a:extLst>
            <a:ext uri="{FF2B5EF4-FFF2-40B4-BE49-F238E27FC236}">
              <a16:creationId xmlns:a16="http://schemas.microsoft.com/office/drawing/2014/main" xmlns="" id="{00000000-0008-0000-2100-00007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8" name="232 CuadroTexto">
          <a:extLst>
            <a:ext uri="{FF2B5EF4-FFF2-40B4-BE49-F238E27FC236}">
              <a16:creationId xmlns:a16="http://schemas.microsoft.com/office/drawing/2014/main" xmlns="" id="{00000000-0008-0000-2100-00007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9" name="233 CuadroTexto">
          <a:extLst>
            <a:ext uri="{FF2B5EF4-FFF2-40B4-BE49-F238E27FC236}">
              <a16:creationId xmlns:a16="http://schemas.microsoft.com/office/drawing/2014/main" xmlns="" id="{00000000-0008-0000-2100-00007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0" name="234 CuadroTexto">
          <a:extLst>
            <a:ext uri="{FF2B5EF4-FFF2-40B4-BE49-F238E27FC236}">
              <a16:creationId xmlns:a16="http://schemas.microsoft.com/office/drawing/2014/main" xmlns="" id="{00000000-0008-0000-2100-00007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1" name="235 CuadroTexto">
          <a:extLst>
            <a:ext uri="{FF2B5EF4-FFF2-40B4-BE49-F238E27FC236}">
              <a16:creationId xmlns:a16="http://schemas.microsoft.com/office/drawing/2014/main" xmlns="" id="{00000000-0008-0000-2100-00007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2" name="236 CuadroTexto">
          <a:extLst>
            <a:ext uri="{FF2B5EF4-FFF2-40B4-BE49-F238E27FC236}">
              <a16:creationId xmlns:a16="http://schemas.microsoft.com/office/drawing/2014/main" xmlns="" id="{00000000-0008-0000-2100-00007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3" name="237 CuadroTexto">
          <a:extLst>
            <a:ext uri="{FF2B5EF4-FFF2-40B4-BE49-F238E27FC236}">
              <a16:creationId xmlns:a16="http://schemas.microsoft.com/office/drawing/2014/main" xmlns="" id="{00000000-0008-0000-2100-00007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4" name="238 CuadroTexto">
          <a:extLst>
            <a:ext uri="{FF2B5EF4-FFF2-40B4-BE49-F238E27FC236}">
              <a16:creationId xmlns:a16="http://schemas.microsoft.com/office/drawing/2014/main" xmlns="" id="{00000000-0008-0000-2100-00007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5" name="239 CuadroTexto">
          <a:extLst>
            <a:ext uri="{FF2B5EF4-FFF2-40B4-BE49-F238E27FC236}">
              <a16:creationId xmlns:a16="http://schemas.microsoft.com/office/drawing/2014/main" xmlns="" id="{00000000-0008-0000-2100-00007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6" name="240 CuadroTexto">
          <a:extLst>
            <a:ext uri="{FF2B5EF4-FFF2-40B4-BE49-F238E27FC236}">
              <a16:creationId xmlns:a16="http://schemas.microsoft.com/office/drawing/2014/main" xmlns="" id="{00000000-0008-0000-2100-00007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7" name="241 CuadroTexto">
          <a:extLst>
            <a:ext uri="{FF2B5EF4-FFF2-40B4-BE49-F238E27FC236}">
              <a16:creationId xmlns:a16="http://schemas.microsoft.com/office/drawing/2014/main" xmlns="" id="{00000000-0008-0000-2100-00007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8" name="242 CuadroTexto">
          <a:extLst>
            <a:ext uri="{FF2B5EF4-FFF2-40B4-BE49-F238E27FC236}">
              <a16:creationId xmlns:a16="http://schemas.microsoft.com/office/drawing/2014/main" xmlns="" id="{00000000-0008-0000-2100-00008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9" name="243 CuadroTexto">
          <a:extLst>
            <a:ext uri="{FF2B5EF4-FFF2-40B4-BE49-F238E27FC236}">
              <a16:creationId xmlns:a16="http://schemas.microsoft.com/office/drawing/2014/main" xmlns="" id="{00000000-0008-0000-2100-00008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0" name="244 CuadroTexto">
          <a:extLst>
            <a:ext uri="{FF2B5EF4-FFF2-40B4-BE49-F238E27FC236}">
              <a16:creationId xmlns:a16="http://schemas.microsoft.com/office/drawing/2014/main" xmlns="" id="{00000000-0008-0000-2100-00008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1" name="245 CuadroTexto">
          <a:extLst>
            <a:ext uri="{FF2B5EF4-FFF2-40B4-BE49-F238E27FC236}">
              <a16:creationId xmlns:a16="http://schemas.microsoft.com/office/drawing/2014/main" xmlns="" id="{00000000-0008-0000-2100-00008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2" name="246 CuadroTexto">
          <a:extLst>
            <a:ext uri="{FF2B5EF4-FFF2-40B4-BE49-F238E27FC236}">
              <a16:creationId xmlns:a16="http://schemas.microsoft.com/office/drawing/2014/main" xmlns="" id="{00000000-0008-0000-2100-00008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3" name="247 CuadroTexto">
          <a:extLst>
            <a:ext uri="{FF2B5EF4-FFF2-40B4-BE49-F238E27FC236}">
              <a16:creationId xmlns:a16="http://schemas.microsoft.com/office/drawing/2014/main" xmlns="" id="{00000000-0008-0000-2100-00008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4" name="248 CuadroTexto">
          <a:extLst>
            <a:ext uri="{FF2B5EF4-FFF2-40B4-BE49-F238E27FC236}">
              <a16:creationId xmlns:a16="http://schemas.microsoft.com/office/drawing/2014/main" xmlns="" id="{00000000-0008-0000-2100-00008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5" name="249 CuadroTexto">
          <a:extLst>
            <a:ext uri="{FF2B5EF4-FFF2-40B4-BE49-F238E27FC236}">
              <a16:creationId xmlns:a16="http://schemas.microsoft.com/office/drawing/2014/main" xmlns="" id="{00000000-0008-0000-2100-00008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6" name="250 CuadroTexto">
          <a:extLst>
            <a:ext uri="{FF2B5EF4-FFF2-40B4-BE49-F238E27FC236}">
              <a16:creationId xmlns:a16="http://schemas.microsoft.com/office/drawing/2014/main" xmlns="" id="{00000000-0008-0000-2100-00008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7" name="251 CuadroTexto">
          <a:extLst>
            <a:ext uri="{FF2B5EF4-FFF2-40B4-BE49-F238E27FC236}">
              <a16:creationId xmlns:a16="http://schemas.microsoft.com/office/drawing/2014/main" xmlns="" id="{00000000-0008-0000-2100-00008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8" name="252 CuadroTexto">
          <a:extLst>
            <a:ext uri="{FF2B5EF4-FFF2-40B4-BE49-F238E27FC236}">
              <a16:creationId xmlns:a16="http://schemas.microsoft.com/office/drawing/2014/main" xmlns="" id="{00000000-0008-0000-2100-00008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9" name="253 CuadroTexto">
          <a:extLst>
            <a:ext uri="{FF2B5EF4-FFF2-40B4-BE49-F238E27FC236}">
              <a16:creationId xmlns:a16="http://schemas.microsoft.com/office/drawing/2014/main" xmlns="" id="{00000000-0008-0000-2100-00008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0" name="254 CuadroTexto">
          <a:extLst>
            <a:ext uri="{FF2B5EF4-FFF2-40B4-BE49-F238E27FC236}">
              <a16:creationId xmlns:a16="http://schemas.microsoft.com/office/drawing/2014/main" xmlns="" id="{00000000-0008-0000-2100-00008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1" name="255 CuadroTexto">
          <a:extLst>
            <a:ext uri="{FF2B5EF4-FFF2-40B4-BE49-F238E27FC236}">
              <a16:creationId xmlns:a16="http://schemas.microsoft.com/office/drawing/2014/main" xmlns="" id="{00000000-0008-0000-2100-00008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2" name="256 CuadroTexto">
          <a:extLst>
            <a:ext uri="{FF2B5EF4-FFF2-40B4-BE49-F238E27FC236}">
              <a16:creationId xmlns:a16="http://schemas.microsoft.com/office/drawing/2014/main" xmlns="" id="{00000000-0008-0000-2100-00008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3" name="257 CuadroTexto">
          <a:extLst>
            <a:ext uri="{FF2B5EF4-FFF2-40B4-BE49-F238E27FC236}">
              <a16:creationId xmlns:a16="http://schemas.microsoft.com/office/drawing/2014/main" xmlns="" id="{00000000-0008-0000-2100-00008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4" name="258 CuadroTexto">
          <a:extLst>
            <a:ext uri="{FF2B5EF4-FFF2-40B4-BE49-F238E27FC236}">
              <a16:creationId xmlns:a16="http://schemas.microsoft.com/office/drawing/2014/main" xmlns="" id="{00000000-0008-0000-2100-00009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5" name="259 CuadroTexto">
          <a:extLst>
            <a:ext uri="{FF2B5EF4-FFF2-40B4-BE49-F238E27FC236}">
              <a16:creationId xmlns:a16="http://schemas.microsoft.com/office/drawing/2014/main" xmlns="" id="{00000000-0008-0000-2100-00009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6" name="260 CuadroTexto">
          <a:extLst>
            <a:ext uri="{FF2B5EF4-FFF2-40B4-BE49-F238E27FC236}">
              <a16:creationId xmlns:a16="http://schemas.microsoft.com/office/drawing/2014/main" xmlns="" id="{00000000-0008-0000-2100-00009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7" name="261 CuadroTexto">
          <a:extLst>
            <a:ext uri="{FF2B5EF4-FFF2-40B4-BE49-F238E27FC236}">
              <a16:creationId xmlns:a16="http://schemas.microsoft.com/office/drawing/2014/main" xmlns="" id="{00000000-0008-0000-2100-00009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8" name="262 CuadroTexto">
          <a:extLst>
            <a:ext uri="{FF2B5EF4-FFF2-40B4-BE49-F238E27FC236}">
              <a16:creationId xmlns:a16="http://schemas.microsoft.com/office/drawing/2014/main" xmlns="" id="{00000000-0008-0000-2100-00009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9" name="263 CuadroTexto">
          <a:extLst>
            <a:ext uri="{FF2B5EF4-FFF2-40B4-BE49-F238E27FC236}">
              <a16:creationId xmlns:a16="http://schemas.microsoft.com/office/drawing/2014/main" xmlns="" id="{00000000-0008-0000-2100-00009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0" name="264 CuadroTexto">
          <a:extLst>
            <a:ext uri="{FF2B5EF4-FFF2-40B4-BE49-F238E27FC236}">
              <a16:creationId xmlns:a16="http://schemas.microsoft.com/office/drawing/2014/main" xmlns="" id="{00000000-0008-0000-2100-00009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1" name="265 CuadroTexto">
          <a:extLst>
            <a:ext uri="{FF2B5EF4-FFF2-40B4-BE49-F238E27FC236}">
              <a16:creationId xmlns:a16="http://schemas.microsoft.com/office/drawing/2014/main" xmlns="" id="{00000000-0008-0000-2100-00009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2" name="266 CuadroTexto">
          <a:extLst>
            <a:ext uri="{FF2B5EF4-FFF2-40B4-BE49-F238E27FC236}">
              <a16:creationId xmlns:a16="http://schemas.microsoft.com/office/drawing/2014/main" xmlns="" id="{00000000-0008-0000-2100-00009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3" name="267 CuadroTexto">
          <a:extLst>
            <a:ext uri="{FF2B5EF4-FFF2-40B4-BE49-F238E27FC236}">
              <a16:creationId xmlns:a16="http://schemas.microsoft.com/office/drawing/2014/main" xmlns="" id="{00000000-0008-0000-2100-00009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4" name="285 CuadroTexto">
          <a:extLst>
            <a:ext uri="{FF2B5EF4-FFF2-40B4-BE49-F238E27FC236}">
              <a16:creationId xmlns:a16="http://schemas.microsoft.com/office/drawing/2014/main" xmlns="" id="{00000000-0008-0000-2100-00009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5" name="286 CuadroTexto">
          <a:extLst>
            <a:ext uri="{FF2B5EF4-FFF2-40B4-BE49-F238E27FC236}">
              <a16:creationId xmlns:a16="http://schemas.microsoft.com/office/drawing/2014/main" xmlns="" id="{00000000-0008-0000-2100-00009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6" name="287 CuadroTexto">
          <a:extLst>
            <a:ext uri="{FF2B5EF4-FFF2-40B4-BE49-F238E27FC236}">
              <a16:creationId xmlns:a16="http://schemas.microsoft.com/office/drawing/2014/main" xmlns="" id="{00000000-0008-0000-2100-00009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7" name="288 CuadroTexto">
          <a:extLst>
            <a:ext uri="{FF2B5EF4-FFF2-40B4-BE49-F238E27FC236}">
              <a16:creationId xmlns:a16="http://schemas.microsoft.com/office/drawing/2014/main" xmlns="" id="{00000000-0008-0000-2100-00009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8" name="289 CuadroTexto">
          <a:extLst>
            <a:ext uri="{FF2B5EF4-FFF2-40B4-BE49-F238E27FC236}">
              <a16:creationId xmlns:a16="http://schemas.microsoft.com/office/drawing/2014/main" xmlns="" id="{00000000-0008-0000-2100-00009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9" name="290 CuadroTexto">
          <a:extLst>
            <a:ext uri="{FF2B5EF4-FFF2-40B4-BE49-F238E27FC236}">
              <a16:creationId xmlns:a16="http://schemas.microsoft.com/office/drawing/2014/main" xmlns="" id="{00000000-0008-0000-2100-00009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0" name="291 CuadroTexto">
          <a:extLst>
            <a:ext uri="{FF2B5EF4-FFF2-40B4-BE49-F238E27FC236}">
              <a16:creationId xmlns:a16="http://schemas.microsoft.com/office/drawing/2014/main" xmlns="" id="{00000000-0008-0000-2100-0000A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1" name="292 CuadroTexto">
          <a:extLst>
            <a:ext uri="{FF2B5EF4-FFF2-40B4-BE49-F238E27FC236}">
              <a16:creationId xmlns:a16="http://schemas.microsoft.com/office/drawing/2014/main" xmlns="" id="{00000000-0008-0000-2100-0000A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2" name="293 CuadroTexto">
          <a:extLst>
            <a:ext uri="{FF2B5EF4-FFF2-40B4-BE49-F238E27FC236}">
              <a16:creationId xmlns:a16="http://schemas.microsoft.com/office/drawing/2014/main" xmlns="" id="{00000000-0008-0000-2100-0000A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3" name="294 CuadroTexto">
          <a:extLst>
            <a:ext uri="{FF2B5EF4-FFF2-40B4-BE49-F238E27FC236}">
              <a16:creationId xmlns:a16="http://schemas.microsoft.com/office/drawing/2014/main" xmlns="" id="{00000000-0008-0000-2100-0000A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4" name="295 CuadroTexto">
          <a:extLst>
            <a:ext uri="{FF2B5EF4-FFF2-40B4-BE49-F238E27FC236}">
              <a16:creationId xmlns:a16="http://schemas.microsoft.com/office/drawing/2014/main" xmlns="" id="{00000000-0008-0000-2100-0000A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5" name="296 CuadroTexto">
          <a:extLst>
            <a:ext uri="{FF2B5EF4-FFF2-40B4-BE49-F238E27FC236}">
              <a16:creationId xmlns:a16="http://schemas.microsoft.com/office/drawing/2014/main" xmlns="" id="{00000000-0008-0000-2100-0000A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6" name="17 CuadroTexto">
          <a:extLst>
            <a:ext uri="{FF2B5EF4-FFF2-40B4-BE49-F238E27FC236}">
              <a16:creationId xmlns:a16="http://schemas.microsoft.com/office/drawing/2014/main" xmlns="" id="{00000000-0008-0000-2100-0000A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7" name="90 CuadroTexto">
          <a:extLst>
            <a:ext uri="{FF2B5EF4-FFF2-40B4-BE49-F238E27FC236}">
              <a16:creationId xmlns:a16="http://schemas.microsoft.com/office/drawing/2014/main" xmlns="" id="{00000000-0008-0000-2100-0000A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8" name="91 CuadroTexto">
          <a:extLst>
            <a:ext uri="{FF2B5EF4-FFF2-40B4-BE49-F238E27FC236}">
              <a16:creationId xmlns:a16="http://schemas.microsoft.com/office/drawing/2014/main" xmlns="" id="{00000000-0008-0000-2100-0000A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9" name="92 CuadroTexto">
          <a:extLst>
            <a:ext uri="{FF2B5EF4-FFF2-40B4-BE49-F238E27FC236}">
              <a16:creationId xmlns:a16="http://schemas.microsoft.com/office/drawing/2014/main" xmlns="" id="{00000000-0008-0000-2100-0000A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0" name="93 CuadroTexto">
          <a:extLst>
            <a:ext uri="{FF2B5EF4-FFF2-40B4-BE49-F238E27FC236}">
              <a16:creationId xmlns:a16="http://schemas.microsoft.com/office/drawing/2014/main" xmlns="" id="{00000000-0008-0000-2100-0000A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1" name="94 CuadroTexto">
          <a:extLst>
            <a:ext uri="{FF2B5EF4-FFF2-40B4-BE49-F238E27FC236}">
              <a16:creationId xmlns:a16="http://schemas.microsoft.com/office/drawing/2014/main" xmlns="" id="{00000000-0008-0000-2100-0000A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2" name="95 CuadroTexto">
          <a:extLst>
            <a:ext uri="{FF2B5EF4-FFF2-40B4-BE49-F238E27FC236}">
              <a16:creationId xmlns:a16="http://schemas.microsoft.com/office/drawing/2014/main" xmlns="" id="{00000000-0008-0000-2100-0000A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3" name="96 CuadroTexto">
          <a:extLst>
            <a:ext uri="{FF2B5EF4-FFF2-40B4-BE49-F238E27FC236}">
              <a16:creationId xmlns:a16="http://schemas.microsoft.com/office/drawing/2014/main" xmlns="" id="{00000000-0008-0000-2100-0000A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4" name="97 CuadroTexto">
          <a:extLst>
            <a:ext uri="{FF2B5EF4-FFF2-40B4-BE49-F238E27FC236}">
              <a16:creationId xmlns:a16="http://schemas.microsoft.com/office/drawing/2014/main" xmlns="" id="{00000000-0008-0000-2100-0000A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98 CuadroTexto">
          <a:extLst>
            <a:ext uri="{FF2B5EF4-FFF2-40B4-BE49-F238E27FC236}">
              <a16:creationId xmlns:a16="http://schemas.microsoft.com/office/drawing/2014/main" xmlns="" id="{00000000-0008-0000-2100-0000A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6" name="99 CuadroTexto">
          <a:extLst>
            <a:ext uri="{FF2B5EF4-FFF2-40B4-BE49-F238E27FC236}">
              <a16:creationId xmlns:a16="http://schemas.microsoft.com/office/drawing/2014/main" xmlns="" id="{00000000-0008-0000-2100-0000B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7" name="100 CuadroTexto">
          <a:extLst>
            <a:ext uri="{FF2B5EF4-FFF2-40B4-BE49-F238E27FC236}">
              <a16:creationId xmlns:a16="http://schemas.microsoft.com/office/drawing/2014/main" xmlns="" id="{00000000-0008-0000-2100-0000B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8" name="101 CuadroTexto">
          <a:extLst>
            <a:ext uri="{FF2B5EF4-FFF2-40B4-BE49-F238E27FC236}">
              <a16:creationId xmlns:a16="http://schemas.microsoft.com/office/drawing/2014/main" xmlns="" id="{00000000-0008-0000-2100-0000B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9" name="118 CuadroTexto">
          <a:extLst>
            <a:ext uri="{FF2B5EF4-FFF2-40B4-BE49-F238E27FC236}">
              <a16:creationId xmlns:a16="http://schemas.microsoft.com/office/drawing/2014/main" xmlns="" id="{00000000-0008-0000-2100-0000B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0" name="119 CuadroTexto">
          <a:extLst>
            <a:ext uri="{FF2B5EF4-FFF2-40B4-BE49-F238E27FC236}">
              <a16:creationId xmlns:a16="http://schemas.microsoft.com/office/drawing/2014/main" xmlns="" id="{00000000-0008-0000-2100-0000B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1" name="120 CuadroTexto">
          <a:extLst>
            <a:ext uri="{FF2B5EF4-FFF2-40B4-BE49-F238E27FC236}">
              <a16:creationId xmlns:a16="http://schemas.microsoft.com/office/drawing/2014/main" xmlns="" id="{00000000-0008-0000-2100-0000B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2" name="121 CuadroTexto">
          <a:extLst>
            <a:ext uri="{FF2B5EF4-FFF2-40B4-BE49-F238E27FC236}">
              <a16:creationId xmlns:a16="http://schemas.microsoft.com/office/drawing/2014/main" xmlns="" id="{00000000-0008-0000-2100-0000B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3" name="122 CuadroTexto">
          <a:extLst>
            <a:ext uri="{FF2B5EF4-FFF2-40B4-BE49-F238E27FC236}">
              <a16:creationId xmlns:a16="http://schemas.microsoft.com/office/drawing/2014/main" xmlns="" id="{00000000-0008-0000-2100-0000B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4" name="123 CuadroTexto">
          <a:extLst>
            <a:ext uri="{FF2B5EF4-FFF2-40B4-BE49-F238E27FC236}">
              <a16:creationId xmlns:a16="http://schemas.microsoft.com/office/drawing/2014/main" xmlns="" id="{00000000-0008-0000-2100-0000B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5" name="124 CuadroTexto">
          <a:extLst>
            <a:ext uri="{FF2B5EF4-FFF2-40B4-BE49-F238E27FC236}">
              <a16:creationId xmlns:a16="http://schemas.microsoft.com/office/drawing/2014/main" xmlns="" id="{00000000-0008-0000-2100-0000B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6" name="125 CuadroTexto">
          <a:extLst>
            <a:ext uri="{FF2B5EF4-FFF2-40B4-BE49-F238E27FC236}">
              <a16:creationId xmlns:a16="http://schemas.microsoft.com/office/drawing/2014/main" xmlns="" id="{00000000-0008-0000-2100-0000B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7" name="143 CuadroTexto">
          <a:extLst>
            <a:ext uri="{FF2B5EF4-FFF2-40B4-BE49-F238E27FC236}">
              <a16:creationId xmlns:a16="http://schemas.microsoft.com/office/drawing/2014/main" xmlns="" id="{00000000-0008-0000-2100-0000B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8" name="144 CuadroTexto">
          <a:extLst>
            <a:ext uri="{FF2B5EF4-FFF2-40B4-BE49-F238E27FC236}">
              <a16:creationId xmlns:a16="http://schemas.microsoft.com/office/drawing/2014/main" xmlns="" id="{00000000-0008-0000-2100-0000B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9" name="145 CuadroTexto">
          <a:extLst>
            <a:ext uri="{FF2B5EF4-FFF2-40B4-BE49-F238E27FC236}">
              <a16:creationId xmlns:a16="http://schemas.microsoft.com/office/drawing/2014/main" xmlns="" id="{00000000-0008-0000-2100-0000B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0" name="146 CuadroTexto">
          <a:extLst>
            <a:ext uri="{FF2B5EF4-FFF2-40B4-BE49-F238E27FC236}">
              <a16:creationId xmlns:a16="http://schemas.microsoft.com/office/drawing/2014/main" xmlns="" id="{00000000-0008-0000-2100-0000B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1" name="147 CuadroTexto">
          <a:extLst>
            <a:ext uri="{FF2B5EF4-FFF2-40B4-BE49-F238E27FC236}">
              <a16:creationId xmlns:a16="http://schemas.microsoft.com/office/drawing/2014/main" xmlns="" id="{00000000-0008-0000-2100-0000B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2" name="148 CuadroTexto">
          <a:extLst>
            <a:ext uri="{FF2B5EF4-FFF2-40B4-BE49-F238E27FC236}">
              <a16:creationId xmlns:a16="http://schemas.microsoft.com/office/drawing/2014/main" xmlns="" id="{00000000-0008-0000-2100-0000C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3" name="149 CuadroTexto">
          <a:extLst>
            <a:ext uri="{FF2B5EF4-FFF2-40B4-BE49-F238E27FC236}">
              <a16:creationId xmlns:a16="http://schemas.microsoft.com/office/drawing/2014/main" xmlns="" id="{00000000-0008-0000-2100-0000C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4" name="150 CuadroTexto">
          <a:extLst>
            <a:ext uri="{FF2B5EF4-FFF2-40B4-BE49-F238E27FC236}">
              <a16:creationId xmlns:a16="http://schemas.microsoft.com/office/drawing/2014/main" xmlns="" id="{00000000-0008-0000-2100-0000C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5" name="151 CuadroTexto">
          <a:extLst>
            <a:ext uri="{FF2B5EF4-FFF2-40B4-BE49-F238E27FC236}">
              <a16:creationId xmlns:a16="http://schemas.microsoft.com/office/drawing/2014/main" xmlns="" id="{00000000-0008-0000-2100-0000C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6" name="152 CuadroTexto">
          <a:extLst>
            <a:ext uri="{FF2B5EF4-FFF2-40B4-BE49-F238E27FC236}">
              <a16:creationId xmlns:a16="http://schemas.microsoft.com/office/drawing/2014/main" xmlns="" id="{00000000-0008-0000-2100-0000C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7" name="153 CuadroTexto">
          <a:extLst>
            <a:ext uri="{FF2B5EF4-FFF2-40B4-BE49-F238E27FC236}">
              <a16:creationId xmlns:a16="http://schemas.microsoft.com/office/drawing/2014/main" xmlns="" id="{00000000-0008-0000-2100-0000C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8" name="154 CuadroTexto">
          <a:extLst>
            <a:ext uri="{FF2B5EF4-FFF2-40B4-BE49-F238E27FC236}">
              <a16:creationId xmlns:a16="http://schemas.microsoft.com/office/drawing/2014/main" xmlns="" id="{00000000-0008-0000-2100-0000C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9" name="155 CuadroTexto">
          <a:extLst>
            <a:ext uri="{FF2B5EF4-FFF2-40B4-BE49-F238E27FC236}">
              <a16:creationId xmlns:a16="http://schemas.microsoft.com/office/drawing/2014/main" xmlns="" id="{00000000-0008-0000-2100-0000C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0" name="156 CuadroTexto">
          <a:extLst>
            <a:ext uri="{FF2B5EF4-FFF2-40B4-BE49-F238E27FC236}">
              <a16:creationId xmlns:a16="http://schemas.microsoft.com/office/drawing/2014/main" xmlns="" id="{00000000-0008-0000-2100-0000C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1" name="157 CuadroTexto">
          <a:extLst>
            <a:ext uri="{FF2B5EF4-FFF2-40B4-BE49-F238E27FC236}">
              <a16:creationId xmlns:a16="http://schemas.microsoft.com/office/drawing/2014/main" xmlns="" id="{00000000-0008-0000-2100-0000C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2" name="158 CuadroTexto">
          <a:extLst>
            <a:ext uri="{FF2B5EF4-FFF2-40B4-BE49-F238E27FC236}">
              <a16:creationId xmlns:a16="http://schemas.microsoft.com/office/drawing/2014/main" xmlns="" id="{00000000-0008-0000-2100-0000C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3" name="159 CuadroTexto">
          <a:extLst>
            <a:ext uri="{FF2B5EF4-FFF2-40B4-BE49-F238E27FC236}">
              <a16:creationId xmlns:a16="http://schemas.microsoft.com/office/drawing/2014/main" xmlns="" id="{00000000-0008-0000-2100-0000C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4" name="160 CuadroTexto">
          <a:extLst>
            <a:ext uri="{FF2B5EF4-FFF2-40B4-BE49-F238E27FC236}">
              <a16:creationId xmlns:a16="http://schemas.microsoft.com/office/drawing/2014/main" xmlns="" id="{00000000-0008-0000-2100-0000C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5" name="161 CuadroTexto">
          <a:extLst>
            <a:ext uri="{FF2B5EF4-FFF2-40B4-BE49-F238E27FC236}">
              <a16:creationId xmlns:a16="http://schemas.microsoft.com/office/drawing/2014/main" xmlns="" id="{00000000-0008-0000-2100-0000C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6" name="162 CuadroTexto">
          <a:extLst>
            <a:ext uri="{FF2B5EF4-FFF2-40B4-BE49-F238E27FC236}">
              <a16:creationId xmlns:a16="http://schemas.microsoft.com/office/drawing/2014/main" xmlns="" id="{00000000-0008-0000-2100-0000C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7" name="163 CuadroTexto">
          <a:extLst>
            <a:ext uri="{FF2B5EF4-FFF2-40B4-BE49-F238E27FC236}">
              <a16:creationId xmlns:a16="http://schemas.microsoft.com/office/drawing/2014/main" xmlns="" id="{00000000-0008-0000-2100-0000C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8" name="164 CuadroTexto">
          <a:extLst>
            <a:ext uri="{FF2B5EF4-FFF2-40B4-BE49-F238E27FC236}">
              <a16:creationId xmlns:a16="http://schemas.microsoft.com/office/drawing/2014/main" xmlns="" id="{00000000-0008-0000-2100-0000D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9" name="165 CuadroTexto">
          <a:extLst>
            <a:ext uri="{FF2B5EF4-FFF2-40B4-BE49-F238E27FC236}">
              <a16:creationId xmlns:a16="http://schemas.microsoft.com/office/drawing/2014/main" xmlns="" id="{00000000-0008-0000-2100-0000D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0" name="166 CuadroTexto">
          <a:extLst>
            <a:ext uri="{FF2B5EF4-FFF2-40B4-BE49-F238E27FC236}">
              <a16:creationId xmlns:a16="http://schemas.microsoft.com/office/drawing/2014/main" xmlns="" id="{00000000-0008-0000-2100-0000D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1" name="167 CuadroTexto">
          <a:extLst>
            <a:ext uri="{FF2B5EF4-FFF2-40B4-BE49-F238E27FC236}">
              <a16:creationId xmlns:a16="http://schemas.microsoft.com/office/drawing/2014/main" xmlns="" id="{00000000-0008-0000-2100-0000D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2" name="168 CuadroTexto">
          <a:extLst>
            <a:ext uri="{FF2B5EF4-FFF2-40B4-BE49-F238E27FC236}">
              <a16:creationId xmlns:a16="http://schemas.microsoft.com/office/drawing/2014/main" xmlns="" id="{00000000-0008-0000-2100-0000D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3" name="169 CuadroTexto">
          <a:extLst>
            <a:ext uri="{FF2B5EF4-FFF2-40B4-BE49-F238E27FC236}">
              <a16:creationId xmlns:a16="http://schemas.microsoft.com/office/drawing/2014/main" xmlns="" id="{00000000-0008-0000-2100-0000D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4" name="170 CuadroTexto">
          <a:extLst>
            <a:ext uri="{FF2B5EF4-FFF2-40B4-BE49-F238E27FC236}">
              <a16:creationId xmlns:a16="http://schemas.microsoft.com/office/drawing/2014/main" xmlns="" id="{00000000-0008-0000-2100-0000D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5" name="171 CuadroTexto">
          <a:extLst>
            <a:ext uri="{FF2B5EF4-FFF2-40B4-BE49-F238E27FC236}">
              <a16:creationId xmlns:a16="http://schemas.microsoft.com/office/drawing/2014/main" xmlns="" id="{00000000-0008-0000-2100-0000D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6" name="172 CuadroTexto">
          <a:extLst>
            <a:ext uri="{FF2B5EF4-FFF2-40B4-BE49-F238E27FC236}">
              <a16:creationId xmlns:a16="http://schemas.microsoft.com/office/drawing/2014/main" xmlns="" id="{00000000-0008-0000-2100-0000D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7" name="173 CuadroTexto">
          <a:extLst>
            <a:ext uri="{FF2B5EF4-FFF2-40B4-BE49-F238E27FC236}">
              <a16:creationId xmlns:a16="http://schemas.microsoft.com/office/drawing/2014/main" xmlns="" id="{00000000-0008-0000-2100-0000D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8" name="174 CuadroTexto">
          <a:extLst>
            <a:ext uri="{FF2B5EF4-FFF2-40B4-BE49-F238E27FC236}">
              <a16:creationId xmlns:a16="http://schemas.microsoft.com/office/drawing/2014/main" xmlns="" id="{00000000-0008-0000-2100-0000D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9" name="175 CuadroTexto">
          <a:extLst>
            <a:ext uri="{FF2B5EF4-FFF2-40B4-BE49-F238E27FC236}">
              <a16:creationId xmlns:a16="http://schemas.microsoft.com/office/drawing/2014/main" xmlns="" id="{00000000-0008-0000-2100-0000D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0" name="176 CuadroTexto">
          <a:extLst>
            <a:ext uri="{FF2B5EF4-FFF2-40B4-BE49-F238E27FC236}">
              <a16:creationId xmlns:a16="http://schemas.microsoft.com/office/drawing/2014/main" xmlns="" id="{00000000-0008-0000-2100-0000D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1" name="177 CuadroTexto">
          <a:extLst>
            <a:ext uri="{FF2B5EF4-FFF2-40B4-BE49-F238E27FC236}">
              <a16:creationId xmlns:a16="http://schemas.microsoft.com/office/drawing/2014/main" xmlns="" id="{00000000-0008-0000-2100-0000D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2" name="178 CuadroTexto">
          <a:extLst>
            <a:ext uri="{FF2B5EF4-FFF2-40B4-BE49-F238E27FC236}">
              <a16:creationId xmlns:a16="http://schemas.microsoft.com/office/drawing/2014/main" xmlns="" id="{00000000-0008-0000-2100-0000D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3" name="179 CuadroTexto">
          <a:extLst>
            <a:ext uri="{FF2B5EF4-FFF2-40B4-BE49-F238E27FC236}">
              <a16:creationId xmlns:a16="http://schemas.microsoft.com/office/drawing/2014/main" xmlns="" id="{00000000-0008-0000-2100-0000D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4" name="180 CuadroTexto">
          <a:extLst>
            <a:ext uri="{FF2B5EF4-FFF2-40B4-BE49-F238E27FC236}">
              <a16:creationId xmlns:a16="http://schemas.microsoft.com/office/drawing/2014/main" xmlns="" id="{00000000-0008-0000-2100-0000E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5" name="181 CuadroTexto">
          <a:extLst>
            <a:ext uri="{FF2B5EF4-FFF2-40B4-BE49-F238E27FC236}">
              <a16:creationId xmlns:a16="http://schemas.microsoft.com/office/drawing/2014/main" xmlns="" id="{00000000-0008-0000-2100-0000E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6" name="182 CuadroTexto">
          <a:extLst>
            <a:ext uri="{FF2B5EF4-FFF2-40B4-BE49-F238E27FC236}">
              <a16:creationId xmlns:a16="http://schemas.microsoft.com/office/drawing/2014/main" xmlns="" id="{00000000-0008-0000-2100-0000E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7" name="183 CuadroTexto">
          <a:extLst>
            <a:ext uri="{FF2B5EF4-FFF2-40B4-BE49-F238E27FC236}">
              <a16:creationId xmlns:a16="http://schemas.microsoft.com/office/drawing/2014/main" xmlns="" id="{00000000-0008-0000-2100-0000E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8" name="184 CuadroTexto">
          <a:extLst>
            <a:ext uri="{FF2B5EF4-FFF2-40B4-BE49-F238E27FC236}">
              <a16:creationId xmlns:a16="http://schemas.microsoft.com/office/drawing/2014/main" xmlns="" id="{00000000-0008-0000-2100-0000E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9" name="185 CuadroTexto">
          <a:extLst>
            <a:ext uri="{FF2B5EF4-FFF2-40B4-BE49-F238E27FC236}">
              <a16:creationId xmlns:a16="http://schemas.microsoft.com/office/drawing/2014/main" xmlns="" id="{00000000-0008-0000-2100-0000E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0" name="186 CuadroTexto">
          <a:extLst>
            <a:ext uri="{FF2B5EF4-FFF2-40B4-BE49-F238E27FC236}">
              <a16:creationId xmlns:a16="http://schemas.microsoft.com/office/drawing/2014/main" xmlns="" id="{00000000-0008-0000-2100-0000E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1" name="187 CuadroTexto">
          <a:extLst>
            <a:ext uri="{FF2B5EF4-FFF2-40B4-BE49-F238E27FC236}">
              <a16:creationId xmlns:a16="http://schemas.microsoft.com/office/drawing/2014/main" xmlns="" id="{00000000-0008-0000-2100-0000E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2" name="188 CuadroTexto">
          <a:extLst>
            <a:ext uri="{FF2B5EF4-FFF2-40B4-BE49-F238E27FC236}">
              <a16:creationId xmlns:a16="http://schemas.microsoft.com/office/drawing/2014/main" xmlns="" id="{00000000-0008-0000-2100-0000E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3" name="189 CuadroTexto">
          <a:extLst>
            <a:ext uri="{FF2B5EF4-FFF2-40B4-BE49-F238E27FC236}">
              <a16:creationId xmlns:a16="http://schemas.microsoft.com/office/drawing/2014/main" xmlns="" id="{00000000-0008-0000-2100-0000E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4" name="190 CuadroTexto">
          <a:extLst>
            <a:ext uri="{FF2B5EF4-FFF2-40B4-BE49-F238E27FC236}">
              <a16:creationId xmlns:a16="http://schemas.microsoft.com/office/drawing/2014/main" xmlns="" id="{00000000-0008-0000-2100-0000E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5" name="191 CuadroTexto">
          <a:extLst>
            <a:ext uri="{FF2B5EF4-FFF2-40B4-BE49-F238E27FC236}">
              <a16:creationId xmlns:a16="http://schemas.microsoft.com/office/drawing/2014/main" xmlns="" id="{00000000-0008-0000-2100-0000E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6" name="192 CuadroTexto">
          <a:extLst>
            <a:ext uri="{FF2B5EF4-FFF2-40B4-BE49-F238E27FC236}">
              <a16:creationId xmlns:a16="http://schemas.microsoft.com/office/drawing/2014/main" xmlns="" id="{00000000-0008-0000-2100-0000E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7" name="193 CuadroTexto">
          <a:extLst>
            <a:ext uri="{FF2B5EF4-FFF2-40B4-BE49-F238E27FC236}">
              <a16:creationId xmlns:a16="http://schemas.microsoft.com/office/drawing/2014/main" xmlns="" id="{00000000-0008-0000-2100-0000E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8" name="194 CuadroTexto">
          <a:extLst>
            <a:ext uri="{FF2B5EF4-FFF2-40B4-BE49-F238E27FC236}">
              <a16:creationId xmlns:a16="http://schemas.microsoft.com/office/drawing/2014/main" xmlns="" id="{00000000-0008-0000-2100-0000E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9" name="195 CuadroTexto">
          <a:extLst>
            <a:ext uri="{FF2B5EF4-FFF2-40B4-BE49-F238E27FC236}">
              <a16:creationId xmlns:a16="http://schemas.microsoft.com/office/drawing/2014/main" xmlns="" id="{00000000-0008-0000-2100-0000E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0" name="196 CuadroTexto">
          <a:extLst>
            <a:ext uri="{FF2B5EF4-FFF2-40B4-BE49-F238E27FC236}">
              <a16:creationId xmlns:a16="http://schemas.microsoft.com/office/drawing/2014/main" xmlns="" id="{00000000-0008-0000-2100-0000F0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1" name="197 CuadroTexto">
          <a:extLst>
            <a:ext uri="{FF2B5EF4-FFF2-40B4-BE49-F238E27FC236}">
              <a16:creationId xmlns:a16="http://schemas.microsoft.com/office/drawing/2014/main" xmlns="" id="{00000000-0008-0000-2100-0000F1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2" name="198 CuadroTexto">
          <a:extLst>
            <a:ext uri="{FF2B5EF4-FFF2-40B4-BE49-F238E27FC236}">
              <a16:creationId xmlns:a16="http://schemas.microsoft.com/office/drawing/2014/main" xmlns="" id="{00000000-0008-0000-2100-0000F2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3" name="199 CuadroTexto">
          <a:extLst>
            <a:ext uri="{FF2B5EF4-FFF2-40B4-BE49-F238E27FC236}">
              <a16:creationId xmlns:a16="http://schemas.microsoft.com/office/drawing/2014/main" xmlns="" id="{00000000-0008-0000-2100-0000F3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4" name="200 CuadroTexto">
          <a:extLst>
            <a:ext uri="{FF2B5EF4-FFF2-40B4-BE49-F238E27FC236}">
              <a16:creationId xmlns:a16="http://schemas.microsoft.com/office/drawing/2014/main" xmlns="" id="{00000000-0008-0000-2100-0000F4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5" name="201 CuadroTexto">
          <a:extLst>
            <a:ext uri="{FF2B5EF4-FFF2-40B4-BE49-F238E27FC236}">
              <a16:creationId xmlns:a16="http://schemas.microsoft.com/office/drawing/2014/main" xmlns="" id="{00000000-0008-0000-2100-0000F5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6" name="202 CuadroTexto">
          <a:extLst>
            <a:ext uri="{FF2B5EF4-FFF2-40B4-BE49-F238E27FC236}">
              <a16:creationId xmlns:a16="http://schemas.microsoft.com/office/drawing/2014/main" xmlns="" id="{00000000-0008-0000-2100-0000F6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7" name="203 CuadroTexto">
          <a:extLst>
            <a:ext uri="{FF2B5EF4-FFF2-40B4-BE49-F238E27FC236}">
              <a16:creationId xmlns:a16="http://schemas.microsoft.com/office/drawing/2014/main" xmlns="" id="{00000000-0008-0000-2100-0000F7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8" name="204 CuadroTexto">
          <a:extLst>
            <a:ext uri="{FF2B5EF4-FFF2-40B4-BE49-F238E27FC236}">
              <a16:creationId xmlns:a16="http://schemas.microsoft.com/office/drawing/2014/main" xmlns="" id="{00000000-0008-0000-2100-0000F8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9" name="205 CuadroTexto">
          <a:extLst>
            <a:ext uri="{FF2B5EF4-FFF2-40B4-BE49-F238E27FC236}">
              <a16:creationId xmlns:a16="http://schemas.microsoft.com/office/drawing/2014/main" xmlns="" id="{00000000-0008-0000-2100-0000F9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0" name="206 CuadroTexto">
          <a:extLst>
            <a:ext uri="{FF2B5EF4-FFF2-40B4-BE49-F238E27FC236}">
              <a16:creationId xmlns:a16="http://schemas.microsoft.com/office/drawing/2014/main" xmlns="" id="{00000000-0008-0000-2100-0000FA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1" name="207 CuadroTexto">
          <a:extLst>
            <a:ext uri="{FF2B5EF4-FFF2-40B4-BE49-F238E27FC236}">
              <a16:creationId xmlns:a16="http://schemas.microsoft.com/office/drawing/2014/main" xmlns="" id="{00000000-0008-0000-2100-0000FB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2" name="208 CuadroTexto">
          <a:extLst>
            <a:ext uri="{FF2B5EF4-FFF2-40B4-BE49-F238E27FC236}">
              <a16:creationId xmlns:a16="http://schemas.microsoft.com/office/drawing/2014/main" xmlns="" id="{00000000-0008-0000-2100-0000FC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3" name="209 CuadroTexto">
          <a:extLst>
            <a:ext uri="{FF2B5EF4-FFF2-40B4-BE49-F238E27FC236}">
              <a16:creationId xmlns:a16="http://schemas.microsoft.com/office/drawing/2014/main" xmlns="" id="{00000000-0008-0000-2100-0000FD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4" name="210 CuadroTexto">
          <a:extLst>
            <a:ext uri="{FF2B5EF4-FFF2-40B4-BE49-F238E27FC236}">
              <a16:creationId xmlns:a16="http://schemas.microsoft.com/office/drawing/2014/main" xmlns="" id="{00000000-0008-0000-2100-0000FE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5" name="211 CuadroTexto">
          <a:extLst>
            <a:ext uri="{FF2B5EF4-FFF2-40B4-BE49-F238E27FC236}">
              <a16:creationId xmlns:a16="http://schemas.microsoft.com/office/drawing/2014/main" xmlns="" id="{00000000-0008-0000-2100-0000FF14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6" name="212 CuadroTexto">
          <a:extLst>
            <a:ext uri="{FF2B5EF4-FFF2-40B4-BE49-F238E27FC236}">
              <a16:creationId xmlns:a16="http://schemas.microsoft.com/office/drawing/2014/main" xmlns="" id="{00000000-0008-0000-2100-00000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7" name="213 CuadroTexto">
          <a:extLst>
            <a:ext uri="{FF2B5EF4-FFF2-40B4-BE49-F238E27FC236}">
              <a16:creationId xmlns:a16="http://schemas.microsoft.com/office/drawing/2014/main" xmlns="" id="{00000000-0008-0000-2100-00000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8" name="214 CuadroTexto">
          <a:extLst>
            <a:ext uri="{FF2B5EF4-FFF2-40B4-BE49-F238E27FC236}">
              <a16:creationId xmlns:a16="http://schemas.microsoft.com/office/drawing/2014/main" xmlns="" id="{00000000-0008-0000-2100-00000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9" name="215 CuadroTexto">
          <a:extLst>
            <a:ext uri="{FF2B5EF4-FFF2-40B4-BE49-F238E27FC236}">
              <a16:creationId xmlns:a16="http://schemas.microsoft.com/office/drawing/2014/main" xmlns="" id="{00000000-0008-0000-2100-00000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0" name="216 CuadroTexto">
          <a:extLst>
            <a:ext uri="{FF2B5EF4-FFF2-40B4-BE49-F238E27FC236}">
              <a16:creationId xmlns:a16="http://schemas.microsoft.com/office/drawing/2014/main" xmlns="" id="{00000000-0008-0000-2100-00000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1" name="217 CuadroTexto">
          <a:extLst>
            <a:ext uri="{FF2B5EF4-FFF2-40B4-BE49-F238E27FC236}">
              <a16:creationId xmlns:a16="http://schemas.microsoft.com/office/drawing/2014/main" xmlns="" id="{00000000-0008-0000-2100-00000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2" name="218 CuadroTexto">
          <a:extLst>
            <a:ext uri="{FF2B5EF4-FFF2-40B4-BE49-F238E27FC236}">
              <a16:creationId xmlns:a16="http://schemas.microsoft.com/office/drawing/2014/main" xmlns="" id="{00000000-0008-0000-2100-00000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3" name="219 CuadroTexto">
          <a:extLst>
            <a:ext uri="{FF2B5EF4-FFF2-40B4-BE49-F238E27FC236}">
              <a16:creationId xmlns:a16="http://schemas.microsoft.com/office/drawing/2014/main" xmlns="" id="{00000000-0008-0000-2100-00000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4" name="220 CuadroTexto">
          <a:extLst>
            <a:ext uri="{FF2B5EF4-FFF2-40B4-BE49-F238E27FC236}">
              <a16:creationId xmlns:a16="http://schemas.microsoft.com/office/drawing/2014/main" xmlns="" id="{00000000-0008-0000-2100-00000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5" name="221 CuadroTexto">
          <a:extLst>
            <a:ext uri="{FF2B5EF4-FFF2-40B4-BE49-F238E27FC236}">
              <a16:creationId xmlns:a16="http://schemas.microsoft.com/office/drawing/2014/main" xmlns="" id="{00000000-0008-0000-2100-00000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6" name="222 CuadroTexto">
          <a:extLst>
            <a:ext uri="{FF2B5EF4-FFF2-40B4-BE49-F238E27FC236}">
              <a16:creationId xmlns:a16="http://schemas.microsoft.com/office/drawing/2014/main" xmlns="" id="{00000000-0008-0000-2100-00000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7" name="223 CuadroTexto">
          <a:extLst>
            <a:ext uri="{FF2B5EF4-FFF2-40B4-BE49-F238E27FC236}">
              <a16:creationId xmlns:a16="http://schemas.microsoft.com/office/drawing/2014/main" xmlns="" id="{00000000-0008-0000-2100-00000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8" name="224 CuadroTexto">
          <a:extLst>
            <a:ext uri="{FF2B5EF4-FFF2-40B4-BE49-F238E27FC236}">
              <a16:creationId xmlns:a16="http://schemas.microsoft.com/office/drawing/2014/main" xmlns="" id="{00000000-0008-0000-2100-00000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9" name="225 CuadroTexto">
          <a:extLst>
            <a:ext uri="{FF2B5EF4-FFF2-40B4-BE49-F238E27FC236}">
              <a16:creationId xmlns:a16="http://schemas.microsoft.com/office/drawing/2014/main" xmlns="" id="{00000000-0008-0000-2100-00000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0" name="226 CuadroTexto">
          <a:extLst>
            <a:ext uri="{FF2B5EF4-FFF2-40B4-BE49-F238E27FC236}">
              <a16:creationId xmlns:a16="http://schemas.microsoft.com/office/drawing/2014/main" xmlns="" id="{00000000-0008-0000-2100-00000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1" name="227 CuadroTexto">
          <a:extLst>
            <a:ext uri="{FF2B5EF4-FFF2-40B4-BE49-F238E27FC236}">
              <a16:creationId xmlns:a16="http://schemas.microsoft.com/office/drawing/2014/main" xmlns="" id="{00000000-0008-0000-2100-00000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2" name="228 CuadroTexto">
          <a:extLst>
            <a:ext uri="{FF2B5EF4-FFF2-40B4-BE49-F238E27FC236}">
              <a16:creationId xmlns:a16="http://schemas.microsoft.com/office/drawing/2014/main" xmlns="" id="{00000000-0008-0000-2100-00001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3" name="229 CuadroTexto">
          <a:extLst>
            <a:ext uri="{FF2B5EF4-FFF2-40B4-BE49-F238E27FC236}">
              <a16:creationId xmlns:a16="http://schemas.microsoft.com/office/drawing/2014/main" xmlns="" id="{00000000-0008-0000-2100-00001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4" name="230 CuadroTexto">
          <a:extLst>
            <a:ext uri="{FF2B5EF4-FFF2-40B4-BE49-F238E27FC236}">
              <a16:creationId xmlns:a16="http://schemas.microsoft.com/office/drawing/2014/main" xmlns="" id="{00000000-0008-0000-2100-00001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5" name="231 CuadroTexto">
          <a:extLst>
            <a:ext uri="{FF2B5EF4-FFF2-40B4-BE49-F238E27FC236}">
              <a16:creationId xmlns:a16="http://schemas.microsoft.com/office/drawing/2014/main" xmlns="" id="{00000000-0008-0000-2100-00001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6" name="232 CuadroTexto">
          <a:extLst>
            <a:ext uri="{FF2B5EF4-FFF2-40B4-BE49-F238E27FC236}">
              <a16:creationId xmlns:a16="http://schemas.microsoft.com/office/drawing/2014/main" xmlns="" id="{00000000-0008-0000-2100-00001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7" name="233 CuadroTexto">
          <a:extLst>
            <a:ext uri="{FF2B5EF4-FFF2-40B4-BE49-F238E27FC236}">
              <a16:creationId xmlns:a16="http://schemas.microsoft.com/office/drawing/2014/main" xmlns="" id="{00000000-0008-0000-2100-00001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8" name="234 CuadroTexto">
          <a:extLst>
            <a:ext uri="{FF2B5EF4-FFF2-40B4-BE49-F238E27FC236}">
              <a16:creationId xmlns:a16="http://schemas.microsoft.com/office/drawing/2014/main" xmlns="" id="{00000000-0008-0000-2100-00001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9" name="235 CuadroTexto">
          <a:extLst>
            <a:ext uri="{FF2B5EF4-FFF2-40B4-BE49-F238E27FC236}">
              <a16:creationId xmlns:a16="http://schemas.microsoft.com/office/drawing/2014/main" xmlns="" id="{00000000-0008-0000-2100-00001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0" name="236 CuadroTexto">
          <a:extLst>
            <a:ext uri="{FF2B5EF4-FFF2-40B4-BE49-F238E27FC236}">
              <a16:creationId xmlns:a16="http://schemas.microsoft.com/office/drawing/2014/main" xmlns="" id="{00000000-0008-0000-2100-00001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1" name="237 CuadroTexto">
          <a:extLst>
            <a:ext uri="{FF2B5EF4-FFF2-40B4-BE49-F238E27FC236}">
              <a16:creationId xmlns:a16="http://schemas.microsoft.com/office/drawing/2014/main" xmlns="" id="{00000000-0008-0000-2100-00001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2" name="238 CuadroTexto">
          <a:extLst>
            <a:ext uri="{FF2B5EF4-FFF2-40B4-BE49-F238E27FC236}">
              <a16:creationId xmlns:a16="http://schemas.microsoft.com/office/drawing/2014/main" xmlns="" id="{00000000-0008-0000-2100-00001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3" name="239 CuadroTexto">
          <a:extLst>
            <a:ext uri="{FF2B5EF4-FFF2-40B4-BE49-F238E27FC236}">
              <a16:creationId xmlns:a16="http://schemas.microsoft.com/office/drawing/2014/main" xmlns="" id="{00000000-0008-0000-2100-00001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4" name="240 CuadroTexto">
          <a:extLst>
            <a:ext uri="{FF2B5EF4-FFF2-40B4-BE49-F238E27FC236}">
              <a16:creationId xmlns:a16="http://schemas.microsoft.com/office/drawing/2014/main" xmlns="" id="{00000000-0008-0000-2100-00001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5" name="241 CuadroTexto">
          <a:extLst>
            <a:ext uri="{FF2B5EF4-FFF2-40B4-BE49-F238E27FC236}">
              <a16:creationId xmlns:a16="http://schemas.microsoft.com/office/drawing/2014/main" xmlns="" id="{00000000-0008-0000-2100-00001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6" name="242 CuadroTexto">
          <a:extLst>
            <a:ext uri="{FF2B5EF4-FFF2-40B4-BE49-F238E27FC236}">
              <a16:creationId xmlns:a16="http://schemas.microsoft.com/office/drawing/2014/main" xmlns="" id="{00000000-0008-0000-2100-00001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7" name="243 CuadroTexto">
          <a:extLst>
            <a:ext uri="{FF2B5EF4-FFF2-40B4-BE49-F238E27FC236}">
              <a16:creationId xmlns:a16="http://schemas.microsoft.com/office/drawing/2014/main" xmlns="" id="{00000000-0008-0000-2100-00001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8" name="244 CuadroTexto">
          <a:extLst>
            <a:ext uri="{FF2B5EF4-FFF2-40B4-BE49-F238E27FC236}">
              <a16:creationId xmlns:a16="http://schemas.microsoft.com/office/drawing/2014/main" xmlns="" id="{00000000-0008-0000-2100-00002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9" name="245 CuadroTexto">
          <a:extLst>
            <a:ext uri="{FF2B5EF4-FFF2-40B4-BE49-F238E27FC236}">
              <a16:creationId xmlns:a16="http://schemas.microsoft.com/office/drawing/2014/main" xmlns="" id="{00000000-0008-0000-2100-00002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0" name="246 CuadroTexto">
          <a:extLst>
            <a:ext uri="{FF2B5EF4-FFF2-40B4-BE49-F238E27FC236}">
              <a16:creationId xmlns:a16="http://schemas.microsoft.com/office/drawing/2014/main" xmlns="" id="{00000000-0008-0000-2100-00002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1" name="247 CuadroTexto">
          <a:extLst>
            <a:ext uri="{FF2B5EF4-FFF2-40B4-BE49-F238E27FC236}">
              <a16:creationId xmlns:a16="http://schemas.microsoft.com/office/drawing/2014/main" xmlns="" id="{00000000-0008-0000-2100-00002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2" name="248 CuadroTexto">
          <a:extLst>
            <a:ext uri="{FF2B5EF4-FFF2-40B4-BE49-F238E27FC236}">
              <a16:creationId xmlns:a16="http://schemas.microsoft.com/office/drawing/2014/main" xmlns="" id="{00000000-0008-0000-2100-00002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3" name="249 CuadroTexto">
          <a:extLst>
            <a:ext uri="{FF2B5EF4-FFF2-40B4-BE49-F238E27FC236}">
              <a16:creationId xmlns:a16="http://schemas.microsoft.com/office/drawing/2014/main" xmlns="" id="{00000000-0008-0000-2100-00002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4" name="250 CuadroTexto">
          <a:extLst>
            <a:ext uri="{FF2B5EF4-FFF2-40B4-BE49-F238E27FC236}">
              <a16:creationId xmlns:a16="http://schemas.microsoft.com/office/drawing/2014/main" xmlns="" id="{00000000-0008-0000-2100-00002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5" name="251 CuadroTexto">
          <a:extLst>
            <a:ext uri="{FF2B5EF4-FFF2-40B4-BE49-F238E27FC236}">
              <a16:creationId xmlns:a16="http://schemas.microsoft.com/office/drawing/2014/main" xmlns="" id="{00000000-0008-0000-2100-00002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6" name="252 CuadroTexto">
          <a:extLst>
            <a:ext uri="{FF2B5EF4-FFF2-40B4-BE49-F238E27FC236}">
              <a16:creationId xmlns:a16="http://schemas.microsoft.com/office/drawing/2014/main" xmlns="" id="{00000000-0008-0000-2100-00002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7" name="253 CuadroTexto">
          <a:extLst>
            <a:ext uri="{FF2B5EF4-FFF2-40B4-BE49-F238E27FC236}">
              <a16:creationId xmlns:a16="http://schemas.microsoft.com/office/drawing/2014/main" xmlns="" id="{00000000-0008-0000-2100-00002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8" name="254 CuadroTexto">
          <a:extLst>
            <a:ext uri="{FF2B5EF4-FFF2-40B4-BE49-F238E27FC236}">
              <a16:creationId xmlns:a16="http://schemas.microsoft.com/office/drawing/2014/main" xmlns="" id="{00000000-0008-0000-2100-00002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9" name="255 CuadroTexto">
          <a:extLst>
            <a:ext uri="{FF2B5EF4-FFF2-40B4-BE49-F238E27FC236}">
              <a16:creationId xmlns:a16="http://schemas.microsoft.com/office/drawing/2014/main" xmlns="" id="{00000000-0008-0000-2100-00002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0" name="256 CuadroTexto">
          <a:extLst>
            <a:ext uri="{FF2B5EF4-FFF2-40B4-BE49-F238E27FC236}">
              <a16:creationId xmlns:a16="http://schemas.microsoft.com/office/drawing/2014/main" xmlns="" id="{00000000-0008-0000-2100-00002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1" name="257 CuadroTexto">
          <a:extLst>
            <a:ext uri="{FF2B5EF4-FFF2-40B4-BE49-F238E27FC236}">
              <a16:creationId xmlns:a16="http://schemas.microsoft.com/office/drawing/2014/main" xmlns="" id="{00000000-0008-0000-2100-00002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2" name="258 CuadroTexto">
          <a:extLst>
            <a:ext uri="{FF2B5EF4-FFF2-40B4-BE49-F238E27FC236}">
              <a16:creationId xmlns:a16="http://schemas.microsoft.com/office/drawing/2014/main" xmlns="" id="{00000000-0008-0000-2100-00002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3" name="259 CuadroTexto">
          <a:extLst>
            <a:ext uri="{FF2B5EF4-FFF2-40B4-BE49-F238E27FC236}">
              <a16:creationId xmlns:a16="http://schemas.microsoft.com/office/drawing/2014/main" xmlns="" id="{00000000-0008-0000-2100-00002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4" name="260 CuadroTexto">
          <a:extLst>
            <a:ext uri="{FF2B5EF4-FFF2-40B4-BE49-F238E27FC236}">
              <a16:creationId xmlns:a16="http://schemas.microsoft.com/office/drawing/2014/main" xmlns="" id="{00000000-0008-0000-2100-00003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5" name="261 CuadroTexto">
          <a:extLst>
            <a:ext uri="{FF2B5EF4-FFF2-40B4-BE49-F238E27FC236}">
              <a16:creationId xmlns:a16="http://schemas.microsoft.com/office/drawing/2014/main" xmlns="" id="{00000000-0008-0000-2100-00003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6" name="262 CuadroTexto">
          <a:extLst>
            <a:ext uri="{FF2B5EF4-FFF2-40B4-BE49-F238E27FC236}">
              <a16:creationId xmlns:a16="http://schemas.microsoft.com/office/drawing/2014/main" xmlns="" id="{00000000-0008-0000-2100-00003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7" name="263 CuadroTexto">
          <a:extLst>
            <a:ext uri="{FF2B5EF4-FFF2-40B4-BE49-F238E27FC236}">
              <a16:creationId xmlns:a16="http://schemas.microsoft.com/office/drawing/2014/main" xmlns="" id="{00000000-0008-0000-2100-00003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8" name="264 CuadroTexto">
          <a:extLst>
            <a:ext uri="{FF2B5EF4-FFF2-40B4-BE49-F238E27FC236}">
              <a16:creationId xmlns:a16="http://schemas.microsoft.com/office/drawing/2014/main" xmlns="" id="{00000000-0008-0000-2100-00003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9" name="265 CuadroTexto">
          <a:extLst>
            <a:ext uri="{FF2B5EF4-FFF2-40B4-BE49-F238E27FC236}">
              <a16:creationId xmlns:a16="http://schemas.microsoft.com/office/drawing/2014/main" xmlns="" id="{00000000-0008-0000-2100-00003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0" name="266 CuadroTexto">
          <a:extLst>
            <a:ext uri="{FF2B5EF4-FFF2-40B4-BE49-F238E27FC236}">
              <a16:creationId xmlns:a16="http://schemas.microsoft.com/office/drawing/2014/main" xmlns="" id="{00000000-0008-0000-2100-00003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1" name="267 CuadroTexto">
          <a:extLst>
            <a:ext uri="{FF2B5EF4-FFF2-40B4-BE49-F238E27FC236}">
              <a16:creationId xmlns:a16="http://schemas.microsoft.com/office/drawing/2014/main" xmlns="" id="{00000000-0008-0000-2100-00003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2" name="285 CuadroTexto">
          <a:extLst>
            <a:ext uri="{FF2B5EF4-FFF2-40B4-BE49-F238E27FC236}">
              <a16:creationId xmlns:a16="http://schemas.microsoft.com/office/drawing/2014/main" xmlns="" id="{00000000-0008-0000-2100-00003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3" name="286 CuadroTexto">
          <a:extLst>
            <a:ext uri="{FF2B5EF4-FFF2-40B4-BE49-F238E27FC236}">
              <a16:creationId xmlns:a16="http://schemas.microsoft.com/office/drawing/2014/main" xmlns="" id="{00000000-0008-0000-2100-00003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4" name="287 CuadroTexto">
          <a:extLst>
            <a:ext uri="{FF2B5EF4-FFF2-40B4-BE49-F238E27FC236}">
              <a16:creationId xmlns:a16="http://schemas.microsoft.com/office/drawing/2014/main" xmlns="" id="{00000000-0008-0000-2100-00003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5" name="288 CuadroTexto">
          <a:extLst>
            <a:ext uri="{FF2B5EF4-FFF2-40B4-BE49-F238E27FC236}">
              <a16:creationId xmlns:a16="http://schemas.microsoft.com/office/drawing/2014/main" xmlns="" id="{00000000-0008-0000-2100-00003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6" name="289 CuadroTexto">
          <a:extLst>
            <a:ext uri="{FF2B5EF4-FFF2-40B4-BE49-F238E27FC236}">
              <a16:creationId xmlns:a16="http://schemas.microsoft.com/office/drawing/2014/main" xmlns="" id="{00000000-0008-0000-2100-00003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7" name="290 CuadroTexto">
          <a:extLst>
            <a:ext uri="{FF2B5EF4-FFF2-40B4-BE49-F238E27FC236}">
              <a16:creationId xmlns:a16="http://schemas.microsoft.com/office/drawing/2014/main" xmlns="" id="{00000000-0008-0000-2100-00003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8" name="291 CuadroTexto">
          <a:extLst>
            <a:ext uri="{FF2B5EF4-FFF2-40B4-BE49-F238E27FC236}">
              <a16:creationId xmlns:a16="http://schemas.microsoft.com/office/drawing/2014/main" xmlns="" id="{00000000-0008-0000-2100-00003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9" name="292 CuadroTexto">
          <a:extLst>
            <a:ext uri="{FF2B5EF4-FFF2-40B4-BE49-F238E27FC236}">
              <a16:creationId xmlns:a16="http://schemas.microsoft.com/office/drawing/2014/main" xmlns="" id="{00000000-0008-0000-2100-00003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0" name="293 CuadroTexto">
          <a:extLst>
            <a:ext uri="{FF2B5EF4-FFF2-40B4-BE49-F238E27FC236}">
              <a16:creationId xmlns:a16="http://schemas.microsoft.com/office/drawing/2014/main" xmlns="" id="{00000000-0008-0000-2100-00004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1" name="294 CuadroTexto">
          <a:extLst>
            <a:ext uri="{FF2B5EF4-FFF2-40B4-BE49-F238E27FC236}">
              <a16:creationId xmlns:a16="http://schemas.microsoft.com/office/drawing/2014/main" xmlns="" id="{00000000-0008-0000-2100-00004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2" name="295 CuadroTexto">
          <a:extLst>
            <a:ext uri="{FF2B5EF4-FFF2-40B4-BE49-F238E27FC236}">
              <a16:creationId xmlns:a16="http://schemas.microsoft.com/office/drawing/2014/main" xmlns="" id="{00000000-0008-0000-2100-00004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3" name="296 CuadroTexto">
          <a:extLst>
            <a:ext uri="{FF2B5EF4-FFF2-40B4-BE49-F238E27FC236}">
              <a16:creationId xmlns:a16="http://schemas.microsoft.com/office/drawing/2014/main" xmlns="" id="{00000000-0008-0000-2100-00004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4" name="298 CuadroTexto">
          <a:extLst>
            <a:ext uri="{FF2B5EF4-FFF2-40B4-BE49-F238E27FC236}">
              <a16:creationId xmlns:a16="http://schemas.microsoft.com/office/drawing/2014/main" xmlns="" id="{00000000-0008-0000-2100-000044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5" name="299 CuadroTexto">
          <a:extLst>
            <a:ext uri="{FF2B5EF4-FFF2-40B4-BE49-F238E27FC236}">
              <a16:creationId xmlns:a16="http://schemas.microsoft.com/office/drawing/2014/main" xmlns="" id="{00000000-0008-0000-2100-000045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6" name="300 CuadroTexto">
          <a:extLst>
            <a:ext uri="{FF2B5EF4-FFF2-40B4-BE49-F238E27FC236}">
              <a16:creationId xmlns:a16="http://schemas.microsoft.com/office/drawing/2014/main" xmlns="" id="{00000000-0008-0000-2100-000046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7" name="301 CuadroTexto">
          <a:extLst>
            <a:ext uri="{FF2B5EF4-FFF2-40B4-BE49-F238E27FC236}">
              <a16:creationId xmlns:a16="http://schemas.microsoft.com/office/drawing/2014/main" xmlns="" id="{00000000-0008-0000-2100-000047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8" name="302 CuadroTexto">
          <a:extLst>
            <a:ext uri="{FF2B5EF4-FFF2-40B4-BE49-F238E27FC236}">
              <a16:creationId xmlns:a16="http://schemas.microsoft.com/office/drawing/2014/main" xmlns="" id="{00000000-0008-0000-2100-000048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9" name="303 CuadroTexto">
          <a:extLst>
            <a:ext uri="{FF2B5EF4-FFF2-40B4-BE49-F238E27FC236}">
              <a16:creationId xmlns:a16="http://schemas.microsoft.com/office/drawing/2014/main" xmlns="" id="{00000000-0008-0000-2100-000049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50" name="304 CuadroTexto">
          <a:extLst>
            <a:ext uri="{FF2B5EF4-FFF2-40B4-BE49-F238E27FC236}">
              <a16:creationId xmlns:a16="http://schemas.microsoft.com/office/drawing/2014/main" xmlns="" id="{00000000-0008-0000-2100-00004A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51" name="305 CuadroTexto">
          <a:extLst>
            <a:ext uri="{FF2B5EF4-FFF2-40B4-BE49-F238E27FC236}">
              <a16:creationId xmlns:a16="http://schemas.microsoft.com/office/drawing/2014/main" xmlns="" id="{00000000-0008-0000-2100-00004B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52" name="452 CuadroTexto">
          <a:extLst>
            <a:ext uri="{FF2B5EF4-FFF2-40B4-BE49-F238E27FC236}">
              <a16:creationId xmlns:a16="http://schemas.microsoft.com/office/drawing/2014/main" xmlns="" id="{00000000-0008-0000-2100-00004C150000}"/>
            </a:ext>
          </a:extLst>
        </xdr:cNvPr>
        <xdr:cNvSpPr txBox="1"/>
      </xdr:nvSpPr>
      <xdr:spPr>
        <a:xfrm>
          <a:off x="109728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3" name="17 CuadroTexto">
          <a:extLst>
            <a:ext uri="{FF2B5EF4-FFF2-40B4-BE49-F238E27FC236}">
              <a16:creationId xmlns:a16="http://schemas.microsoft.com/office/drawing/2014/main" xmlns="" id="{00000000-0008-0000-2100-00004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4" name="90 CuadroTexto">
          <a:extLst>
            <a:ext uri="{FF2B5EF4-FFF2-40B4-BE49-F238E27FC236}">
              <a16:creationId xmlns:a16="http://schemas.microsoft.com/office/drawing/2014/main" xmlns="" id="{00000000-0008-0000-2100-00004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5" name="91 CuadroTexto">
          <a:extLst>
            <a:ext uri="{FF2B5EF4-FFF2-40B4-BE49-F238E27FC236}">
              <a16:creationId xmlns:a16="http://schemas.microsoft.com/office/drawing/2014/main" xmlns="" id="{00000000-0008-0000-2100-00004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6" name="92 CuadroTexto">
          <a:extLst>
            <a:ext uri="{FF2B5EF4-FFF2-40B4-BE49-F238E27FC236}">
              <a16:creationId xmlns:a16="http://schemas.microsoft.com/office/drawing/2014/main" xmlns="" id="{00000000-0008-0000-2100-00005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7" name="93 CuadroTexto">
          <a:extLst>
            <a:ext uri="{FF2B5EF4-FFF2-40B4-BE49-F238E27FC236}">
              <a16:creationId xmlns:a16="http://schemas.microsoft.com/office/drawing/2014/main" xmlns="" id="{00000000-0008-0000-2100-00005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8" name="94 CuadroTexto">
          <a:extLst>
            <a:ext uri="{FF2B5EF4-FFF2-40B4-BE49-F238E27FC236}">
              <a16:creationId xmlns:a16="http://schemas.microsoft.com/office/drawing/2014/main" xmlns="" id="{00000000-0008-0000-2100-00005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9" name="95 CuadroTexto">
          <a:extLst>
            <a:ext uri="{FF2B5EF4-FFF2-40B4-BE49-F238E27FC236}">
              <a16:creationId xmlns:a16="http://schemas.microsoft.com/office/drawing/2014/main" xmlns="" id="{00000000-0008-0000-2100-00005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0" name="96 CuadroTexto">
          <a:extLst>
            <a:ext uri="{FF2B5EF4-FFF2-40B4-BE49-F238E27FC236}">
              <a16:creationId xmlns:a16="http://schemas.microsoft.com/office/drawing/2014/main" xmlns="" id="{00000000-0008-0000-2100-00005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1" name="97 CuadroTexto">
          <a:extLst>
            <a:ext uri="{FF2B5EF4-FFF2-40B4-BE49-F238E27FC236}">
              <a16:creationId xmlns:a16="http://schemas.microsoft.com/office/drawing/2014/main" xmlns="" id="{00000000-0008-0000-2100-00005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98 CuadroTexto">
          <a:extLst>
            <a:ext uri="{FF2B5EF4-FFF2-40B4-BE49-F238E27FC236}">
              <a16:creationId xmlns:a16="http://schemas.microsoft.com/office/drawing/2014/main" xmlns="" id="{00000000-0008-0000-2100-00005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3" name="99 CuadroTexto">
          <a:extLst>
            <a:ext uri="{FF2B5EF4-FFF2-40B4-BE49-F238E27FC236}">
              <a16:creationId xmlns:a16="http://schemas.microsoft.com/office/drawing/2014/main" xmlns="" id="{00000000-0008-0000-2100-00005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4" name="100 CuadroTexto">
          <a:extLst>
            <a:ext uri="{FF2B5EF4-FFF2-40B4-BE49-F238E27FC236}">
              <a16:creationId xmlns:a16="http://schemas.microsoft.com/office/drawing/2014/main" xmlns="" id="{00000000-0008-0000-2100-00005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5" name="101 CuadroTexto">
          <a:extLst>
            <a:ext uri="{FF2B5EF4-FFF2-40B4-BE49-F238E27FC236}">
              <a16:creationId xmlns:a16="http://schemas.microsoft.com/office/drawing/2014/main" xmlns="" id="{00000000-0008-0000-2100-00005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6" name="118 CuadroTexto">
          <a:extLst>
            <a:ext uri="{FF2B5EF4-FFF2-40B4-BE49-F238E27FC236}">
              <a16:creationId xmlns:a16="http://schemas.microsoft.com/office/drawing/2014/main" xmlns="" id="{00000000-0008-0000-2100-00005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7" name="119 CuadroTexto">
          <a:extLst>
            <a:ext uri="{FF2B5EF4-FFF2-40B4-BE49-F238E27FC236}">
              <a16:creationId xmlns:a16="http://schemas.microsoft.com/office/drawing/2014/main" xmlns="" id="{00000000-0008-0000-2100-00005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8" name="120 CuadroTexto">
          <a:extLst>
            <a:ext uri="{FF2B5EF4-FFF2-40B4-BE49-F238E27FC236}">
              <a16:creationId xmlns:a16="http://schemas.microsoft.com/office/drawing/2014/main" xmlns="" id="{00000000-0008-0000-2100-00005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9" name="121 CuadroTexto">
          <a:extLst>
            <a:ext uri="{FF2B5EF4-FFF2-40B4-BE49-F238E27FC236}">
              <a16:creationId xmlns:a16="http://schemas.microsoft.com/office/drawing/2014/main" xmlns="" id="{00000000-0008-0000-2100-00005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0" name="122 CuadroTexto">
          <a:extLst>
            <a:ext uri="{FF2B5EF4-FFF2-40B4-BE49-F238E27FC236}">
              <a16:creationId xmlns:a16="http://schemas.microsoft.com/office/drawing/2014/main" xmlns="" id="{00000000-0008-0000-2100-00005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1" name="123 CuadroTexto">
          <a:extLst>
            <a:ext uri="{FF2B5EF4-FFF2-40B4-BE49-F238E27FC236}">
              <a16:creationId xmlns:a16="http://schemas.microsoft.com/office/drawing/2014/main" xmlns="" id="{00000000-0008-0000-2100-00005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2" name="124 CuadroTexto">
          <a:extLst>
            <a:ext uri="{FF2B5EF4-FFF2-40B4-BE49-F238E27FC236}">
              <a16:creationId xmlns:a16="http://schemas.microsoft.com/office/drawing/2014/main" xmlns="" id="{00000000-0008-0000-2100-00006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3" name="125 CuadroTexto">
          <a:extLst>
            <a:ext uri="{FF2B5EF4-FFF2-40B4-BE49-F238E27FC236}">
              <a16:creationId xmlns:a16="http://schemas.microsoft.com/office/drawing/2014/main" xmlns="" id="{00000000-0008-0000-2100-00006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4" name="143 CuadroTexto">
          <a:extLst>
            <a:ext uri="{FF2B5EF4-FFF2-40B4-BE49-F238E27FC236}">
              <a16:creationId xmlns:a16="http://schemas.microsoft.com/office/drawing/2014/main" xmlns="" id="{00000000-0008-0000-2100-00006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5" name="144 CuadroTexto">
          <a:extLst>
            <a:ext uri="{FF2B5EF4-FFF2-40B4-BE49-F238E27FC236}">
              <a16:creationId xmlns:a16="http://schemas.microsoft.com/office/drawing/2014/main" xmlns="" id="{00000000-0008-0000-2100-00006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6" name="145 CuadroTexto">
          <a:extLst>
            <a:ext uri="{FF2B5EF4-FFF2-40B4-BE49-F238E27FC236}">
              <a16:creationId xmlns:a16="http://schemas.microsoft.com/office/drawing/2014/main" xmlns="" id="{00000000-0008-0000-2100-00006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7" name="146 CuadroTexto">
          <a:extLst>
            <a:ext uri="{FF2B5EF4-FFF2-40B4-BE49-F238E27FC236}">
              <a16:creationId xmlns:a16="http://schemas.microsoft.com/office/drawing/2014/main" xmlns="" id="{00000000-0008-0000-2100-00006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8" name="147 CuadroTexto">
          <a:extLst>
            <a:ext uri="{FF2B5EF4-FFF2-40B4-BE49-F238E27FC236}">
              <a16:creationId xmlns:a16="http://schemas.microsoft.com/office/drawing/2014/main" xmlns="" id="{00000000-0008-0000-2100-00006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9" name="148 CuadroTexto">
          <a:extLst>
            <a:ext uri="{FF2B5EF4-FFF2-40B4-BE49-F238E27FC236}">
              <a16:creationId xmlns:a16="http://schemas.microsoft.com/office/drawing/2014/main" xmlns="" id="{00000000-0008-0000-2100-00006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0" name="149 CuadroTexto">
          <a:extLst>
            <a:ext uri="{FF2B5EF4-FFF2-40B4-BE49-F238E27FC236}">
              <a16:creationId xmlns:a16="http://schemas.microsoft.com/office/drawing/2014/main" xmlns="" id="{00000000-0008-0000-2100-00006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1" name="150 CuadroTexto">
          <a:extLst>
            <a:ext uri="{FF2B5EF4-FFF2-40B4-BE49-F238E27FC236}">
              <a16:creationId xmlns:a16="http://schemas.microsoft.com/office/drawing/2014/main" xmlns="" id="{00000000-0008-0000-2100-00006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2" name="151 CuadroTexto">
          <a:extLst>
            <a:ext uri="{FF2B5EF4-FFF2-40B4-BE49-F238E27FC236}">
              <a16:creationId xmlns:a16="http://schemas.microsoft.com/office/drawing/2014/main" xmlns="" id="{00000000-0008-0000-2100-00006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3" name="152 CuadroTexto">
          <a:extLst>
            <a:ext uri="{FF2B5EF4-FFF2-40B4-BE49-F238E27FC236}">
              <a16:creationId xmlns:a16="http://schemas.microsoft.com/office/drawing/2014/main" xmlns="" id="{00000000-0008-0000-2100-00006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4" name="153 CuadroTexto">
          <a:extLst>
            <a:ext uri="{FF2B5EF4-FFF2-40B4-BE49-F238E27FC236}">
              <a16:creationId xmlns:a16="http://schemas.microsoft.com/office/drawing/2014/main" xmlns="" id="{00000000-0008-0000-2100-00006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5" name="154 CuadroTexto">
          <a:extLst>
            <a:ext uri="{FF2B5EF4-FFF2-40B4-BE49-F238E27FC236}">
              <a16:creationId xmlns:a16="http://schemas.microsoft.com/office/drawing/2014/main" xmlns="" id="{00000000-0008-0000-2100-00006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6" name="155 CuadroTexto">
          <a:extLst>
            <a:ext uri="{FF2B5EF4-FFF2-40B4-BE49-F238E27FC236}">
              <a16:creationId xmlns:a16="http://schemas.microsoft.com/office/drawing/2014/main" xmlns="" id="{00000000-0008-0000-2100-00006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7" name="156 CuadroTexto">
          <a:extLst>
            <a:ext uri="{FF2B5EF4-FFF2-40B4-BE49-F238E27FC236}">
              <a16:creationId xmlns:a16="http://schemas.microsoft.com/office/drawing/2014/main" xmlns="" id="{00000000-0008-0000-2100-00006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8" name="157 CuadroTexto">
          <a:extLst>
            <a:ext uri="{FF2B5EF4-FFF2-40B4-BE49-F238E27FC236}">
              <a16:creationId xmlns:a16="http://schemas.microsoft.com/office/drawing/2014/main" xmlns="" id="{00000000-0008-0000-2100-00007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9" name="158 CuadroTexto">
          <a:extLst>
            <a:ext uri="{FF2B5EF4-FFF2-40B4-BE49-F238E27FC236}">
              <a16:creationId xmlns:a16="http://schemas.microsoft.com/office/drawing/2014/main" xmlns="" id="{00000000-0008-0000-2100-00007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0" name="159 CuadroTexto">
          <a:extLst>
            <a:ext uri="{FF2B5EF4-FFF2-40B4-BE49-F238E27FC236}">
              <a16:creationId xmlns:a16="http://schemas.microsoft.com/office/drawing/2014/main" xmlns="" id="{00000000-0008-0000-2100-00007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1" name="160 CuadroTexto">
          <a:extLst>
            <a:ext uri="{FF2B5EF4-FFF2-40B4-BE49-F238E27FC236}">
              <a16:creationId xmlns:a16="http://schemas.microsoft.com/office/drawing/2014/main" xmlns="" id="{00000000-0008-0000-2100-00007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2" name="161 CuadroTexto">
          <a:extLst>
            <a:ext uri="{FF2B5EF4-FFF2-40B4-BE49-F238E27FC236}">
              <a16:creationId xmlns:a16="http://schemas.microsoft.com/office/drawing/2014/main" xmlns="" id="{00000000-0008-0000-2100-00007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3" name="162 CuadroTexto">
          <a:extLst>
            <a:ext uri="{FF2B5EF4-FFF2-40B4-BE49-F238E27FC236}">
              <a16:creationId xmlns:a16="http://schemas.microsoft.com/office/drawing/2014/main" xmlns="" id="{00000000-0008-0000-2100-00007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4" name="163 CuadroTexto">
          <a:extLst>
            <a:ext uri="{FF2B5EF4-FFF2-40B4-BE49-F238E27FC236}">
              <a16:creationId xmlns:a16="http://schemas.microsoft.com/office/drawing/2014/main" xmlns="" id="{00000000-0008-0000-2100-00007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5" name="164 CuadroTexto">
          <a:extLst>
            <a:ext uri="{FF2B5EF4-FFF2-40B4-BE49-F238E27FC236}">
              <a16:creationId xmlns:a16="http://schemas.microsoft.com/office/drawing/2014/main" xmlns="" id="{00000000-0008-0000-2100-00007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6" name="165 CuadroTexto">
          <a:extLst>
            <a:ext uri="{FF2B5EF4-FFF2-40B4-BE49-F238E27FC236}">
              <a16:creationId xmlns:a16="http://schemas.microsoft.com/office/drawing/2014/main" xmlns="" id="{00000000-0008-0000-2100-00007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7" name="166 CuadroTexto">
          <a:extLst>
            <a:ext uri="{FF2B5EF4-FFF2-40B4-BE49-F238E27FC236}">
              <a16:creationId xmlns:a16="http://schemas.microsoft.com/office/drawing/2014/main" xmlns="" id="{00000000-0008-0000-2100-00007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8" name="167 CuadroTexto">
          <a:extLst>
            <a:ext uri="{FF2B5EF4-FFF2-40B4-BE49-F238E27FC236}">
              <a16:creationId xmlns:a16="http://schemas.microsoft.com/office/drawing/2014/main" xmlns="" id="{00000000-0008-0000-2100-00007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9" name="168 CuadroTexto">
          <a:extLst>
            <a:ext uri="{FF2B5EF4-FFF2-40B4-BE49-F238E27FC236}">
              <a16:creationId xmlns:a16="http://schemas.microsoft.com/office/drawing/2014/main" xmlns="" id="{00000000-0008-0000-2100-00007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0" name="169 CuadroTexto">
          <a:extLst>
            <a:ext uri="{FF2B5EF4-FFF2-40B4-BE49-F238E27FC236}">
              <a16:creationId xmlns:a16="http://schemas.microsoft.com/office/drawing/2014/main" xmlns="" id="{00000000-0008-0000-2100-00007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1" name="170 CuadroTexto">
          <a:extLst>
            <a:ext uri="{FF2B5EF4-FFF2-40B4-BE49-F238E27FC236}">
              <a16:creationId xmlns:a16="http://schemas.microsoft.com/office/drawing/2014/main" xmlns="" id="{00000000-0008-0000-2100-00007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2" name="171 CuadroTexto">
          <a:extLst>
            <a:ext uri="{FF2B5EF4-FFF2-40B4-BE49-F238E27FC236}">
              <a16:creationId xmlns:a16="http://schemas.microsoft.com/office/drawing/2014/main" xmlns="" id="{00000000-0008-0000-2100-00007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3" name="172 CuadroTexto">
          <a:extLst>
            <a:ext uri="{FF2B5EF4-FFF2-40B4-BE49-F238E27FC236}">
              <a16:creationId xmlns:a16="http://schemas.microsoft.com/office/drawing/2014/main" xmlns="" id="{00000000-0008-0000-2100-00007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4" name="173 CuadroTexto">
          <a:extLst>
            <a:ext uri="{FF2B5EF4-FFF2-40B4-BE49-F238E27FC236}">
              <a16:creationId xmlns:a16="http://schemas.microsoft.com/office/drawing/2014/main" xmlns="" id="{00000000-0008-0000-2100-00008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5" name="174 CuadroTexto">
          <a:extLst>
            <a:ext uri="{FF2B5EF4-FFF2-40B4-BE49-F238E27FC236}">
              <a16:creationId xmlns:a16="http://schemas.microsoft.com/office/drawing/2014/main" xmlns="" id="{00000000-0008-0000-2100-00008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6" name="175 CuadroTexto">
          <a:extLst>
            <a:ext uri="{FF2B5EF4-FFF2-40B4-BE49-F238E27FC236}">
              <a16:creationId xmlns:a16="http://schemas.microsoft.com/office/drawing/2014/main" xmlns="" id="{00000000-0008-0000-2100-00008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7" name="176 CuadroTexto">
          <a:extLst>
            <a:ext uri="{FF2B5EF4-FFF2-40B4-BE49-F238E27FC236}">
              <a16:creationId xmlns:a16="http://schemas.microsoft.com/office/drawing/2014/main" xmlns="" id="{00000000-0008-0000-2100-00008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8" name="177 CuadroTexto">
          <a:extLst>
            <a:ext uri="{FF2B5EF4-FFF2-40B4-BE49-F238E27FC236}">
              <a16:creationId xmlns:a16="http://schemas.microsoft.com/office/drawing/2014/main" xmlns="" id="{00000000-0008-0000-2100-00008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9" name="178 CuadroTexto">
          <a:extLst>
            <a:ext uri="{FF2B5EF4-FFF2-40B4-BE49-F238E27FC236}">
              <a16:creationId xmlns:a16="http://schemas.microsoft.com/office/drawing/2014/main" xmlns="" id="{00000000-0008-0000-2100-00008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0" name="179 CuadroTexto">
          <a:extLst>
            <a:ext uri="{FF2B5EF4-FFF2-40B4-BE49-F238E27FC236}">
              <a16:creationId xmlns:a16="http://schemas.microsoft.com/office/drawing/2014/main" xmlns="" id="{00000000-0008-0000-2100-00008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1" name="180 CuadroTexto">
          <a:extLst>
            <a:ext uri="{FF2B5EF4-FFF2-40B4-BE49-F238E27FC236}">
              <a16:creationId xmlns:a16="http://schemas.microsoft.com/office/drawing/2014/main" xmlns="" id="{00000000-0008-0000-2100-00008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2" name="181 CuadroTexto">
          <a:extLst>
            <a:ext uri="{FF2B5EF4-FFF2-40B4-BE49-F238E27FC236}">
              <a16:creationId xmlns:a16="http://schemas.microsoft.com/office/drawing/2014/main" xmlns="" id="{00000000-0008-0000-2100-00008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3" name="182 CuadroTexto">
          <a:extLst>
            <a:ext uri="{FF2B5EF4-FFF2-40B4-BE49-F238E27FC236}">
              <a16:creationId xmlns:a16="http://schemas.microsoft.com/office/drawing/2014/main" xmlns="" id="{00000000-0008-0000-2100-00008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4" name="183 CuadroTexto">
          <a:extLst>
            <a:ext uri="{FF2B5EF4-FFF2-40B4-BE49-F238E27FC236}">
              <a16:creationId xmlns:a16="http://schemas.microsoft.com/office/drawing/2014/main" xmlns="" id="{00000000-0008-0000-2100-00008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5" name="184 CuadroTexto">
          <a:extLst>
            <a:ext uri="{FF2B5EF4-FFF2-40B4-BE49-F238E27FC236}">
              <a16:creationId xmlns:a16="http://schemas.microsoft.com/office/drawing/2014/main" xmlns="" id="{00000000-0008-0000-2100-00008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6" name="185 CuadroTexto">
          <a:extLst>
            <a:ext uri="{FF2B5EF4-FFF2-40B4-BE49-F238E27FC236}">
              <a16:creationId xmlns:a16="http://schemas.microsoft.com/office/drawing/2014/main" xmlns="" id="{00000000-0008-0000-2100-00008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7" name="186 CuadroTexto">
          <a:extLst>
            <a:ext uri="{FF2B5EF4-FFF2-40B4-BE49-F238E27FC236}">
              <a16:creationId xmlns:a16="http://schemas.microsoft.com/office/drawing/2014/main" xmlns="" id="{00000000-0008-0000-2100-00008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8" name="187 CuadroTexto">
          <a:extLst>
            <a:ext uri="{FF2B5EF4-FFF2-40B4-BE49-F238E27FC236}">
              <a16:creationId xmlns:a16="http://schemas.microsoft.com/office/drawing/2014/main" xmlns="" id="{00000000-0008-0000-2100-00008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9" name="188 CuadroTexto">
          <a:extLst>
            <a:ext uri="{FF2B5EF4-FFF2-40B4-BE49-F238E27FC236}">
              <a16:creationId xmlns:a16="http://schemas.microsoft.com/office/drawing/2014/main" xmlns="" id="{00000000-0008-0000-2100-00008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0" name="189 CuadroTexto">
          <a:extLst>
            <a:ext uri="{FF2B5EF4-FFF2-40B4-BE49-F238E27FC236}">
              <a16:creationId xmlns:a16="http://schemas.microsoft.com/office/drawing/2014/main" xmlns="" id="{00000000-0008-0000-2100-00009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1" name="190 CuadroTexto">
          <a:extLst>
            <a:ext uri="{FF2B5EF4-FFF2-40B4-BE49-F238E27FC236}">
              <a16:creationId xmlns:a16="http://schemas.microsoft.com/office/drawing/2014/main" xmlns="" id="{00000000-0008-0000-2100-00009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2" name="191 CuadroTexto">
          <a:extLst>
            <a:ext uri="{FF2B5EF4-FFF2-40B4-BE49-F238E27FC236}">
              <a16:creationId xmlns:a16="http://schemas.microsoft.com/office/drawing/2014/main" xmlns="" id="{00000000-0008-0000-2100-00009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3" name="192 CuadroTexto">
          <a:extLst>
            <a:ext uri="{FF2B5EF4-FFF2-40B4-BE49-F238E27FC236}">
              <a16:creationId xmlns:a16="http://schemas.microsoft.com/office/drawing/2014/main" xmlns="" id="{00000000-0008-0000-2100-00009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4" name="193 CuadroTexto">
          <a:extLst>
            <a:ext uri="{FF2B5EF4-FFF2-40B4-BE49-F238E27FC236}">
              <a16:creationId xmlns:a16="http://schemas.microsoft.com/office/drawing/2014/main" xmlns="" id="{00000000-0008-0000-2100-00009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5" name="194 CuadroTexto">
          <a:extLst>
            <a:ext uri="{FF2B5EF4-FFF2-40B4-BE49-F238E27FC236}">
              <a16:creationId xmlns:a16="http://schemas.microsoft.com/office/drawing/2014/main" xmlns="" id="{00000000-0008-0000-2100-00009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6" name="195 CuadroTexto">
          <a:extLst>
            <a:ext uri="{FF2B5EF4-FFF2-40B4-BE49-F238E27FC236}">
              <a16:creationId xmlns:a16="http://schemas.microsoft.com/office/drawing/2014/main" xmlns="" id="{00000000-0008-0000-2100-00009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7" name="196 CuadroTexto">
          <a:extLst>
            <a:ext uri="{FF2B5EF4-FFF2-40B4-BE49-F238E27FC236}">
              <a16:creationId xmlns:a16="http://schemas.microsoft.com/office/drawing/2014/main" xmlns="" id="{00000000-0008-0000-2100-00009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8" name="197 CuadroTexto">
          <a:extLst>
            <a:ext uri="{FF2B5EF4-FFF2-40B4-BE49-F238E27FC236}">
              <a16:creationId xmlns:a16="http://schemas.microsoft.com/office/drawing/2014/main" xmlns="" id="{00000000-0008-0000-2100-00009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9" name="198 CuadroTexto">
          <a:extLst>
            <a:ext uri="{FF2B5EF4-FFF2-40B4-BE49-F238E27FC236}">
              <a16:creationId xmlns:a16="http://schemas.microsoft.com/office/drawing/2014/main" xmlns="" id="{00000000-0008-0000-2100-00009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0" name="199 CuadroTexto">
          <a:extLst>
            <a:ext uri="{FF2B5EF4-FFF2-40B4-BE49-F238E27FC236}">
              <a16:creationId xmlns:a16="http://schemas.microsoft.com/office/drawing/2014/main" xmlns="" id="{00000000-0008-0000-2100-00009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1" name="200 CuadroTexto">
          <a:extLst>
            <a:ext uri="{FF2B5EF4-FFF2-40B4-BE49-F238E27FC236}">
              <a16:creationId xmlns:a16="http://schemas.microsoft.com/office/drawing/2014/main" xmlns="" id="{00000000-0008-0000-2100-00009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2" name="201 CuadroTexto">
          <a:extLst>
            <a:ext uri="{FF2B5EF4-FFF2-40B4-BE49-F238E27FC236}">
              <a16:creationId xmlns:a16="http://schemas.microsoft.com/office/drawing/2014/main" xmlns="" id="{00000000-0008-0000-2100-00009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3" name="202 CuadroTexto">
          <a:extLst>
            <a:ext uri="{FF2B5EF4-FFF2-40B4-BE49-F238E27FC236}">
              <a16:creationId xmlns:a16="http://schemas.microsoft.com/office/drawing/2014/main" xmlns="" id="{00000000-0008-0000-2100-00009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4" name="203 CuadroTexto">
          <a:extLst>
            <a:ext uri="{FF2B5EF4-FFF2-40B4-BE49-F238E27FC236}">
              <a16:creationId xmlns:a16="http://schemas.microsoft.com/office/drawing/2014/main" xmlns="" id="{00000000-0008-0000-2100-00009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5" name="204 CuadroTexto">
          <a:extLst>
            <a:ext uri="{FF2B5EF4-FFF2-40B4-BE49-F238E27FC236}">
              <a16:creationId xmlns:a16="http://schemas.microsoft.com/office/drawing/2014/main" xmlns="" id="{00000000-0008-0000-2100-00009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6" name="205 CuadroTexto">
          <a:extLst>
            <a:ext uri="{FF2B5EF4-FFF2-40B4-BE49-F238E27FC236}">
              <a16:creationId xmlns:a16="http://schemas.microsoft.com/office/drawing/2014/main" xmlns="" id="{00000000-0008-0000-2100-0000A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7" name="206 CuadroTexto">
          <a:extLst>
            <a:ext uri="{FF2B5EF4-FFF2-40B4-BE49-F238E27FC236}">
              <a16:creationId xmlns:a16="http://schemas.microsoft.com/office/drawing/2014/main" xmlns="" id="{00000000-0008-0000-2100-0000A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8" name="207 CuadroTexto">
          <a:extLst>
            <a:ext uri="{FF2B5EF4-FFF2-40B4-BE49-F238E27FC236}">
              <a16:creationId xmlns:a16="http://schemas.microsoft.com/office/drawing/2014/main" xmlns="" id="{00000000-0008-0000-2100-0000A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9" name="208 CuadroTexto">
          <a:extLst>
            <a:ext uri="{FF2B5EF4-FFF2-40B4-BE49-F238E27FC236}">
              <a16:creationId xmlns:a16="http://schemas.microsoft.com/office/drawing/2014/main" xmlns="" id="{00000000-0008-0000-2100-0000A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0" name="209 CuadroTexto">
          <a:extLst>
            <a:ext uri="{FF2B5EF4-FFF2-40B4-BE49-F238E27FC236}">
              <a16:creationId xmlns:a16="http://schemas.microsoft.com/office/drawing/2014/main" xmlns="" id="{00000000-0008-0000-2100-0000A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1" name="210 CuadroTexto">
          <a:extLst>
            <a:ext uri="{FF2B5EF4-FFF2-40B4-BE49-F238E27FC236}">
              <a16:creationId xmlns:a16="http://schemas.microsoft.com/office/drawing/2014/main" xmlns="" id="{00000000-0008-0000-2100-0000A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2" name="211 CuadroTexto">
          <a:extLst>
            <a:ext uri="{FF2B5EF4-FFF2-40B4-BE49-F238E27FC236}">
              <a16:creationId xmlns:a16="http://schemas.microsoft.com/office/drawing/2014/main" xmlns="" id="{00000000-0008-0000-2100-0000A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3" name="212 CuadroTexto">
          <a:extLst>
            <a:ext uri="{FF2B5EF4-FFF2-40B4-BE49-F238E27FC236}">
              <a16:creationId xmlns:a16="http://schemas.microsoft.com/office/drawing/2014/main" xmlns="" id="{00000000-0008-0000-2100-0000A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4" name="213 CuadroTexto">
          <a:extLst>
            <a:ext uri="{FF2B5EF4-FFF2-40B4-BE49-F238E27FC236}">
              <a16:creationId xmlns:a16="http://schemas.microsoft.com/office/drawing/2014/main" xmlns="" id="{00000000-0008-0000-2100-0000A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5" name="214 CuadroTexto">
          <a:extLst>
            <a:ext uri="{FF2B5EF4-FFF2-40B4-BE49-F238E27FC236}">
              <a16:creationId xmlns:a16="http://schemas.microsoft.com/office/drawing/2014/main" xmlns="" id="{00000000-0008-0000-2100-0000A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6" name="215 CuadroTexto">
          <a:extLst>
            <a:ext uri="{FF2B5EF4-FFF2-40B4-BE49-F238E27FC236}">
              <a16:creationId xmlns:a16="http://schemas.microsoft.com/office/drawing/2014/main" xmlns="" id="{00000000-0008-0000-2100-0000A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7" name="216 CuadroTexto">
          <a:extLst>
            <a:ext uri="{FF2B5EF4-FFF2-40B4-BE49-F238E27FC236}">
              <a16:creationId xmlns:a16="http://schemas.microsoft.com/office/drawing/2014/main" xmlns="" id="{00000000-0008-0000-2100-0000A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8" name="217 CuadroTexto">
          <a:extLst>
            <a:ext uri="{FF2B5EF4-FFF2-40B4-BE49-F238E27FC236}">
              <a16:creationId xmlns:a16="http://schemas.microsoft.com/office/drawing/2014/main" xmlns="" id="{00000000-0008-0000-2100-0000A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9" name="218 CuadroTexto">
          <a:extLst>
            <a:ext uri="{FF2B5EF4-FFF2-40B4-BE49-F238E27FC236}">
              <a16:creationId xmlns:a16="http://schemas.microsoft.com/office/drawing/2014/main" xmlns="" id="{00000000-0008-0000-2100-0000A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0" name="219 CuadroTexto">
          <a:extLst>
            <a:ext uri="{FF2B5EF4-FFF2-40B4-BE49-F238E27FC236}">
              <a16:creationId xmlns:a16="http://schemas.microsoft.com/office/drawing/2014/main" xmlns="" id="{00000000-0008-0000-2100-0000A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1" name="220 CuadroTexto">
          <a:extLst>
            <a:ext uri="{FF2B5EF4-FFF2-40B4-BE49-F238E27FC236}">
              <a16:creationId xmlns:a16="http://schemas.microsoft.com/office/drawing/2014/main" xmlns="" id="{00000000-0008-0000-2100-0000A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2" name="221 CuadroTexto">
          <a:extLst>
            <a:ext uri="{FF2B5EF4-FFF2-40B4-BE49-F238E27FC236}">
              <a16:creationId xmlns:a16="http://schemas.microsoft.com/office/drawing/2014/main" xmlns="" id="{00000000-0008-0000-2100-0000B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3" name="222 CuadroTexto">
          <a:extLst>
            <a:ext uri="{FF2B5EF4-FFF2-40B4-BE49-F238E27FC236}">
              <a16:creationId xmlns:a16="http://schemas.microsoft.com/office/drawing/2014/main" xmlns="" id="{00000000-0008-0000-2100-0000B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4" name="223 CuadroTexto">
          <a:extLst>
            <a:ext uri="{FF2B5EF4-FFF2-40B4-BE49-F238E27FC236}">
              <a16:creationId xmlns:a16="http://schemas.microsoft.com/office/drawing/2014/main" xmlns="" id="{00000000-0008-0000-2100-0000B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5" name="224 CuadroTexto">
          <a:extLst>
            <a:ext uri="{FF2B5EF4-FFF2-40B4-BE49-F238E27FC236}">
              <a16:creationId xmlns:a16="http://schemas.microsoft.com/office/drawing/2014/main" xmlns="" id="{00000000-0008-0000-2100-0000B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6" name="225 CuadroTexto">
          <a:extLst>
            <a:ext uri="{FF2B5EF4-FFF2-40B4-BE49-F238E27FC236}">
              <a16:creationId xmlns:a16="http://schemas.microsoft.com/office/drawing/2014/main" xmlns="" id="{00000000-0008-0000-2100-0000B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7" name="226 CuadroTexto">
          <a:extLst>
            <a:ext uri="{FF2B5EF4-FFF2-40B4-BE49-F238E27FC236}">
              <a16:creationId xmlns:a16="http://schemas.microsoft.com/office/drawing/2014/main" xmlns="" id="{00000000-0008-0000-2100-0000B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8" name="227 CuadroTexto">
          <a:extLst>
            <a:ext uri="{FF2B5EF4-FFF2-40B4-BE49-F238E27FC236}">
              <a16:creationId xmlns:a16="http://schemas.microsoft.com/office/drawing/2014/main" xmlns="" id="{00000000-0008-0000-2100-0000B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9" name="228 CuadroTexto">
          <a:extLst>
            <a:ext uri="{FF2B5EF4-FFF2-40B4-BE49-F238E27FC236}">
              <a16:creationId xmlns:a16="http://schemas.microsoft.com/office/drawing/2014/main" xmlns="" id="{00000000-0008-0000-2100-0000B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0" name="229 CuadroTexto">
          <a:extLst>
            <a:ext uri="{FF2B5EF4-FFF2-40B4-BE49-F238E27FC236}">
              <a16:creationId xmlns:a16="http://schemas.microsoft.com/office/drawing/2014/main" xmlns="" id="{00000000-0008-0000-2100-0000B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1" name="230 CuadroTexto">
          <a:extLst>
            <a:ext uri="{FF2B5EF4-FFF2-40B4-BE49-F238E27FC236}">
              <a16:creationId xmlns:a16="http://schemas.microsoft.com/office/drawing/2014/main" xmlns="" id="{00000000-0008-0000-2100-0000B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2" name="231 CuadroTexto">
          <a:extLst>
            <a:ext uri="{FF2B5EF4-FFF2-40B4-BE49-F238E27FC236}">
              <a16:creationId xmlns:a16="http://schemas.microsoft.com/office/drawing/2014/main" xmlns="" id="{00000000-0008-0000-2100-0000B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3" name="232 CuadroTexto">
          <a:extLst>
            <a:ext uri="{FF2B5EF4-FFF2-40B4-BE49-F238E27FC236}">
              <a16:creationId xmlns:a16="http://schemas.microsoft.com/office/drawing/2014/main" xmlns="" id="{00000000-0008-0000-2100-0000B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4" name="233 CuadroTexto">
          <a:extLst>
            <a:ext uri="{FF2B5EF4-FFF2-40B4-BE49-F238E27FC236}">
              <a16:creationId xmlns:a16="http://schemas.microsoft.com/office/drawing/2014/main" xmlns="" id="{00000000-0008-0000-2100-0000B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5" name="234 CuadroTexto">
          <a:extLst>
            <a:ext uri="{FF2B5EF4-FFF2-40B4-BE49-F238E27FC236}">
              <a16:creationId xmlns:a16="http://schemas.microsoft.com/office/drawing/2014/main" xmlns="" id="{00000000-0008-0000-2100-0000B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6" name="235 CuadroTexto">
          <a:extLst>
            <a:ext uri="{FF2B5EF4-FFF2-40B4-BE49-F238E27FC236}">
              <a16:creationId xmlns:a16="http://schemas.microsoft.com/office/drawing/2014/main" xmlns="" id="{00000000-0008-0000-2100-0000B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7" name="236 CuadroTexto">
          <a:extLst>
            <a:ext uri="{FF2B5EF4-FFF2-40B4-BE49-F238E27FC236}">
              <a16:creationId xmlns:a16="http://schemas.microsoft.com/office/drawing/2014/main" xmlns="" id="{00000000-0008-0000-2100-0000B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8" name="237 CuadroTexto">
          <a:extLst>
            <a:ext uri="{FF2B5EF4-FFF2-40B4-BE49-F238E27FC236}">
              <a16:creationId xmlns:a16="http://schemas.microsoft.com/office/drawing/2014/main" xmlns="" id="{00000000-0008-0000-2100-0000C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9" name="238 CuadroTexto">
          <a:extLst>
            <a:ext uri="{FF2B5EF4-FFF2-40B4-BE49-F238E27FC236}">
              <a16:creationId xmlns:a16="http://schemas.microsoft.com/office/drawing/2014/main" xmlns="" id="{00000000-0008-0000-2100-0000C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0" name="239 CuadroTexto">
          <a:extLst>
            <a:ext uri="{FF2B5EF4-FFF2-40B4-BE49-F238E27FC236}">
              <a16:creationId xmlns:a16="http://schemas.microsoft.com/office/drawing/2014/main" xmlns="" id="{00000000-0008-0000-2100-0000C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1" name="240 CuadroTexto">
          <a:extLst>
            <a:ext uri="{FF2B5EF4-FFF2-40B4-BE49-F238E27FC236}">
              <a16:creationId xmlns:a16="http://schemas.microsoft.com/office/drawing/2014/main" xmlns="" id="{00000000-0008-0000-2100-0000C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2" name="241 CuadroTexto">
          <a:extLst>
            <a:ext uri="{FF2B5EF4-FFF2-40B4-BE49-F238E27FC236}">
              <a16:creationId xmlns:a16="http://schemas.microsoft.com/office/drawing/2014/main" xmlns="" id="{00000000-0008-0000-2100-0000C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3" name="242 CuadroTexto">
          <a:extLst>
            <a:ext uri="{FF2B5EF4-FFF2-40B4-BE49-F238E27FC236}">
              <a16:creationId xmlns:a16="http://schemas.microsoft.com/office/drawing/2014/main" xmlns="" id="{00000000-0008-0000-2100-0000C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4" name="243 CuadroTexto">
          <a:extLst>
            <a:ext uri="{FF2B5EF4-FFF2-40B4-BE49-F238E27FC236}">
              <a16:creationId xmlns:a16="http://schemas.microsoft.com/office/drawing/2014/main" xmlns="" id="{00000000-0008-0000-2100-0000C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5" name="244 CuadroTexto">
          <a:extLst>
            <a:ext uri="{FF2B5EF4-FFF2-40B4-BE49-F238E27FC236}">
              <a16:creationId xmlns:a16="http://schemas.microsoft.com/office/drawing/2014/main" xmlns="" id="{00000000-0008-0000-2100-0000C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6" name="245 CuadroTexto">
          <a:extLst>
            <a:ext uri="{FF2B5EF4-FFF2-40B4-BE49-F238E27FC236}">
              <a16:creationId xmlns:a16="http://schemas.microsoft.com/office/drawing/2014/main" xmlns="" id="{00000000-0008-0000-2100-0000C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7" name="246 CuadroTexto">
          <a:extLst>
            <a:ext uri="{FF2B5EF4-FFF2-40B4-BE49-F238E27FC236}">
              <a16:creationId xmlns:a16="http://schemas.microsoft.com/office/drawing/2014/main" xmlns="" id="{00000000-0008-0000-2100-0000C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8" name="247 CuadroTexto">
          <a:extLst>
            <a:ext uri="{FF2B5EF4-FFF2-40B4-BE49-F238E27FC236}">
              <a16:creationId xmlns:a16="http://schemas.microsoft.com/office/drawing/2014/main" xmlns="" id="{00000000-0008-0000-2100-0000C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9" name="248 CuadroTexto">
          <a:extLst>
            <a:ext uri="{FF2B5EF4-FFF2-40B4-BE49-F238E27FC236}">
              <a16:creationId xmlns:a16="http://schemas.microsoft.com/office/drawing/2014/main" xmlns="" id="{00000000-0008-0000-2100-0000C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0" name="249 CuadroTexto">
          <a:extLst>
            <a:ext uri="{FF2B5EF4-FFF2-40B4-BE49-F238E27FC236}">
              <a16:creationId xmlns:a16="http://schemas.microsoft.com/office/drawing/2014/main" xmlns="" id="{00000000-0008-0000-2100-0000C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1" name="250 CuadroTexto">
          <a:extLst>
            <a:ext uri="{FF2B5EF4-FFF2-40B4-BE49-F238E27FC236}">
              <a16:creationId xmlns:a16="http://schemas.microsoft.com/office/drawing/2014/main" xmlns="" id="{00000000-0008-0000-2100-0000C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2" name="251 CuadroTexto">
          <a:extLst>
            <a:ext uri="{FF2B5EF4-FFF2-40B4-BE49-F238E27FC236}">
              <a16:creationId xmlns:a16="http://schemas.microsoft.com/office/drawing/2014/main" xmlns="" id="{00000000-0008-0000-2100-0000C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3" name="252 CuadroTexto">
          <a:extLst>
            <a:ext uri="{FF2B5EF4-FFF2-40B4-BE49-F238E27FC236}">
              <a16:creationId xmlns:a16="http://schemas.microsoft.com/office/drawing/2014/main" xmlns="" id="{00000000-0008-0000-2100-0000C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4" name="253 CuadroTexto">
          <a:extLst>
            <a:ext uri="{FF2B5EF4-FFF2-40B4-BE49-F238E27FC236}">
              <a16:creationId xmlns:a16="http://schemas.microsoft.com/office/drawing/2014/main" xmlns="" id="{00000000-0008-0000-2100-0000D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5" name="254 CuadroTexto">
          <a:extLst>
            <a:ext uri="{FF2B5EF4-FFF2-40B4-BE49-F238E27FC236}">
              <a16:creationId xmlns:a16="http://schemas.microsoft.com/office/drawing/2014/main" xmlns="" id="{00000000-0008-0000-2100-0000D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6" name="255 CuadroTexto">
          <a:extLst>
            <a:ext uri="{FF2B5EF4-FFF2-40B4-BE49-F238E27FC236}">
              <a16:creationId xmlns:a16="http://schemas.microsoft.com/office/drawing/2014/main" xmlns="" id="{00000000-0008-0000-2100-0000D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7" name="256 CuadroTexto">
          <a:extLst>
            <a:ext uri="{FF2B5EF4-FFF2-40B4-BE49-F238E27FC236}">
              <a16:creationId xmlns:a16="http://schemas.microsoft.com/office/drawing/2014/main" xmlns="" id="{00000000-0008-0000-2100-0000D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8" name="257 CuadroTexto">
          <a:extLst>
            <a:ext uri="{FF2B5EF4-FFF2-40B4-BE49-F238E27FC236}">
              <a16:creationId xmlns:a16="http://schemas.microsoft.com/office/drawing/2014/main" xmlns="" id="{00000000-0008-0000-2100-0000D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9" name="258 CuadroTexto">
          <a:extLst>
            <a:ext uri="{FF2B5EF4-FFF2-40B4-BE49-F238E27FC236}">
              <a16:creationId xmlns:a16="http://schemas.microsoft.com/office/drawing/2014/main" xmlns="" id="{00000000-0008-0000-2100-0000D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0" name="259 CuadroTexto">
          <a:extLst>
            <a:ext uri="{FF2B5EF4-FFF2-40B4-BE49-F238E27FC236}">
              <a16:creationId xmlns:a16="http://schemas.microsoft.com/office/drawing/2014/main" xmlns="" id="{00000000-0008-0000-2100-0000D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1" name="260 CuadroTexto">
          <a:extLst>
            <a:ext uri="{FF2B5EF4-FFF2-40B4-BE49-F238E27FC236}">
              <a16:creationId xmlns:a16="http://schemas.microsoft.com/office/drawing/2014/main" xmlns="" id="{00000000-0008-0000-2100-0000D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2" name="261 CuadroTexto">
          <a:extLst>
            <a:ext uri="{FF2B5EF4-FFF2-40B4-BE49-F238E27FC236}">
              <a16:creationId xmlns:a16="http://schemas.microsoft.com/office/drawing/2014/main" xmlns="" id="{00000000-0008-0000-2100-0000D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3" name="262 CuadroTexto">
          <a:extLst>
            <a:ext uri="{FF2B5EF4-FFF2-40B4-BE49-F238E27FC236}">
              <a16:creationId xmlns:a16="http://schemas.microsoft.com/office/drawing/2014/main" xmlns="" id="{00000000-0008-0000-2100-0000D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4" name="263 CuadroTexto">
          <a:extLst>
            <a:ext uri="{FF2B5EF4-FFF2-40B4-BE49-F238E27FC236}">
              <a16:creationId xmlns:a16="http://schemas.microsoft.com/office/drawing/2014/main" xmlns="" id="{00000000-0008-0000-2100-0000D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5" name="264 CuadroTexto">
          <a:extLst>
            <a:ext uri="{FF2B5EF4-FFF2-40B4-BE49-F238E27FC236}">
              <a16:creationId xmlns:a16="http://schemas.microsoft.com/office/drawing/2014/main" xmlns="" id="{00000000-0008-0000-2100-0000DB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6" name="265 CuadroTexto">
          <a:extLst>
            <a:ext uri="{FF2B5EF4-FFF2-40B4-BE49-F238E27FC236}">
              <a16:creationId xmlns:a16="http://schemas.microsoft.com/office/drawing/2014/main" xmlns="" id="{00000000-0008-0000-2100-0000DC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7" name="266 CuadroTexto">
          <a:extLst>
            <a:ext uri="{FF2B5EF4-FFF2-40B4-BE49-F238E27FC236}">
              <a16:creationId xmlns:a16="http://schemas.microsoft.com/office/drawing/2014/main" xmlns="" id="{00000000-0008-0000-2100-0000DD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8" name="267 CuadroTexto">
          <a:extLst>
            <a:ext uri="{FF2B5EF4-FFF2-40B4-BE49-F238E27FC236}">
              <a16:creationId xmlns:a16="http://schemas.microsoft.com/office/drawing/2014/main" xmlns="" id="{00000000-0008-0000-2100-0000DE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9" name="285 CuadroTexto">
          <a:extLst>
            <a:ext uri="{FF2B5EF4-FFF2-40B4-BE49-F238E27FC236}">
              <a16:creationId xmlns:a16="http://schemas.microsoft.com/office/drawing/2014/main" xmlns="" id="{00000000-0008-0000-2100-0000DF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0" name="286 CuadroTexto">
          <a:extLst>
            <a:ext uri="{FF2B5EF4-FFF2-40B4-BE49-F238E27FC236}">
              <a16:creationId xmlns:a16="http://schemas.microsoft.com/office/drawing/2014/main" xmlns="" id="{00000000-0008-0000-2100-0000E0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1" name="287 CuadroTexto">
          <a:extLst>
            <a:ext uri="{FF2B5EF4-FFF2-40B4-BE49-F238E27FC236}">
              <a16:creationId xmlns:a16="http://schemas.microsoft.com/office/drawing/2014/main" xmlns="" id="{00000000-0008-0000-2100-0000E1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2" name="288 CuadroTexto">
          <a:extLst>
            <a:ext uri="{FF2B5EF4-FFF2-40B4-BE49-F238E27FC236}">
              <a16:creationId xmlns:a16="http://schemas.microsoft.com/office/drawing/2014/main" xmlns="" id="{00000000-0008-0000-2100-0000E2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3" name="289 CuadroTexto">
          <a:extLst>
            <a:ext uri="{FF2B5EF4-FFF2-40B4-BE49-F238E27FC236}">
              <a16:creationId xmlns:a16="http://schemas.microsoft.com/office/drawing/2014/main" xmlns="" id="{00000000-0008-0000-2100-0000E3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4" name="290 CuadroTexto">
          <a:extLst>
            <a:ext uri="{FF2B5EF4-FFF2-40B4-BE49-F238E27FC236}">
              <a16:creationId xmlns:a16="http://schemas.microsoft.com/office/drawing/2014/main" xmlns="" id="{00000000-0008-0000-2100-0000E4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5" name="291 CuadroTexto">
          <a:extLst>
            <a:ext uri="{FF2B5EF4-FFF2-40B4-BE49-F238E27FC236}">
              <a16:creationId xmlns:a16="http://schemas.microsoft.com/office/drawing/2014/main" xmlns="" id="{00000000-0008-0000-2100-0000E5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6" name="292 CuadroTexto">
          <a:extLst>
            <a:ext uri="{FF2B5EF4-FFF2-40B4-BE49-F238E27FC236}">
              <a16:creationId xmlns:a16="http://schemas.microsoft.com/office/drawing/2014/main" xmlns="" id="{00000000-0008-0000-2100-0000E6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7" name="293 CuadroTexto">
          <a:extLst>
            <a:ext uri="{FF2B5EF4-FFF2-40B4-BE49-F238E27FC236}">
              <a16:creationId xmlns:a16="http://schemas.microsoft.com/office/drawing/2014/main" xmlns="" id="{00000000-0008-0000-2100-0000E7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8" name="294 CuadroTexto">
          <a:extLst>
            <a:ext uri="{FF2B5EF4-FFF2-40B4-BE49-F238E27FC236}">
              <a16:creationId xmlns:a16="http://schemas.microsoft.com/office/drawing/2014/main" xmlns="" id="{00000000-0008-0000-2100-0000E8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9" name="295 CuadroTexto">
          <a:extLst>
            <a:ext uri="{FF2B5EF4-FFF2-40B4-BE49-F238E27FC236}">
              <a16:creationId xmlns:a16="http://schemas.microsoft.com/office/drawing/2014/main" xmlns="" id="{00000000-0008-0000-2100-0000E9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10" name="296 CuadroTexto">
          <a:extLst>
            <a:ext uri="{FF2B5EF4-FFF2-40B4-BE49-F238E27FC236}">
              <a16:creationId xmlns:a16="http://schemas.microsoft.com/office/drawing/2014/main" xmlns="" id="{00000000-0008-0000-2100-0000EA150000}"/>
            </a:ext>
          </a:extLst>
        </xdr:cNvPr>
        <xdr:cNvSpPr txBox="1"/>
      </xdr:nvSpPr>
      <xdr:spPr>
        <a:xfrm>
          <a:off x="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1" name="298 CuadroTexto">
          <a:extLst>
            <a:ext uri="{FF2B5EF4-FFF2-40B4-BE49-F238E27FC236}">
              <a16:creationId xmlns:a16="http://schemas.microsoft.com/office/drawing/2014/main" xmlns="" id="{00000000-0008-0000-2100-0000EB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2" name="299 CuadroTexto">
          <a:extLst>
            <a:ext uri="{FF2B5EF4-FFF2-40B4-BE49-F238E27FC236}">
              <a16:creationId xmlns:a16="http://schemas.microsoft.com/office/drawing/2014/main" xmlns="" id="{00000000-0008-0000-2100-0000EC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3" name="300 CuadroTexto">
          <a:extLst>
            <a:ext uri="{FF2B5EF4-FFF2-40B4-BE49-F238E27FC236}">
              <a16:creationId xmlns:a16="http://schemas.microsoft.com/office/drawing/2014/main" xmlns="" id="{00000000-0008-0000-2100-0000ED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4" name="301 CuadroTexto">
          <a:extLst>
            <a:ext uri="{FF2B5EF4-FFF2-40B4-BE49-F238E27FC236}">
              <a16:creationId xmlns:a16="http://schemas.microsoft.com/office/drawing/2014/main" xmlns="" id="{00000000-0008-0000-2100-0000EE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5" name="302 CuadroTexto">
          <a:extLst>
            <a:ext uri="{FF2B5EF4-FFF2-40B4-BE49-F238E27FC236}">
              <a16:creationId xmlns:a16="http://schemas.microsoft.com/office/drawing/2014/main" xmlns="" id="{00000000-0008-0000-2100-0000EF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6" name="303 CuadroTexto">
          <a:extLst>
            <a:ext uri="{FF2B5EF4-FFF2-40B4-BE49-F238E27FC236}">
              <a16:creationId xmlns:a16="http://schemas.microsoft.com/office/drawing/2014/main" xmlns="" id="{00000000-0008-0000-2100-0000F0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7" name="304 CuadroTexto">
          <a:extLst>
            <a:ext uri="{FF2B5EF4-FFF2-40B4-BE49-F238E27FC236}">
              <a16:creationId xmlns:a16="http://schemas.microsoft.com/office/drawing/2014/main" xmlns="" id="{00000000-0008-0000-2100-0000F1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8" name="305 CuadroTexto">
          <a:extLst>
            <a:ext uri="{FF2B5EF4-FFF2-40B4-BE49-F238E27FC236}">
              <a16:creationId xmlns:a16="http://schemas.microsoft.com/office/drawing/2014/main" xmlns="" id="{00000000-0008-0000-2100-0000F2150000}"/>
            </a:ext>
          </a:extLst>
        </xdr:cNvPr>
        <xdr:cNvSpPr txBox="1"/>
      </xdr:nvSpPr>
      <xdr:spPr>
        <a:xfrm>
          <a:off x="156019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twoCellAnchor>
    <xdr:from>
      <xdr:col>6</xdr:col>
      <xdr:colOff>609600</xdr:colOff>
      <xdr:row>24</xdr:row>
      <xdr:rowOff>0</xdr:rowOff>
    </xdr:from>
    <xdr:to>
      <xdr:col>6</xdr:col>
      <xdr:colOff>3924300</xdr:colOff>
      <xdr:row>25</xdr:row>
      <xdr:rowOff>0</xdr:rowOff>
    </xdr:to>
    <xdr:sp macro="" textlink="" fLocksText="0">
      <xdr:nvSpPr>
        <xdr:cNvPr id="5619" name="Text Box 1">
          <a:extLst>
            <a:ext uri="{FF2B5EF4-FFF2-40B4-BE49-F238E27FC236}">
              <a16:creationId xmlns:a16="http://schemas.microsoft.com/office/drawing/2014/main" xmlns="" id="{00000000-0008-0000-2100-0000F3150000}"/>
            </a:ext>
          </a:extLst>
        </xdr:cNvPr>
        <xdr:cNvSpPr txBox="1">
          <a:spLocks noChangeArrowheads="1"/>
        </xdr:cNvSpPr>
      </xdr:nvSpPr>
      <xdr:spPr bwMode="auto">
        <a:xfrm>
          <a:off x="4095750" y="10848975"/>
          <a:ext cx="33147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xdr:from>
      <xdr:col>1</xdr:col>
      <xdr:colOff>177800</xdr:colOff>
      <xdr:row>24</xdr:row>
      <xdr:rowOff>0</xdr:rowOff>
    </xdr:from>
    <xdr:to>
      <xdr:col>6</xdr:col>
      <xdr:colOff>1028700</xdr:colOff>
      <xdr:row>25</xdr:row>
      <xdr:rowOff>0</xdr:rowOff>
    </xdr:to>
    <xdr:sp macro="" textlink="" fLocksText="0">
      <xdr:nvSpPr>
        <xdr:cNvPr id="5620" name="Text Box 2">
          <a:extLst>
            <a:ext uri="{FF2B5EF4-FFF2-40B4-BE49-F238E27FC236}">
              <a16:creationId xmlns:a16="http://schemas.microsoft.com/office/drawing/2014/main" xmlns="" id="{00000000-0008-0000-2100-0000F4150000}"/>
            </a:ext>
          </a:extLst>
        </xdr:cNvPr>
        <xdr:cNvSpPr txBox="1">
          <a:spLocks noChangeArrowheads="1"/>
        </xdr:cNvSpPr>
      </xdr:nvSpPr>
      <xdr:spPr bwMode="auto">
        <a:xfrm>
          <a:off x="177800" y="10848975"/>
          <a:ext cx="433705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xdr:from>
      <xdr:col>6</xdr:col>
      <xdr:colOff>609600</xdr:colOff>
      <xdr:row>24</xdr:row>
      <xdr:rowOff>0</xdr:rowOff>
    </xdr:from>
    <xdr:to>
      <xdr:col>6</xdr:col>
      <xdr:colOff>3924300</xdr:colOff>
      <xdr:row>25</xdr:row>
      <xdr:rowOff>25400</xdr:rowOff>
    </xdr:to>
    <xdr:sp macro="" textlink="" fLocksText="0">
      <xdr:nvSpPr>
        <xdr:cNvPr id="5621" name="Text Box 1">
          <a:extLst>
            <a:ext uri="{FF2B5EF4-FFF2-40B4-BE49-F238E27FC236}">
              <a16:creationId xmlns:a16="http://schemas.microsoft.com/office/drawing/2014/main" xmlns="" id="{00000000-0008-0000-2100-0000F5150000}"/>
            </a:ext>
          </a:extLst>
        </xdr:cNvPr>
        <xdr:cNvSpPr txBox="1">
          <a:spLocks noChangeArrowheads="1"/>
        </xdr:cNvSpPr>
      </xdr:nvSpPr>
      <xdr:spPr bwMode="auto">
        <a:xfrm>
          <a:off x="4095750" y="10848975"/>
          <a:ext cx="3314700" cy="234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1</xdr:col>
      <xdr:colOff>177800</xdr:colOff>
      <xdr:row>24</xdr:row>
      <xdr:rowOff>0</xdr:rowOff>
    </xdr:from>
    <xdr:to>
      <xdr:col>6</xdr:col>
      <xdr:colOff>1028700</xdr:colOff>
      <xdr:row>28</xdr:row>
      <xdr:rowOff>139700</xdr:rowOff>
    </xdr:to>
    <xdr:sp macro="" textlink="" fLocksText="0">
      <xdr:nvSpPr>
        <xdr:cNvPr id="5622" name="Text Box 2">
          <a:extLst>
            <a:ext uri="{FF2B5EF4-FFF2-40B4-BE49-F238E27FC236}">
              <a16:creationId xmlns:a16="http://schemas.microsoft.com/office/drawing/2014/main" xmlns="" id="{00000000-0008-0000-2100-0000F6150000}"/>
            </a:ext>
          </a:extLst>
        </xdr:cNvPr>
        <xdr:cNvSpPr txBox="1">
          <a:spLocks noChangeArrowheads="1"/>
        </xdr:cNvSpPr>
      </xdr:nvSpPr>
      <xdr:spPr bwMode="auto">
        <a:xfrm>
          <a:off x="177800" y="10848975"/>
          <a:ext cx="4337050" cy="815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6</xdr:col>
      <xdr:colOff>609600</xdr:colOff>
      <xdr:row>24</xdr:row>
      <xdr:rowOff>0</xdr:rowOff>
    </xdr:from>
    <xdr:to>
      <xdr:col>6</xdr:col>
      <xdr:colOff>3924300</xdr:colOff>
      <xdr:row>25</xdr:row>
      <xdr:rowOff>25400</xdr:rowOff>
    </xdr:to>
    <xdr:sp macro="" textlink="" fLocksText="0">
      <xdr:nvSpPr>
        <xdr:cNvPr id="5623" name="Text Box 1">
          <a:extLst>
            <a:ext uri="{FF2B5EF4-FFF2-40B4-BE49-F238E27FC236}">
              <a16:creationId xmlns:a16="http://schemas.microsoft.com/office/drawing/2014/main" xmlns="" id="{00000000-0008-0000-2100-0000F7150000}"/>
            </a:ext>
          </a:extLst>
        </xdr:cNvPr>
        <xdr:cNvSpPr txBox="1">
          <a:spLocks noChangeArrowheads="1"/>
        </xdr:cNvSpPr>
      </xdr:nvSpPr>
      <xdr:spPr bwMode="auto">
        <a:xfrm>
          <a:off x="4095750" y="10848975"/>
          <a:ext cx="3314700" cy="234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1</xdr:col>
      <xdr:colOff>177800</xdr:colOff>
      <xdr:row>24</xdr:row>
      <xdr:rowOff>0</xdr:rowOff>
    </xdr:from>
    <xdr:to>
      <xdr:col>6</xdr:col>
      <xdr:colOff>1028700</xdr:colOff>
      <xdr:row>28</xdr:row>
      <xdr:rowOff>139700</xdr:rowOff>
    </xdr:to>
    <xdr:sp macro="" textlink="" fLocksText="0">
      <xdr:nvSpPr>
        <xdr:cNvPr id="5624" name="Text Box 2">
          <a:extLst>
            <a:ext uri="{FF2B5EF4-FFF2-40B4-BE49-F238E27FC236}">
              <a16:creationId xmlns:a16="http://schemas.microsoft.com/office/drawing/2014/main" xmlns="" id="{00000000-0008-0000-2100-0000F8150000}"/>
            </a:ext>
          </a:extLst>
        </xdr:cNvPr>
        <xdr:cNvSpPr txBox="1">
          <a:spLocks noChangeArrowheads="1"/>
        </xdr:cNvSpPr>
      </xdr:nvSpPr>
      <xdr:spPr bwMode="auto">
        <a:xfrm>
          <a:off x="177800" y="10848975"/>
          <a:ext cx="4337050" cy="815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editAs="oneCell">
    <xdr:from>
      <xdr:col>1</xdr:col>
      <xdr:colOff>19050</xdr:colOff>
      <xdr:row>0</xdr:row>
      <xdr:rowOff>0</xdr:rowOff>
    </xdr:from>
    <xdr:to>
      <xdr:col>23</xdr:col>
      <xdr:colOff>895350</xdr:colOff>
      <xdr:row>61</xdr:row>
      <xdr:rowOff>39848</xdr:rowOff>
    </xdr:to>
    <xdr:pic>
      <xdr:nvPicPr>
        <xdr:cNvPr id="77827" name="Picture 3">
          <a:extLst>
            <a:ext uri="{FF2B5EF4-FFF2-40B4-BE49-F238E27FC236}">
              <a16:creationId xmlns:a16="http://schemas.microsoft.com/office/drawing/2014/main" xmlns="" id="{00000000-0008-0000-2100-0000033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23469600" cy="18042098"/>
        </a:xfrm>
        <a:prstGeom prst="rect">
          <a:avLst/>
        </a:prstGeom>
        <a:noFill/>
      </xdr:spPr>
    </xdr:pic>
    <xdr:clientData/>
  </xdr:twoCellAnchor>
  <xdr:twoCellAnchor editAs="oneCell">
    <xdr:from>
      <xdr:col>2</xdr:col>
      <xdr:colOff>38101</xdr:colOff>
      <xdr:row>65</xdr:row>
      <xdr:rowOff>0</xdr:rowOff>
    </xdr:from>
    <xdr:to>
      <xdr:col>23</xdr:col>
      <xdr:colOff>831507</xdr:colOff>
      <xdr:row>162</xdr:row>
      <xdr:rowOff>79118</xdr:rowOff>
    </xdr:to>
    <xdr:pic>
      <xdr:nvPicPr>
        <xdr:cNvPr id="77829" name="Picture 5">
          <a:extLst>
            <a:ext uri="{FF2B5EF4-FFF2-40B4-BE49-F238E27FC236}">
              <a16:creationId xmlns:a16="http://schemas.microsoft.com/office/drawing/2014/main" xmlns="" id="{00000000-0008-0000-2100-0000053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1" y="18764250"/>
          <a:ext cx="23043806" cy="18557618"/>
        </a:xfrm>
        <a:prstGeom prst="rect">
          <a:avLst/>
        </a:prstGeom>
        <a:noFill/>
      </xdr:spPr>
    </xdr:pic>
    <xdr:clientData/>
  </xdr:twoCellAnchor>
</xdr:wsDr>
</file>

<file path=xl/drawings/drawing34.xml><?xml version="1.0" encoding="utf-8"?>
<xdr:wsDr xmlns:xdr="http://schemas.openxmlformats.org/drawingml/2006/spreadsheetDrawing" xmlns:a="http://schemas.openxmlformats.org/drawingml/2006/main">
  <xdr:oneCellAnchor>
    <xdr:from>
      <xdr:col>4</xdr:col>
      <xdr:colOff>89686</xdr:colOff>
      <xdr:row>0</xdr:row>
      <xdr:rowOff>-27993</xdr:rowOff>
    </xdr:from>
    <xdr:ext cx="952890"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04611" y="-27993"/>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xmlns=""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90</xdr:row>
      <xdr:rowOff>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3581401</xdr:colOff>
      <xdr:row>90</xdr:row>
      <xdr:rowOff>0</xdr:rowOff>
    </xdr:from>
    <xdr:ext cx="3086100" cy="662517"/>
    <xdr:sp macro="" textlink="">
      <xdr:nvSpPr>
        <xdr:cNvPr id="7" name="CuadroTexto 5">
          <a:extLst>
            <a:ext uri="{FF2B5EF4-FFF2-40B4-BE49-F238E27FC236}">
              <a16:creationId xmlns:a16="http://schemas.microsoft.com/office/drawing/2014/main" xmlns=""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26</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26</xdr:row>
      <xdr:rowOff>0</xdr:rowOff>
    </xdr:from>
    <xdr:ext cx="2905125" cy="662517"/>
    <xdr:sp macro="" textlink="">
      <xdr:nvSpPr>
        <xdr:cNvPr id="7" name="CuadroTexto 5">
          <a:extLst>
            <a:ext uri="{FF2B5EF4-FFF2-40B4-BE49-F238E27FC236}">
              <a16:creationId xmlns:a16="http://schemas.microsoft.com/office/drawing/2014/main" xmlns="" id="{00000000-0008-0000-2400-000007000000}"/>
            </a:ext>
          </a:extLst>
        </xdr:cNvPr>
        <xdr:cNvSpPr txBox="1"/>
      </xdr:nvSpPr>
      <xdr:spPr>
        <a:xfrm>
          <a:off x="2878667"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793749</xdr:colOff>
      <xdr:row>3</xdr:row>
      <xdr:rowOff>201084</xdr:rowOff>
    </xdr:from>
    <xdr:ext cx="2790824" cy="254557"/>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xmlns=""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oneCellAnchor>
    <xdr:from>
      <xdr:col>5</xdr:col>
      <xdr:colOff>111124</xdr:colOff>
      <xdr:row>0</xdr:row>
      <xdr:rowOff>-37324</xdr:rowOff>
    </xdr:from>
    <xdr:ext cx="858825"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96187" y="-37324"/>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154333</xdr:colOff>
      <xdr:row>0</xdr:row>
      <xdr:rowOff>-27896</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83288" y="-27896"/>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PRIMERO</a:t>
          </a:r>
          <a:endParaRPr lang="es-MX" sz="1100" b="1">
            <a:latin typeface="Arial" pitchFamily="34" charset="0"/>
            <a:cs typeface="Arial" pitchFamily="34" charset="0"/>
          </a:endParaRPr>
        </a:p>
      </xdr:txBody>
    </xdr:sp>
    <xdr:clientData/>
  </xdr:oneCellAnchor>
  <xdr:oneCellAnchor>
    <xdr:from>
      <xdr:col>0</xdr:col>
      <xdr:colOff>0</xdr:colOff>
      <xdr:row>65</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 </a:t>
          </a:r>
          <a:endParaRPr lang="es-MX" sz="1100"/>
        </a:p>
      </xdr:txBody>
    </xdr:sp>
    <xdr:clientData/>
  </xdr:oneCellAnchor>
  <xdr:oneCellAnchor>
    <xdr:from>
      <xdr:col>0</xdr:col>
      <xdr:colOff>4333875</xdr:colOff>
      <xdr:row>65</xdr:row>
      <xdr:rowOff>123825</xdr:rowOff>
    </xdr:from>
    <xdr:ext cx="2817812" cy="722313"/>
    <xdr:sp macro="" textlink="">
      <xdr:nvSpPr>
        <xdr:cNvPr id="10" name="CuadroTexto 5">
          <a:extLst>
            <a:ext uri="{FF2B5EF4-FFF2-40B4-BE49-F238E27FC236}">
              <a16:creationId xmlns:a16="http://schemas.microsoft.com/office/drawing/2014/main" xmlns=""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67</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3033345</xdr:colOff>
      <xdr:row>67</xdr:row>
      <xdr:rowOff>51288</xdr:rowOff>
    </xdr:from>
    <xdr:ext cx="2850173" cy="674077"/>
    <xdr:sp macro="" textlink="">
      <xdr:nvSpPr>
        <xdr:cNvPr id="7" name="CuadroTexto 5">
          <a:extLst>
            <a:ext uri="{FF2B5EF4-FFF2-40B4-BE49-F238E27FC236}">
              <a16:creationId xmlns:a16="http://schemas.microsoft.com/office/drawing/2014/main" xmlns=""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PRIMERO</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-27993</xdr:rowOff>
    </xdr:from>
    <xdr:ext cx="85882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2799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571501</xdr:colOff>
      <xdr:row>31</xdr:row>
      <xdr:rowOff>0</xdr:rowOff>
    </xdr:from>
    <xdr:ext cx="2733674" cy="662517"/>
    <xdr:sp macro="" textlink="">
      <xdr:nvSpPr>
        <xdr:cNvPr id="8" name="CuadroTexto 5">
          <a:extLst>
            <a:ext uri="{FF2B5EF4-FFF2-40B4-BE49-F238E27FC236}">
              <a16:creationId xmlns:a16="http://schemas.microsoft.com/office/drawing/2014/main" xmlns=""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-8943</xdr:rowOff>
    </xdr:from>
    <xdr:ext cx="85882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54464" y="-894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43</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43</xdr:row>
      <xdr:rowOff>47624</xdr:rowOff>
    </xdr:from>
    <xdr:ext cx="3019425" cy="666751"/>
    <xdr:sp macro="" textlink="">
      <xdr:nvSpPr>
        <xdr:cNvPr id="5" name="CuadroTexto 5">
          <a:extLst>
            <a:ext uri="{FF2B5EF4-FFF2-40B4-BE49-F238E27FC236}">
              <a16:creationId xmlns:a16="http://schemas.microsoft.com/office/drawing/2014/main" xmlns=""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40</xdr:row>
      <xdr:rowOff>0</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0</xdr:colOff>
      <xdr:row>40</xdr:row>
      <xdr:rowOff>0</xdr:rowOff>
    </xdr:from>
    <xdr:ext cx="3305175" cy="662517"/>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:_PRIMERO__</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cienda.sonora.gob.mx/media/2776/Users/America%20Encinas/AppData/Roaming/Microsoft/Excel/PT%20Gastos%20x%20partida%20ppt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56"/>
  <sheetViews>
    <sheetView view="pageBreakPreview" topLeftCell="A16" zoomScale="112" zoomScaleSheetLayoutView="112" workbookViewId="0">
      <selection activeCell="C18" sqref="C18"/>
    </sheetView>
  </sheetViews>
  <sheetFormatPr baseColWidth="10" defaultRowHeight="15"/>
  <cols>
    <col min="3" max="3" width="68.42578125" customWidth="1"/>
  </cols>
  <sheetData>
    <row r="1" spans="1:3" s="3" customFormat="1" ht="27.75" customHeight="1">
      <c r="A1" s="815"/>
      <c r="B1" s="42" t="s">
        <v>0</v>
      </c>
      <c r="C1" s="815"/>
    </row>
    <row r="2" spans="1:3" s="3" customFormat="1" ht="4.5" customHeight="1">
      <c r="A2" s="815"/>
      <c r="B2" s="815"/>
      <c r="C2" s="815"/>
    </row>
    <row r="3" spans="1:3" s="3" customFormat="1" ht="19.5" customHeight="1" thickBot="1">
      <c r="A3" s="44" t="s">
        <v>1060</v>
      </c>
      <c r="B3" s="43"/>
      <c r="C3" s="43"/>
    </row>
    <row r="4" spans="1:3" ht="17.25" customHeight="1" thickBot="1">
      <c r="A4" s="1150" t="s">
        <v>1004</v>
      </c>
      <c r="B4" s="1151"/>
      <c r="C4" s="1152"/>
    </row>
    <row r="5" spans="1:3" ht="17.25" customHeight="1" thickBot="1">
      <c r="A5" s="816">
        <v>1</v>
      </c>
      <c r="B5" s="817" t="s">
        <v>1005</v>
      </c>
      <c r="C5" s="817" t="s">
        <v>24</v>
      </c>
    </row>
    <row r="6" spans="1:3" ht="17.25" customHeight="1" thickBot="1">
      <c r="A6" s="818">
        <v>2</v>
      </c>
      <c r="B6" s="819" t="s">
        <v>1006</v>
      </c>
      <c r="C6" s="819" t="s">
        <v>1007</v>
      </c>
    </row>
    <row r="7" spans="1:3" ht="17.25" customHeight="1" thickBot="1">
      <c r="A7" s="816">
        <v>3</v>
      </c>
      <c r="B7" s="817" t="s">
        <v>1008</v>
      </c>
      <c r="C7" s="817" t="s">
        <v>1</v>
      </c>
    </row>
    <row r="8" spans="1:3" ht="17.25" customHeight="1" thickBot="1">
      <c r="A8" s="816">
        <v>4</v>
      </c>
      <c r="B8" s="817" t="s">
        <v>1009</v>
      </c>
      <c r="C8" s="817" t="s">
        <v>2</v>
      </c>
    </row>
    <row r="9" spans="1:3" ht="17.25" customHeight="1" thickBot="1">
      <c r="A9" s="816">
        <v>5</v>
      </c>
      <c r="B9" s="817" t="s">
        <v>1010</v>
      </c>
      <c r="C9" s="817" t="s">
        <v>3</v>
      </c>
    </row>
    <row r="10" spans="1:3" ht="17.25" customHeight="1" thickBot="1">
      <c r="A10" s="816">
        <v>6</v>
      </c>
      <c r="B10" s="817" t="s">
        <v>1011</v>
      </c>
      <c r="C10" s="817" t="s">
        <v>4</v>
      </c>
    </row>
    <row r="11" spans="1:3" ht="17.25" customHeight="1" thickBot="1">
      <c r="A11" s="816">
        <v>7</v>
      </c>
      <c r="B11" s="817" t="s">
        <v>1012</v>
      </c>
      <c r="C11" s="817" t="s">
        <v>5</v>
      </c>
    </row>
    <row r="12" spans="1:3" ht="17.25" customHeight="1" thickBot="1">
      <c r="A12" s="816">
        <v>8</v>
      </c>
      <c r="B12" s="817" t="s">
        <v>1013</v>
      </c>
      <c r="C12" s="817" t="s">
        <v>6</v>
      </c>
    </row>
    <row r="13" spans="1:3" ht="17.25" customHeight="1" thickBot="1">
      <c r="A13" s="818">
        <v>9</v>
      </c>
      <c r="B13" s="819" t="s">
        <v>1014</v>
      </c>
      <c r="C13" s="819" t="s">
        <v>7</v>
      </c>
    </row>
    <row r="14" spans="1:3" ht="17.25" customHeight="1" thickBot="1">
      <c r="A14" s="818">
        <v>10</v>
      </c>
      <c r="B14" s="819" t="s">
        <v>1015</v>
      </c>
      <c r="C14" s="819" t="s">
        <v>1016</v>
      </c>
    </row>
    <row r="15" spans="1:3" ht="17.25" customHeight="1" thickBot="1">
      <c r="A15" s="816">
        <v>11</v>
      </c>
      <c r="B15" s="817" t="s">
        <v>1017</v>
      </c>
      <c r="C15" s="817" t="s">
        <v>8</v>
      </c>
    </row>
    <row r="16" spans="1:3" ht="17.25" customHeight="1" thickBot="1">
      <c r="A16" s="816">
        <v>12</v>
      </c>
      <c r="B16" s="817" t="s">
        <v>1018</v>
      </c>
      <c r="C16" s="817" t="s">
        <v>9</v>
      </c>
    </row>
    <row r="17" spans="1:3" ht="17.25" customHeight="1" thickBot="1">
      <c r="A17" s="1150" t="s">
        <v>10</v>
      </c>
      <c r="B17" s="1151"/>
      <c r="C17" s="1152"/>
    </row>
    <row r="18" spans="1:3" ht="17.25" customHeight="1" thickBot="1">
      <c r="A18" s="816">
        <v>13</v>
      </c>
      <c r="B18" s="817" t="s">
        <v>1019</v>
      </c>
      <c r="C18" s="817" t="s">
        <v>11</v>
      </c>
    </row>
    <row r="19" spans="1:3" ht="17.25" customHeight="1" thickBot="1">
      <c r="A19" s="818">
        <v>14</v>
      </c>
      <c r="B19" s="819" t="s">
        <v>1020</v>
      </c>
      <c r="C19" s="819" t="s">
        <v>1021</v>
      </c>
    </row>
    <row r="20" spans="1:3" ht="17.25" customHeight="1" thickBot="1">
      <c r="A20" s="816">
        <v>15</v>
      </c>
      <c r="B20" s="817" t="s">
        <v>1022</v>
      </c>
      <c r="C20" s="817" t="s">
        <v>1023</v>
      </c>
    </row>
    <row r="21" spans="1:3" ht="17.25" customHeight="1" thickBot="1">
      <c r="A21" s="816">
        <v>16</v>
      </c>
      <c r="B21" s="817" t="s">
        <v>1024</v>
      </c>
      <c r="C21" s="817" t="s">
        <v>559</v>
      </c>
    </row>
    <row r="22" spans="1:3" ht="17.25" customHeight="1">
      <c r="A22" s="1148">
        <v>17</v>
      </c>
      <c r="B22" s="1148" t="s">
        <v>1025</v>
      </c>
      <c r="C22" s="820" t="s">
        <v>1026</v>
      </c>
    </row>
    <row r="23" spans="1:3" ht="17.25" customHeight="1" thickBot="1">
      <c r="A23" s="1149"/>
      <c r="B23" s="1149"/>
      <c r="C23" s="819" t="s">
        <v>1027</v>
      </c>
    </row>
    <row r="24" spans="1:3" ht="17.25" customHeight="1">
      <c r="A24" s="1153">
        <v>18</v>
      </c>
      <c r="B24" s="1153" t="s">
        <v>1028</v>
      </c>
      <c r="C24" s="821" t="s">
        <v>559</v>
      </c>
    </row>
    <row r="25" spans="1:3" ht="17.25" customHeight="1" thickBot="1">
      <c r="A25" s="1154"/>
      <c r="B25" s="1154"/>
      <c r="C25" s="817" t="s">
        <v>1029</v>
      </c>
    </row>
    <row r="26" spans="1:3" ht="17.25" customHeight="1">
      <c r="A26" s="1153">
        <v>19</v>
      </c>
      <c r="B26" s="1153" t="s">
        <v>1030</v>
      </c>
      <c r="C26" s="821" t="s">
        <v>559</v>
      </c>
    </row>
    <row r="27" spans="1:3" ht="17.25" customHeight="1" thickBot="1">
      <c r="A27" s="1154"/>
      <c r="B27" s="1154"/>
      <c r="C27" s="817" t="s">
        <v>1031</v>
      </c>
    </row>
    <row r="28" spans="1:3" ht="17.25" customHeight="1" thickBot="1">
      <c r="A28" s="818">
        <v>20</v>
      </c>
      <c r="B28" s="819" t="s">
        <v>1032</v>
      </c>
      <c r="C28" s="819" t="s">
        <v>12</v>
      </c>
    </row>
    <row r="29" spans="1:3" ht="17.25" customHeight="1">
      <c r="A29" s="1153">
        <v>21</v>
      </c>
      <c r="B29" s="1153" t="s">
        <v>1033</v>
      </c>
      <c r="C29" s="821" t="s">
        <v>559</v>
      </c>
    </row>
    <row r="30" spans="1:3" ht="17.25" customHeight="1" thickBot="1">
      <c r="A30" s="1154"/>
      <c r="B30" s="1154"/>
      <c r="C30" s="817" t="s">
        <v>1034</v>
      </c>
    </row>
    <row r="31" spans="1:3" ht="17.25" customHeight="1">
      <c r="A31" s="1153">
        <v>22</v>
      </c>
      <c r="B31" s="1153" t="s">
        <v>1035</v>
      </c>
      <c r="C31" s="821" t="s">
        <v>559</v>
      </c>
    </row>
    <row r="32" spans="1:3" ht="17.25" customHeight="1" thickBot="1">
      <c r="A32" s="1154"/>
      <c r="B32" s="1154"/>
      <c r="C32" s="817" t="s">
        <v>1036</v>
      </c>
    </row>
    <row r="33" spans="1:3" ht="17.25" customHeight="1">
      <c r="A33" s="1153">
        <v>23</v>
      </c>
      <c r="B33" s="1153" t="s">
        <v>1037</v>
      </c>
      <c r="C33" s="821" t="s">
        <v>559</v>
      </c>
    </row>
    <row r="34" spans="1:3" ht="17.25" customHeight="1" thickBot="1">
      <c r="A34" s="1154"/>
      <c r="B34" s="1154"/>
      <c r="C34" s="817" t="s">
        <v>744</v>
      </c>
    </row>
    <row r="35" spans="1:3" ht="17.25" customHeight="1">
      <c r="A35" s="1148">
        <v>24</v>
      </c>
      <c r="B35" s="1148" t="s">
        <v>1038</v>
      </c>
      <c r="C35" s="820" t="s">
        <v>1039</v>
      </c>
    </row>
    <row r="36" spans="1:3" ht="17.25" customHeight="1" thickBot="1">
      <c r="A36" s="1149"/>
      <c r="B36" s="1149"/>
      <c r="C36" s="819" t="s">
        <v>744</v>
      </c>
    </row>
    <row r="37" spans="1:3" ht="17.25" customHeight="1">
      <c r="A37" s="1153">
        <v>25</v>
      </c>
      <c r="B37" s="1153" t="s">
        <v>1040</v>
      </c>
      <c r="C37" s="821" t="s">
        <v>559</v>
      </c>
    </row>
    <row r="38" spans="1:3" ht="17.25" customHeight="1" thickBot="1">
      <c r="A38" s="1154"/>
      <c r="B38" s="1154"/>
      <c r="C38" s="817" t="s">
        <v>810</v>
      </c>
    </row>
    <row r="39" spans="1:3" ht="17.25" customHeight="1">
      <c r="A39" s="1148">
        <v>26</v>
      </c>
      <c r="B39" s="1148" t="s">
        <v>1041</v>
      </c>
      <c r="C39" s="820" t="s">
        <v>1042</v>
      </c>
    </row>
    <row r="40" spans="1:3" ht="17.25" customHeight="1" thickBot="1">
      <c r="A40" s="1149"/>
      <c r="B40" s="1149"/>
      <c r="C40" s="819" t="s">
        <v>837</v>
      </c>
    </row>
    <row r="41" spans="1:3" ht="17.25" customHeight="1" thickBot="1">
      <c r="A41" s="816">
        <v>27</v>
      </c>
      <c r="B41" s="817" t="s">
        <v>1043</v>
      </c>
      <c r="C41" s="817" t="s">
        <v>1044</v>
      </c>
    </row>
    <row r="42" spans="1:3" ht="17.25" customHeight="1" thickBot="1">
      <c r="A42" s="816">
        <v>28</v>
      </c>
      <c r="B42" s="817" t="s">
        <v>1045</v>
      </c>
      <c r="C42" s="817" t="s">
        <v>14</v>
      </c>
    </row>
    <row r="43" spans="1:3" ht="17.25" customHeight="1" thickBot="1">
      <c r="A43" s="816">
        <v>29</v>
      </c>
      <c r="B43" s="817" t="s">
        <v>1046</v>
      </c>
      <c r="C43" s="817" t="s">
        <v>1047</v>
      </c>
    </row>
    <row r="44" spans="1:3" ht="17.25" customHeight="1" thickBot="1">
      <c r="A44" s="1150" t="s">
        <v>15</v>
      </c>
      <c r="B44" s="1151"/>
      <c r="C44" s="1152"/>
    </row>
    <row r="45" spans="1:3" ht="17.25" customHeight="1" thickBot="1">
      <c r="A45" s="816">
        <v>30</v>
      </c>
      <c r="B45" s="817" t="s">
        <v>1048</v>
      </c>
      <c r="C45" s="817" t="s">
        <v>16</v>
      </c>
    </row>
    <row r="46" spans="1:3" ht="17.25" customHeight="1" thickBot="1">
      <c r="A46" s="816">
        <v>31</v>
      </c>
      <c r="B46" s="817" t="s">
        <v>1049</v>
      </c>
      <c r="C46" s="817" t="s">
        <v>1068</v>
      </c>
    </row>
    <row r="47" spans="1:3" ht="17.25" customHeight="1" thickBot="1">
      <c r="A47" s="816">
        <v>32</v>
      </c>
      <c r="B47" s="817" t="s">
        <v>1050</v>
      </c>
      <c r="C47" s="817" t="s">
        <v>17</v>
      </c>
    </row>
    <row r="48" spans="1:3" ht="17.25" customHeight="1" thickBot="1">
      <c r="A48" s="816">
        <v>33</v>
      </c>
      <c r="B48" s="817" t="s">
        <v>1051</v>
      </c>
      <c r="C48" s="817" t="s">
        <v>1052</v>
      </c>
    </row>
    <row r="49" spans="1:3" ht="17.25" customHeight="1" thickBot="1">
      <c r="A49" s="818">
        <v>34</v>
      </c>
      <c r="B49" s="819" t="s">
        <v>1053</v>
      </c>
      <c r="C49" s="819" t="s">
        <v>1003</v>
      </c>
    </row>
    <row r="50" spans="1:3" ht="17.25" customHeight="1" thickBot="1">
      <c r="A50" s="1150" t="s">
        <v>1054</v>
      </c>
      <c r="B50" s="1151"/>
      <c r="C50" s="1152"/>
    </row>
    <row r="51" spans="1:3" ht="17.25" customHeight="1" thickBot="1">
      <c r="A51" s="816">
        <v>35</v>
      </c>
      <c r="B51" s="817" t="s">
        <v>1055</v>
      </c>
      <c r="C51" s="817" t="s">
        <v>18</v>
      </c>
    </row>
    <row r="52" spans="1:3" ht="17.25" customHeight="1" thickBot="1">
      <c r="A52" s="818">
        <v>36</v>
      </c>
      <c r="B52" s="819" t="s">
        <v>1056</v>
      </c>
      <c r="C52" s="819" t="s">
        <v>19</v>
      </c>
    </row>
    <row r="53" spans="1:3" ht="17.25" customHeight="1" thickBot="1">
      <c r="A53" s="816">
        <v>37</v>
      </c>
      <c r="B53" s="817" t="s">
        <v>1057</v>
      </c>
      <c r="C53" s="817" t="s">
        <v>20</v>
      </c>
    </row>
    <row r="54" spans="1:3" ht="17.25" customHeight="1" thickBot="1">
      <c r="A54" s="816">
        <v>38</v>
      </c>
      <c r="B54" s="817" t="s">
        <v>1058</v>
      </c>
      <c r="C54" s="817" t="s">
        <v>1070</v>
      </c>
    </row>
    <row r="55" spans="1:3" ht="17.25" customHeight="1" thickBot="1">
      <c r="A55" s="816">
        <v>39</v>
      </c>
      <c r="B55" s="817" t="s">
        <v>1059</v>
      </c>
      <c r="C55" s="817" t="s">
        <v>1069</v>
      </c>
    </row>
    <row r="56" spans="1:3" ht="17.25" customHeight="1" thickBot="1">
      <c r="A56" s="816">
        <v>40</v>
      </c>
      <c r="B56" s="817" t="s">
        <v>21</v>
      </c>
      <c r="C56" s="817" t="s">
        <v>22</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rintOptions horizontalCentered="1"/>
  <pageMargins left="0.51181102362204722" right="0.5118110236220472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dimension ref="A1:J39"/>
  <sheetViews>
    <sheetView view="pageBreakPreview" zoomScale="120" zoomScaleSheetLayoutView="120" workbookViewId="0">
      <selection activeCell="G48" sqref="G48"/>
    </sheetView>
  </sheetViews>
  <sheetFormatPr baseColWidth="10" defaultColWidth="11.42578125" defaultRowHeight="15"/>
  <cols>
    <col min="1" max="1" width="4.7109375" customWidth="1"/>
    <col min="2" max="2" width="30.28515625" customWidth="1"/>
    <col min="3" max="3" width="13.85546875" bestFit="1" customWidth="1"/>
    <col min="4" max="4" width="12.42578125" customWidth="1"/>
    <col min="5" max="5" width="13.85546875" bestFit="1" customWidth="1"/>
    <col min="6" max="6" width="13.42578125" customWidth="1"/>
    <col min="7" max="7" width="13.85546875" bestFit="1" customWidth="1"/>
    <col min="8" max="9" width="12.42578125" customWidth="1"/>
  </cols>
  <sheetData>
    <row r="1" spans="1:10" ht="15.75">
      <c r="A1" s="1156" t="s">
        <v>23</v>
      </c>
      <c r="B1" s="1156"/>
      <c r="C1" s="1156"/>
      <c r="D1" s="1156"/>
      <c r="E1" s="1156"/>
      <c r="F1" s="1156"/>
      <c r="G1" s="1156"/>
      <c r="H1" s="1156"/>
      <c r="I1" s="1156"/>
    </row>
    <row r="2" spans="1:10" ht="15.75" customHeight="1">
      <c r="A2" s="1157" t="s">
        <v>320</v>
      </c>
      <c r="B2" s="1157"/>
      <c r="C2" s="1157"/>
      <c r="D2" s="1157"/>
      <c r="E2" s="1157"/>
      <c r="F2" s="1157"/>
      <c r="G2" s="1157"/>
      <c r="H2" s="1157"/>
      <c r="I2" s="1157"/>
    </row>
    <row r="3" spans="1:10" s="51" customFormat="1" ht="16.5">
      <c r="A3" s="1157" t="str">
        <f>'ETCA-I-01'!A3:G3</f>
        <v>TELEVISORA DE HERMOSILLO, S.A. DE C.V.</v>
      </c>
      <c r="B3" s="1157"/>
      <c r="C3" s="1157"/>
      <c r="D3" s="1157"/>
      <c r="E3" s="1157"/>
      <c r="F3" s="1157"/>
      <c r="G3" s="1157"/>
      <c r="H3" s="1157"/>
      <c r="I3" s="1157"/>
    </row>
    <row r="4" spans="1:10" ht="15" customHeight="1">
      <c r="A4" s="1201" t="str">
        <f>'ETCA-I-03'!A4:D4</f>
        <v>Del 01 de Enero al 31 de Marzo de 2019</v>
      </c>
      <c r="B4" s="1201"/>
      <c r="C4" s="1201"/>
      <c r="D4" s="1201"/>
      <c r="E4" s="1201"/>
      <c r="F4" s="1201"/>
      <c r="G4" s="1201"/>
      <c r="H4" s="1201"/>
      <c r="I4" s="1201"/>
    </row>
    <row r="5" spans="1:10" ht="15.75" customHeight="1" thickBot="1">
      <c r="A5" s="1202" t="s">
        <v>87</v>
      </c>
      <c r="B5" s="1202"/>
      <c r="C5" s="1202"/>
      <c r="D5" s="1202"/>
      <c r="E5" s="1202"/>
      <c r="F5" s="1202"/>
      <c r="G5" s="1202"/>
      <c r="H5" s="1202"/>
      <c r="I5" s="1202"/>
    </row>
    <row r="6" spans="1:10" ht="24" customHeight="1">
      <c r="A6" s="1203" t="s">
        <v>321</v>
      </c>
      <c r="B6" s="1204"/>
      <c r="C6" s="614" t="s">
        <v>322</v>
      </c>
      <c r="D6" s="1207" t="s">
        <v>323</v>
      </c>
      <c r="E6" s="1207" t="s">
        <v>324</v>
      </c>
      <c r="F6" s="1207" t="s">
        <v>325</v>
      </c>
      <c r="G6" s="614" t="s">
        <v>326</v>
      </c>
      <c r="H6" s="1207" t="s">
        <v>327</v>
      </c>
      <c r="I6" s="1207" t="s">
        <v>328</v>
      </c>
    </row>
    <row r="7" spans="1:10" ht="34.5" customHeight="1" thickBot="1">
      <c r="A7" s="1205"/>
      <c r="B7" s="1206"/>
      <c r="C7" s="1009" t="s">
        <v>1329</v>
      </c>
      <c r="D7" s="1208"/>
      <c r="E7" s="1208"/>
      <c r="F7" s="1208"/>
      <c r="G7" s="780" t="s">
        <v>329</v>
      </c>
      <c r="H7" s="1208"/>
      <c r="I7" s="1208"/>
    </row>
    <row r="8" spans="1:10" ht="5.25" customHeight="1">
      <c r="A8" s="1209"/>
      <c r="B8" s="1210"/>
      <c r="C8" s="779"/>
      <c r="D8" s="779"/>
      <c r="E8" s="779"/>
      <c r="F8" s="779"/>
      <c r="G8" s="779"/>
      <c r="H8" s="779"/>
      <c r="I8" s="779"/>
    </row>
    <row r="9" spans="1:10">
      <c r="A9" s="1199" t="s">
        <v>330</v>
      </c>
      <c r="B9" s="1200"/>
      <c r="C9" s="660">
        <f>C10+C14</f>
        <v>62500044</v>
      </c>
      <c r="D9" s="660">
        <f t="shared" ref="D9:I9" si="0">D10+D14</f>
        <v>0</v>
      </c>
      <c r="E9" s="660">
        <f t="shared" si="0"/>
        <v>2499996</v>
      </c>
      <c r="F9" s="660">
        <f t="shared" si="0"/>
        <v>0</v>
      </c>
      <c r="G9" s="660">
        <f>+C9+D9-E9+F9</f>
        <v>60000048</v>
      </c>
      <c r="H9" s="660">
        <f t="shared" si="0"/>
        <v>0</v>
      </c>
      <c r="I9" s="660">
        <f t="shared" si="0"/>
        <v>0</v>
      </c>
    </row>
    <row r="10" spans="1:10" ht="16.5">
      <c r="A10" s="1199" t="s">
        <v>331</v>
      </c>
      <c r="B10" s="1200"/>
      <c r="C10" s="660">
        <f>SUM(C11:C13)</f>
        <v>9999984</v>
      </c>
      <c r="D10" s="660">
        <f t="shared" ref="D10:I10" si="1">SUM(D11:D13)</f>
        <v>0</v>
      </c>
      <c r="E10" s="660">
        <f t="shared" si="1"/>
        <v>0</v>
      </c>
      <c r="F10" s="660">
        <f t="shared" si="1"/>
        <v>0</v>
      </c>
      <c r="G10" s="660">
        <f t="shared" si="1"/>
        <v>9999984</v>
      </c>
      <c r="H10" s="660">
        <f t="shared" si="1"/>
        <v>0</v>
      </c>
      <c r="I10" s="660">
        <f t="shared" si="1"/>
        <v>0</v>
      </c>
      <c r="J10" s="423" t="str">
        <f>IF(C10&lt;&gt;'ETCA-I-08'!E21,"ERROR!!!!! NO CONCUERDA CON LO REPORTADO EN EL ESTADO ANALITICO  DE LA DEUDA Y OTROS PASIVOS","")</f>
        <v/>
      </c>
    </row>
    <row r="11" spans="1:10" ht="16.5">
      <c r="A11" s="778"/>
      <c r="B11" s="782" t="s">
        <v>332</v>
      </c>
      <c r="C11" s="684">
        <v>9999984</v>
      </c>
      <c r="D11" s="684">
        <v>0</v>
      </c>
      <c r="E11" s="684">
        <v>0</v>
      </c>
      <c r="F11" s="684">
        <v>0</v>
      </c>
      <c r="G11" s="660">
        <v>9999984</v>
      </c>
      <c r="H11" s="684">
        <v>0</v>
      </c>
      <c r="I11" s="684">
        <v>0</v>
      </c>
      <c r="J11" s="423" t="str">
        <f>IF(G10&lt;&gt;'ETCA-I-08'!F21,"ERROR!!!!! NO CONCUERDA CON LO REPORTADO EN EL ESTADO ANALITICO  DE LA DEUDA Y OTROS PASIVOS","")</f>
        <v/>
      </c>
    </row>
    <row r="12" spans="1:10">
      <c r="A12" s="781"/>
      <c r="B12" s="782" t="s">
        <v>333</v>
      </c>
      <c r="C12" s="684">
        <v>0</v>
      </c>
      <c r="D12" s="684">
        <v>0</v>
      </c>
      <c r="E12" s="684">
        <v>0</v>
      </c>
      <c r="F12" s="684">
        <v>0</v>
      </c>
      <c r="G12" s="660">
        <f>+C12+D12-E12+F12</f>
        <v>0</v>
      </c>
      <c r="H12" s="684">
        <v>0</v>
      </c>
      <c r="I12" s="684">
        <v>0</v>
      </c>
    </row>
    <row r="13" spans="1:10">
      <c r="A13" s="781"/>
      <c r="B13" s="782" t="s">
        <v>334</v>
      </c>
      <c r="C13" s="684">
        <v>0</v>
      </c>
      <c r="D13" s="684">
        <v>0</v>
      </c>
      <c r="E13" s="684">
        <v>0</v>
      </c>
      <c r="F13" s="684">
        <v>0</v>
      </c>
      <c r="G13" s="660">
        <f>+C13+D13-E13+F13</f>
        <v>0</v>
      </c>
      <c r="H13" s="684">
        <v>0</v>
      </c>
      <c r="I13" s="684">
        <v>0</v>
      </c>
    </row>
    <row r="14" spans="1:10" ht="16.5">
      <c r="A14" s="1199" t="s">
        <v>335</v>
      </c>
      <c r="B14" s="1200"/>
      <c r="C14" s="660">
        <f t="shared" ref="C14:I14" si="2">SUM(C15:C17)</f>
        <v>52500060</v>
      </c>
      <c r="D14" s="660">
        <f t="shared" si="2"/>
        <v>0</v>
      </c>
      <c r="E14" s="660">
        <f t="shared" si="2"/>
        <v>2499996</v>
      </c>
      <c r="F14" s="660">
        <f t="shared" si="2"/>
        <v>0</v>
      </c>
      <c r="G14" s="660">
        <f t="shared" si="2"/>
        <v>50000064</v>
      </c>
      <c r="H14" s="660">
        <f t="shared" si="2"/>
        <v>0</v>
      </c>
      <c r="I14" s="660">
        <f t="shared" si="2"/>
        <v>0</v>
      </c>
      <c r="J14" s="423" t="str">
        <f>IF(C14&lt;&gt;'ETCA-I-08'!E35,"ERROR!!!!! NO CONCUERDA CON LO REPORTADO EN EL ESTADO ANALITICO DE LA DEUDA Y OTROS PASIVOS","")</f>
        <v/>
      </c>
    </row>
    <row r="15" spans="1:10" ht="16.5">
      <c r="A15" s="778"/>
      <c r="B15" s="782" t="s">
        <v>336</v>
      </c>
      <c r="C15" s="684">
        <v>52500060</v>
      </c>
      <c r="D15" s="684">
        <v>0</v>
      </c>
      <c r="E15" s="684">
        <v>2499996</v>
      </c>
      <c r="F15" s="684">
        <v>0</v>
      </c>
      <c r="G15" s="660">
        <v>50000064</v>
      </c>
      <c r="H15" s="684">
        <v>0</v>
      </c>
      <c r="I15" s="684">
        <v>0</v>
      </c>
      <c r="J15" s="423" t="str">
        <f>IF(G14&lt;&gt;'ETCA-I-08'!F35,"ERROR!!!!! NO CONCUERDA CON LO REPORTADO EN EL ESTADO ANALITICO DE LA DEUDA Y OTROS PASIVOS","")</f>
        <v/>
      </c>
    </row>
    <row r="16" spans="1:10">
      <c r="A16" s="781"/>
      <c r="B16" s="782" t="s">
        <v>337</v>
      </c>
      <c r="C16" s="684">
        <v>0</v>
      </c>
      <c r="D16" s="684">
        <v>0</v>
      </c>
      <c r="E16" s="684">
        <v>0</v>
      </c>
      <c r="F16" s="684">
        <v>0</v>
      </c>
      <c r="G16" s="660">
        <f>+C16+D16-E16+F16</f>
        <v>0</v>
      </c>
      <c r="H16" s="684">
        <v>0</v>
      </c>
      <c r="I16" s="684">
        <v>0</v>
      </c>
    </row>
    <row r="17" spans="1:10">
      <c r="A17" s="781"/>
      <c r="B17" s="782" t="s">
        <v>338</v>
      </c>
      <c r="C17" s="684">
        <v>0</v>
      </c>
      <c r="D17" s="684">
        <v>0</v>
      </c>
      <c r="E17" s="684">
        <v>0</v>
      </c>
      <c r="F17" s="684">
        <v>0</v>
      </c>
      <c r="G17" s="660">
        <f>+C17+D17-E17+F17</f>
        <v>0</v>
      </c>
      <c r="H17" s="684">
        <v>0</v>
      </c>
      <c r="I17" s="684">
        <v>0</v>
      </c>
    </row>
    <row r="18" spans="1:10" s="656" customFormat="1" ht="16.5">
      <c r="A18" s="1199" t="s">
        <v>339</v>
      </c>
      <c r="B18" s="1200"/>
      <c r="C18" s="763">
        <v>31581981</v>
      </c>
      <c r="D18" s="703"/>
      <c r="E18" s="703"/>
      <c r="F18" s="703"/>
      <c r="G18" s="763">
        <v>36115516</v>
      </c>
      <c r="H18" s="703"/>
      <c r="I18" s="703"/>
      <c r="J18" s="423" t="str">
        <f>IF(C18&lt;&gt;'ETCA-I-08'!E37,"ERROR!!! NO CONCUERDA CON LO REPORTADO EN EL ESTADO ANALITICO DE LA DEUDA Y OTROS PASIVOS","")</f>
        <v/>
      </c>
    </row>
    <row r="19" spans="1:10" ht="16.5" customHeight="1">
      <c r="A19" s="1199" t="s">
        <v>340</v>
      </c>
      <c r="B19" s="1200"/>
      <c r="C19" s="660">
        <f t="shared" ref="C19:I19" si="3">C9+C18</f>
        <v>94082025</v>
      </c>
      <c r="D19" s="660">
        <f t="shared" si="3"/>
        <v>0</v>
      </c>
      <c r="E19" s="660">
        <f t="shared" si="3"/>
        <v>2499996</v>
      </c>
      <c r="F19" s="660">
        <f t="shared" si="3"/>
        <v>0</v>
      </c>
      <c r="G19" s="660">
        <f t="shared" si="3"/>
        <v>96115564</v>
      </c>
      <c r="H19" s="660">
        <f t="shared" si="3"/>
        <v>0</v>
      </c>
      <c r="I19" s="660">
        <f t="shared" si="3"/>
        <v>0</v>
      </c>
      <c r="J19" s="423" t="str">
        <f>IF(G18&lt;&gt;'ETCA-I-08'!F37,"ERROR!!! NO CONCUERDA CON LO REPORTADO EN EL ESTADO ANALITICO DE LA DEUDA Y OTROS PASIVOS","")</f>
        <v/>
      </c>
    </row>
    <row r="20" spans="1:10" ht="16.5" customHeight="1">
      <c r="A20" s="1199" t="s">
        <v>341</v>
      </c>
      <c r="B20" s="1200"/>
      <c r="C20" s="748">
        <f>SUM(C21:C23)</f>
        <v>0</v>
      </c>
      <c r="D20" s="660">
        <f t="shared" ref="D20:I20" si="4">SUM(D21:D23)</f>
        <v>0</v>
      </c>
      <c r="E20" s="660">
        <f t="shared" si="4"/>
        <v>0</v>
      </c>
      <c r="F20" s="660">
        <f t="shared" si="4"/>
        <v>0</v>
      </c>
      <c r="G20" s="660">
        <f>+C20+D20-E20+F20</f>
        <v>0</v>
      </c>
      <c r="H20" s="660">
        <f t="shared" si="4"/>
        <v>0</v>
      </c>
      <c r="I20" s="660">
        <f t="shared" si="4"/>
        <v>0</v>
      </c>
      <c r="J20" s="423" t="str">
        <f>IF(G19&lt;&gt;'ETCA-I-08'!F39,"ERROR!!!! NO CONCUERDA CON LO REPORTADO EN EL ESTADO ANALITICO DE LA DEUDA Y OTROS PASIVOS","")</f>
        <v/>
      </c>
    </row>
    <row r="21" spans="1:10">
      <c r="A21" s="1218" t="s">
        <v>342</v>
      </c>
      <c r="B21" s="1219"/>
      <c r="C21" s="684">
        <v>0</v>
      </c>
      <c r="D21" s="684">
        <v>0</v>
      </c>
      <c r="E21" s="684">
        <v>0</v>
      </c>
      <c r="F21" s="684">
        <v>0</v>
      </c>
      <c r="G21" s="660">
        <f>+C21+D21-E21+F21</f>
        <v>0</v>
      </c>
      <c r="H21" s="684">
        <v>0</v>
      </c>
      <c r="I21" s="684">
        <v>0</v>
      </c>
      <c r="J21" t="str">
        <f>IF(C19&lt;&gt;'ETCA-I-08'!E39,"ERROR!!!!! , NO CONCUERDA CON LO REPORTADO EN EL ESTADO ANALITICO DE LA DEUDA Y OTROS PASIVOS","")</f>
        <v/>
      </c>
    </row>
    <row r="22" spans="1:10">
      <c r="A22" s="1218" t="s">
        <v>343</v>
      </c>
      <c r="B22" s="1219"/>
      <c r="C22" s="684">
        <v>0</v>
      </c>
      <c r="D22" s="684">
        <v>0</v>
      </c>
      <c r="E22" s="684">
        <v>0</v>
      </c>
      <c r="F22" s="684">
        <v>0</v>
      </c>
      <c r="G22" s="660">
        <f>+C22+D22-E22+F22</f>
        <v>0</v>
      </c>
      <c r="H22" s="684">
        <v>0</v>
      </c>
      <c r="I22" s="684">
        <v>0</v>
      </c>
    </row>
    <row r="23" spans="1:10">
      <c r="A23" s="1218" t="s">
        <v>344</v>
      </c>
      <c r="B23" s="1219"/>
      <c r="C23" s="684"/>
      <c r="D23" s="684"/>
      <c r="E23" s="684"/>
      <c r="F23" s="684"/>
      <c r="G23" s="660">
        <f>+C23+D23-E23+F23</f>
        <v>0</v>
      </c>
      <c r="H23" s="684"/>
      <c r="I23" s="684"/>
    </row>
    <row r="24" spans="1:10" ht="16.5" customHeight="1">
      <c r="A24" s="1199" t="s">
        <v>345</v>
      </c>
      <c r="B24" s="1200"/>
      <c r="C24" s="660">
        <f>SUM(C25:C27)</f>
        <v>0</v>
      </c>
      <c r="D24" s="660">
        <f t="shared" ref="D24:I24" si="5">SUM(D25:D27)</f>
        <v>0</v>
      </c>
      <c r="E24" s="660">
        <f t="shared" si="5"/>
        <v>0</v>
      </c>
      <c r="F24" s="660">
        <f t="shared" si="5"/>
        <v>0</v>
      </c>
      <c r="G24" s="660">
        <f t="shared" si="5"/>
        <v>0</v>
      </c>
      <c r="H24" s="660">
        <f t="shared" si="5"/>
        <v>0</v>
      </c>
      <c r="I24" s="660">
        <f t="shared" si="5"/>
        <v>0</v>
      </c>
    </row>
    <row r="25" spans="1:10">
      <c r="A25" s="1218" t="s">
        <v>346</v>
      </c>
      <c r="B25" s="1219"/>
      <c r="C25" s="684">
        <v>0</v>
      </c>
      <c r="D25" s="684">
        <v>0</v>
      </c>
      <c r="E25" s="684">
        <v>0</v>
      </c>
      <c r="F25" s="684">
        <v>0</v>
      </c>
      <c r="G25" s="660">
        <f>+C25+D25-E25+F25</f>
        <v>0</v>
      </c>
      <c r="H25" s="684">
        <v>0</v>
      </c>
      <c r="I25" s="684">
        <v>0</v>
      </c>
    </row>
    <row r="26" spans="1:10">
      <c r="A26" s="1218" t="s">
        <v>347</v>
      </c>
      <c r="B26" s="1219"/>
      <c r="C26" s="684">
        <v>0</v>
      </c>
      <c r="D26" s="684">
        <v>0</v>
      </c>
      <c r="E26" s="684">
        <v>0</v>
      </c>
      <c r="F26" s="684">
        <v>0</v>
      </c>
      <c r="G26" s="660">
        <f>+C26+D26-E26+F26</f>
        <v>0</v>
      </c>
      <c r="H26" s="684">
        <v>0</v>
      </c>
      <c r="I26" s="684">
        <v>0</v>
      </c>
    </row>
    <row r="27" spans="1:10">
      <c r="A27" s="1218" t="s">
        <v>348</v>
      </c>
      <c r="B27" s="1219"/>
      <c r="C27" s="684">
        <v>0</v>
      </c>
      <c r="D27" s="684">
        <v>0</v>
      </c>
      <c r="E27" s="684">
        <v>0</v>
      </c>
      <c r="F27" s="684">
        <v>0</v>
      </c>
      <c r="G27" s="660">
        <f>+C27+D27-E27+F27</f>
        <v>0</v>
      </c>
      <c r="H27" s="684">
        <v>0</v>
      </c>
      <c r="I27" s="684">
        <v>0</v>
      </c>
    </row>
    <row r="28" spans="1:10" ht="7.5" customHeight="1" thickBot="1">
      <c r="A28" s="1220"/>
      <c r="B28" s="1221"/>
      <c r="C28" s="663"/>
      <c r="D28" s="663"/>
      <c r="E28" s="663"/>
      <c r="F28" s="663"/>
      <c r="G28" s="663"/>
      <c r="H28" s="663"/>
      <c r="I28" s="663"/>
    </row>
    <row r="29" spans="1:10" ht="3.75" customHeight="1"/>
    <row r="30" spans="1:10" ht="33" customHeight="1">
      <c r="B30" s="626">
        <v>1</v>
      </c>
      <c r="C30" s="1211" t="s">
        <v>349</v>
      </c>
      <c r="D30" s="1211"/>
      <c r="E30" s="1211"/>
      <c r="F30" s="1211"/>
      <c r="G30" s="1211"/>
      <c r="H30" s="1211"/>
      <c r="I30" s="1211"/>
    </row>
    <row r="31" spans="1:10" ht="18.75" customHeight="1">
      <c r="B31" s="626">
        <v>2</v>
      </c>
      <c r="C31" s="1211" t="s">
        <v>350</v>
      </c>
      <c r="D31" s="1211"/>
      <c r="E31" s="1211"/>
      <c r="F31" s="1211"/>
      <c r="G31" s="1211"/>
      <c r="H31" s="1211"/>
      <c r="I31" s="1211"/>
    </row>
    <row r="32" spans="1:10" ht="3.75" customHeight="1" thickBot="1"/>
    <row r="33" spans="2:7">
      <c r="B33" s="1212" t="s">
        <v>351</v>
      </c>
      <c r="C33" s="621" t="s">
        <v>352</v>
      </c>
      <c r="D33" s="621" t="s">
        <v>353</v>
      </c>
      <c r="E33" s="621" t="s">
        <v>354</v>
      </c>
      <c r="F33" s="1215" t="s">
        <v>355</v>
      </c>
      <c r="G33" s="621" t="s">
        <v>356</v>
      </c>
    </row>
    <row r="34" spans="2:7">
      <c r="B34" s="1213"/>
      <c r="C34" s="611" t="s">
        <v>357</v>
      </c>
      <c r="D34" s="611" t="s">
        <v>358</v>
      </c>
      <c r="E34" s="611" t="s">
        <v>359</v>
      </c>
      <c r="F34" s="1216"/>
      <c r="G34" s="611" t="s">
        <v>360</v>
      </c>
    </row>
    <row r="35" spans="2:7" ht="15.75" thickBot="1">
      <c r="B35" s="1214"/>
      <c r="C35" s="622"/>
      <c r="D35" s="612" t="s">
        <v>361</v>
      </c>
      <c r="E35" s="622"/>
      <c r="F35" s="1217"/>
      <c r="G35" s="622"/>
    </row>
    <row r="36" spans="2:7" ht="18">
      <c r="B36" s="623" t="s">
        <v>362</v>
      </c>
      <c r="C36" s="613"/>
      <c r="D36" s="613"/>
      <c r="E36" s="613"/>
      <c r="F36" s="613"/>
      <c r="G36" s="613"/>
    </row>
    <row r="37" spans="2:7">
      <c r="B37" s="624" t="s">
        <v>363</v>
      </c>
      <c r="C37" s="661">
        <v>45000000</v>
      </c>
      <c r="D37" s="661">
        <v>120</v>
      </c>
      <c r="E37" s="661" t="s">
        <v>1081</v>
      </c>
      <c r="F37" s="661">
        <v>1610200</v>
      </c>
      <c r="G37" s="887">
        <v>7.9603000000000002</v>
      </c>
    </row>
    <row r="38" spans="2:7">
      <c r="B38" s="624" t="s">
        <v>364</v>
      </c>
      <c r="C38" s="661">
        <v>45000000</v>
      </c>
      <c r="D38" s="661">
        <v>120</v>
      </c>
      <c r="E38" s="661" t="s">
        <v>1081</v>
      </c>
      <c r="F38" s="661">
        <v>1610200</v>
      </c>
      <c r="G38" s="887">
        <v>7.9603000000000002</v>
      </c>
    </row>
    <row r="39" spans="2:7" ht="15.75" thickBot="1">
      <c r="B39" s="625" t="s">
        <v>365</v>
      </c>
      <c r="C39" s="662"/>
      <c r="D39" s="662"/>
      <c r="E39" s="662"/>
      <c r="F39" s="662"/>
      <c r="G39" s="662"/>
    </row>
  </sheetData>
  <sheetProtection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1"/>
  <sheetViews>
    <sheetView view="pageBreakPreview" zoomScaleSheetLayoutView="100" workbookViewId="0">
      <selection activeCell="J10" sqref="J10"/>
    </sheetView>
  </sheetViews>
  <sheetFormatPr baseColWidth="10" defaultColWidth="11.42578125" defaultRowHeight="15"/>
  <cols>
    <col min="1" max="1" width="23.5703125" customWidth="1"/>
  </cols>
  <sheetData>
    <row r="1" spans="1:11" ht="15.75">
      <c r="A1" s="1156" t="s">
        <v>23</v>
      </c>
      <c r="B1" s="1156"/>
      <c r="C1" s="1156"/>
      <c r="D1" s="1156"/>
      <c r="E1" s="1156"/>
      <c r="F1" s="1156"/>
      <c r="G1" s="1156"/>
      <c r="H1" s="1156"/>
      <c r="I1" s="1156"/>
      <c r="J1" s="1156"/>
      <c r="K1" s="1156"/>
    </row>
    <row r="2" spans="1:11" ht="15.75" customHeight="1">
      <c r="A2" s="1157" t="s">
        <v>366</v>
      </c>
      <c r="B2" s="1157"/>
      <c r="C2" s="1157"/>
      <c r="D2" s="1157"/>
      <c r="E2" s="1157"/>
      <c r="F2" s="1157"/>
      <c r="G2" s="1157"/>
      <c r="H2" s="1157"/>
      <c r="I2" s="1157"/>
      <c r="J2" s="1157"/>
      <c r="K2" s="1157"/>
    </row>
    <row r="3" spans="1:11" ht="16.5" customHeight="1">
      <c r="A3" s="1157" t="str">
        <f>'ETCA-I-01'!A3:G3</f>
        <v>TELEVISORA DE HERMOSILLO, S.A. DE C.V.</v>
      </c>
      <c r="B3" s="1157"/>
      <c r="C3" s="1157"/>
      <c r="D3" s="1157"/>
      <c r="E3" s="1157"/>
      <c r="F3" s="1157"/>
      <c r="G3" s="1157"/>
      <c r="H3" s="1157"/>
      <c r="I3" s="1157"/>
      <c r="J3" s="1157"/>
      <c r="K3" s="1157"/>
    </row>
    <row r="4" spans="1:11" ht="15.75" customHeight="1">
      <c r="A4" s="1201" t="str">
        <f>'ETCA-I-09'!A4:I4</f>
        <v>Del 01 de Enero al 31 de Marzo de 2019</v>
      </c>
      <c r="B4" s="1201"/>
      <c r="C4" s="1201"/>
      <c r="D4" s="1201"/>
      <c r="E4" s="1201"/>
      <c r="F4" s="1201"/>
      <c r="G4" s="1201"/>
      <c r="H4" s="1201"/>
      <c r="I4" s="1201"/>
      <c r="J4" s="1201"/>
      <c r="K4" s="1201"/>
    </row>
    <row r="5" spans="1:11" ht="15.75" thickBot="1">
      <c r="A5" s="1202" t="s">
        <v>87</v>
      </c>
      <c r="B5" s="1202"/>
      <c r="C5" s="1202"/>
      <c r="D5" s="1202"/>
      <c r="E5" s="1202"/>
      <c r="F5" s="1202"/>
      <c r="G5" s="1202"/>
      <c r="H5" s="1202"/>
      <c r="I5" s="1202"/>
      <c r="J5" s="1202"/>
      <c r="K5" s="1202"/>
    </row>
    <row r="6" spans="1:11" ht="115.5" thickBot="1">
      <c r="A6" s="615" t="s">
        <v>367</v>
      </c>
      <c r="B6" s="616" t="s">
        <v>368</v>
      </c>
      <c r="C6" s="616" t="s">
        <v>369</v>
      </c>
      <c r="D6" s="616" t="s">
        <v>370</v>
      </c>
      <c r="E6" s="616" t="s">
        <v>371</v>
      </c>
      <c r="F6" s="616" t="s">
        <v>372</v>
      </c>
      <c r="G6" s="616" t="s">
        <v>373</v>
      </c>
      <c r="H6" s="616" t="s">
        <v>374</v>
      </c>
      <c r="I6" s="842" t="s">
        <v>1065</v>
      </c>
      <c r="J6" s="842" t="s">
        <v>1066</v>
      </c>
      <c r="K6" s="842" t="s">
        <v>1067</v>
      </c>
    </row>
    <row r="7" spans="1:11">
      <c r="A7" s="608"/>
      <c r="B7" s="610"/>
      <c r="C7" s="610"/>
      <c r="D7" s="610"/>
      <c r="E7" s="610"/>
      <c r="F7" s="610"/>
      <c r="G7" s="610"/>
      <c r="H7" s="610"/>
      <c r="I7" s="610"/>
      <c r="J7" s="610"/>
      <c r="K7" s="610"/>
    </row>
    <row r="8" spans="1:11" ht="25.5">
      <c r="A8" s="617" t="s">
        <v>375</v>
      </c>
      <c r="B8" s="664">
        <f t="shared" ref="B8:J8" si="0">B9+B10+B11+B12</f>
        <v>0</v>
      </c>
      <c r="C8" s="664">
        <f t="shared" si="0"/>
        <v>0</v>
      </c>
      <c r="D8" s="664">
        <f t="shared" si="0"/>
        <v>0</v>
      </c>
      <c r="E8" s="664">
        <f t="shared" si="0"/>
        <v>0</v>
      </c>
      <c r="F8" s="664">
        <f t="shared" si="0"/>
        <v>0</v>
      </c>
      <c r="G8" s="664">
        <f t="shared" si="0"/>
        <v>0</v>
      </c>
      <c r="H8" s="664">
        <f t="shared" si="0"/>
        <v>0</v>
      </c>
      <c r="I8" s="664">
        <f t="shared" si="0"/>
        <v>0</v>
      </c>
      <c r="J8" s="664">
        <f t="shared" si="0"/>
        <v>0</v>
      </c>
      <c r="K8" s="664">
        <f>E8-J8</f>
        <v>0</v>
      </c>
    </row>
    <row r="9" spans="1:11">
      <c r="A9" s="618" t="s">
        <v>376</v>
      </c>
      <c r="B9" s="675">
        <v>0</v>
      </c>
      <c r="C9" s="675">
        <v>0</v>
      </c>
      <c r="D9" s="675">
        <v>0</v>
      </c>
      <c r="E9" s="675">
        <v>0</v>
      </c>
      <c r="F9" s="675">
        <v>0</v>
      </c>
      <c r="G9" s="675">
        <v>0</v>
      </c>
      <c r="H9" s="675">
        <v>0</v>
      </c>
      <c r="I9" s="675">
        <v>0</v>
      </c>
      <c r="J9" s="675">
        <v>0</v>
      </c>
      <c r="K9" s="664">
        <f>E9-J9</f>
        <v>0</v>
      </c>
    </row>
    <row r="10" spans="1:11">
      <c r="A10" s="618" t="s">
        <v>377</v>
      </c>
      <c r="B10" s="675">
        <v>0</v>
      </c>
      <c r="C10" s="675"/>
      <c r="D10" s="675"/>
      <c r="E10" s="675">
        <v>0</v>
      </c>
      <c r="F10" s="675"/>
      <c r="G10" s="675"/>
      <c r="H10" s="675"/>
      <c r="I10" s="675"/>
      <c r="J10" s="675">
        <v>0</v>
      </c>
      <c r="K10" s="664">
        <f>E10-J10</f>
        <v>0</v>
      </c>
    </row>
    <row r="11" spans="1:11">
      <c r="A11" s="618" t="s">
        <v>378</v>
      </c>
      <c r="B11" s="675">
        <v>0</v>
      </c>
      <c r="C11" s="675">
        <v>0</v>
      </c>
      <c r="D11" s="675">
        <v>0</v>
      </c>
      <c r="E11" s="675">
        <v>0</v>
      </c>
      <c r="F11" s="675">
        <v>0</v>
      </c>
      <c r="G11" s="675">
        <v>0</v>
      </c>
      <c r="H11" s="675">
        <v>0</v>
      </c>
      <c r="I11" s="675">
        <v>0</v>
      </c>
      <c r="J11" s="675">
        <v>0</v>
      </c>
      <c r="K11" s="664">
        <f>E11-J11</f>
        <v>0</v>
      </c>
    </row>
    <row r="12" spans="1:11">
      <c r="A12" s="618" t="s">
        <v>379</v>
      </c>
      <c r="B12" s="675">
        <v>0</v>
      </c>
      <c r="C12" s="675"/>
      <c r="D12" s="675"/>
      <c r="E12" s="675">
        <v>0</v>
      </c>
      <c r="F12" s="675"/>
      <c r="G12" s="675"/>
      <c r="H12" s="675"/>
      <c r="I12" s="675"/>
      <c r="J12" s="675">
        <v>0</v>
      </c>
      <c r="K12" s="664">
        <f>E12-J12</f>
        <v>0</v>
      </c>
    </row>
    <row r="13" spans="1:11">
      <c r="A13" s="609"/>
      <c r="B13" s="664"/>
      <c r="C13" s="664"/>
      <c r="D13" s="664"/>
      <c r="E13" s="664"/>
      <c r="F13" s="664"/>
      <c r="G13" s="664"/>
      <c r="H13" s="664"/>
      <c r="I13" s="664"/>
      <c r="J13" s="664"/>
      <c r="K13" s="664"/>
    </row>
    <row r="14" spans="1:11" ht="25.5">
      <c r="A14" s="617" t="s">
        <v>380</v>
      </c>
      <c r="B14" s="664">
        <f t="shared" ref="B14:J14" si="1">B15+B16+B17+B18</f>
        <v>0</v>
      </c>
      <c r="C14" s="664">
        <f t="shared" si="1"/>
        <v>0</v>
      </c>
      <c r="D14" s="664">
        <f t="shared" si="1"/>
        <v>0</v>
      </c>
      <c r="E14" s="664">
        <f t="shared" si="1"/>
        <v>0</v>
      </c>
      <c r="F14" s="664">
        <f t="shared" si="1"/>
        <v>0</v>
      </c>
      <c r="G14" s="664">
        <f t="shared" si="1"/>
        <v>0</v>
      </c>
      <c r="H14" s="664">
        <f t="shared" si="1"/>
        <v>0</v>
      </c>
      <c r="I14" s="664">
        <f t="shared" si="1"/>
        <v>0</v>
      </c>
      <c r="J14" s="664">
        <f t="shared" si="1"/>
        <v>0</v>
      </c>
      <c r="K14" s="664">
        <f>E14-J14</f>
        <v>0</v>
      </c>
    </row>
    <row r="15" spans="1:11">
      <c r="A15" s="618" t="s">
        <v>381</v>
      </c>
      <c r="B15" s="675">
        <v>0</v>
      </c>
      <c r="C15" s="675"/>
      <c r="D15" s="675"/>
      <c r="E15" s="675">
        <v>0</v>
      </c>
      <c r="F15" s="675"/>
      <c r="G15" s="675"/>
      <c r="H15" s="675"/>
      <c r="I15" s="675"/>
      <c r="J15" s="675"/>
      <c r="K15" s="664">
        <f>E15-J15</f>
        <v>0</v>
      </c>
    </row>
    <row r="16" spans="1:11">
      <c r="A16" s="618" t="s">
        <v>382</v>
      </c>
      <c r="B16" s="675">
        <v>0</v>
      </c>
      <c r="C16" s="675"/>
      <c r="D16" s="675">
        <v>0</v>
      </c>
      <c r="E16" s="675">
        <v>0</v>
      </c>
      <c r="F16" s="675">
        <v>0</v>
      </c>
      <c r="G16" s="675">
        <v>0</v>
      </c>
      <c r="H16" s="675">
        <v>0</v>
      </c>
      <c r="I16" s="675">
        <v>0</v>
      </c>
      <c r="J16" s="675">
        <v>0</v>
      </c>
      <c r="K16" s="664">
        <f>E16-J16</f>
        <v>0</v>
      </c>
    </row>
    <row r="17" spans="1:11">
      <c r="A17" s="618" t="s">
        <v>383</v>
      </c>
      <c r="B17" s="675">
        <v>0</v>
      </c>
      <c r="C17" s="675">
        <v>0</v>
      </c>
      <c r="D17" s="675"/>
      <c r="E17" s="675">
        <v>0</v>
      </c>
      <c r="F17" s="675"/>
      <c r="G17" s="675"/>
      <c r="H17" s="675"/>
      <c r="I17" s="675"/>
      <c r="J17" s="675"/>
      <c r="K17" s="664">
        <f>E17-J17</f>
        <v>0</v>
      </c>
    </row>
    <row r="18" spans="1:11">
      <c r="A18" s="618" t="s">
        <v>384</v>
      </c>
      <c r="B18" s="675">
        <v>0</v>
      </c>
      <c r="C18" s="675"/>
      <c r="D18" s="675"/>
      <c r="E18" s="675">
        <v>0</v>
      </c>
      <c r="F18" s="675"/>
      <c r="G18" s="675"/>
      <c r="H18" s="675"/>
      <c r="I18" s="675"/>
      <c r="J18" s="675"/>
      <c r="K18" s="664">
        <f>E18-J18</f>
        <v>0</v>
      </c>
    </row>
    <row r="19" spans="1:11">
      <c r="A19" s="609"/>
      <c r="B19" s="664">
        <v>0</v>
      </c>
      <c r="C19" s="664"/>
      <c r="D19" s="664"/>
      <c r="E19" s="664"/>
      <c r="F19" s="664"/>
      <c r="G19" s="664"/>
      <c r="H19" s="664"/>
      <c r="I19" s="664"/>
      <c r="J19" s="664"/>
      <c r="K19" s="676"/>
    </row>
    <row r="20" spans="1:11" ht="38.25">
      <c r="A20" s="617" t="s">
        <v>385</v>
      </c>
      <c r="B20" s="664">
        <f>B8+B14</f>
        <v>0</v>
      </c>
      <c r="C20" s="664">
        <f t="shared" ref="C20:J20" si="2">C8+C14</f>
        <v>0</v>
      </c>
      <c r="D20" s="664">
        <f t="shared" si="2"/>
        <v>0</v>
      </c>
      <c r="E20" s="664">
        <f t="shared" si="2"/>
        <v>0</v>
      </c>
      <c r="F20" s="664">
        <f t="shared" si="2"/>
        <v>0</v>
      </c>
      <c r="G20" s="664">
        <f t="shared" si="2"/>
        <v>0</v>
      </c>
      <c r="H20" s="664">
        <f t="shared" si="2"/>
        <v>0</v>
      </c>
      <c r="I20" s="664">
        <f t="shared" si="2"/>
        <v>0</v>
      </c>
      <c r="J20" s="664">
        <f t="shared" si="2"/>
        <v>0</v>
      </c>
      <c r="K20" s="664">
        <f>E20-J20</f>
        <v>0</v>
      </c>
    </row>
    <row r="21" spans="1:11" ht="15.75" thickBot="1">
      <c r="A21" s="619"/>
      <c r="B21" s="620"/>
      <c r="C21" s="620"/>
      <c r="D21" s="620"/>
      <c r="E21" s="620"/>
      <c r="F21" s="620"/>
      <c r="G21" s="620"/>
      <c r="H21" s="620"/>
      <c r="I21" s="620"/>
      <c r="J21" s="620"/>
      <c r="K21" s="620"/>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52"/>
  <sheetViews>
    <sheetView view="pageBreakPreview" topLeftCell="A10" zoomScale="90" zoomScaleSheetLayoutView="90" workbookViewId="0">
      <selection activeCell="H37" sqref="H37"/>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230" t="s">
        <v>23</v>
      </c>
      <c r="B1" s="1230"/>
      <c r="C1" s="1230"/>
      <c r="D1" s="1230"/>
      <c r="E1" s="1230"/>
      <c r="F1" s="1230"/>
      <c r="G1" s="1230"/>
      <c r="H1" s="1230"/>
      <c r="I1" s="1230"/>
    </row>
    <row r="2" spans="1:9">
      <c r="A2" s="1232" t="s">
        <v>8</v>
      </c>
      <c r="B2" s="1232"/>
      <c r="C2" s="1232"/>
      <c r="D2" s="1232"/>
      <c r="E2" s="1232"/>
      <c r="F2" s="1232"/>
      <c r="G2" s="1232"/>
      <c r="H2" s="1232"/>
      <c r="I2" s="1232"/>
    </row>
    <row r="3" spans="1:9">
      <c r="A3" s="1231" t="str">
        <f>'ETCA-I-01'!A3:G3</f>
        <v>TELEVISORA DE HERMOSILLO, S.A. DE C.V.</v>
      </c>
      <c r="B3" s="1231"/>
      <c r="C3" s="1231"/>
      <c r="D3" s="1231"/>
      <c r="E3" s="1231"/>
      <c r="F3" s="1231"/>
      <c r="G3" s="1231"/>
      <c r="H3" s="1231"/>
      <c r="I3" s="1231"/>
    </row>
    <row r="4" spans="1:9">
      <c r="A4" s="1231" t="str">
        <f>'ETCA-I-01'!A4:G4</f>
        <v>Al 31 de Marzo de 2019</v>
      </c>
      <c r="B4" s="1231"/>
      <c r="C4" s="1231"/>
      <c r="D4" s="1231"/>
      <c r="E4" s="1231"/>
      <c r="F4" s="1231"/>
      <c r="G4" s="1231"/>
      <c r="H4" s="1231"/>
      <c r="I4" s="1231"/>
    </row>
    <row r="5" spans="1:9" ht="18" customHeight="1" thickBot="1">
      <c r="A5" s="5"/>
      <c r="B5" s="1233" t="s">
        <v>386</v>
      </c>
      <c r="C5" s="1233"/>
      <c r="D5" s="1233"/>
      <c r="E5" s="1233"/>
      <c r="F5" s="1233"/>
      <c r="G5" s="1233"/>
      <c r="H5" s="322"/>
      <c r="I5" s="5"/>
    </row>
    <row r="6" spans="1:9">
      <c r="A6" s="8"/>
      <c r="B6" s="9"/>
      <c r="C6" s="9"/>
      <c r="D6" s="9"/>
      <c r="E6" s="9"/>
      <c r="F6" s="9"/>
      <c r="G6" s="9"/>
      <c r="H6" s="9"/>
      <c r="I6" s="10"/>
    </row>
    <row r="7" spans="1:9">
      <c r="A7" s="11"/>
      <c r="B7" s="12"/>
      <c r="C7" s="12"/>
      <c r="D7" s="12"/>
      <c r="E7" s="12"/>
      <c r="F7" s="12"/>
      <c r="G7" s="12"/>
      <c r="H7" s="12"/>
      <c r="I7" s="13"/>
    </row>
    <row r="8" spans="1:9">
      <c r="A8" s="14" t="s">
        <v>387</v>
      </c>
      <c r="B8" s="1223" t="s">
        <v>1082</v>
      </c>
      <c r="C8" s="1223"/>
      <c r="D8" s="1223"/>
      <c r="E8" s="1223"/>
      <c r="F8" s="1223"/>
      <c r="G8" s="1223"/>
      <c r="H8" s="1223"/>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thickBot="1">
      <c r="A15" s="11"/>
      <c r="B15" s="12"/>
      <c r="C15" s="15"/>
      <c r="D15" s="15"/>
      <c r="E15" s="15"/>
      <c r="F15" s="15"/>
      <c r="G15" s="15"/>
      <c r="H15" s="15"/>
      <c r="I15" s="13"/>
    </row>
    <row r="16" spans="1:9" ht="15" customHeight="1">
      <c r="A16" s="11"/>
      <c r="B16" s="12"/>
      <c r="C16" s="1224"/>
      <c r="D16" s="1225"/>
      <c r="E16" s="1225"/>
      <c r="F16" s="1225"/>
      <c r="G16" s="1225"/>
      <c r="H16" s="1226"/>
      <c r="I16" s="13"/>
    </row>
    <row r="17" spans="1:9" ht="15" customHeight="1">
      <c r="A17" s="11"/>
      <c r="B17" s="12"/>
      <c r="C17" s="1227"/>
      <c r="D17" s="1228"/>
      <c r="E17" s="1228"/>
      <c r="F17" s="1228"/>
      <c r="G17" s="1228"/>
      <c r="H17" s="1229"/>
      <c r="I17" s="13"/>
    </row>
    <row r="18" spans="1:9" ht="15" customHeight="1">
      <c r="A18" s="11"/>
      <c r="B18" s="12"/>
      <c r="C18" s="1227"/>
      <c r="D18" s="1228"/>
      <c r="E18" s="1228"/>
      <c r="F18" s="1228"/>
      <c r="G18" s="1228"/>
      <c r="H18" s="1229"/>
      <c r="I18" s="13"/>
    </row>
    <row r="19" spans="1:9" ht="15" customHeight="1">
      <c r="A19" s="14" t="s">
        <v>388</v>
      </c>
      <c r="B19" s="12"/>
      <c r="C19" s="1227"/>
      <c r="D19" s="1228"/>
      <c r="E19" s="1228"/>
      <c r="F19" s="1228"/>
      <c r="G19" s="1228"/>
      <c r="H19" s="1229"/>
      <c r="I19" s="13"/>
    </row>
    <row r="20" spans="1:9" ht="15" customHeight="1">
      <c r="A20" s="11"/>
      <c r="B20" s="12"/>
      <c r="C20" s="1227"/>
      <c r="D20" s="1228"/>
      <c r="E20" s="1228"/>
      <c r="F20" s="1228"/>
      <c r="G20" s="1228"/>
      <c r="H20" s="1229"/>
      <c r="I20" s="13"/>
    </row>
    <row r="21" spans="1:9" ht="15" customHeight="1">
      <c r="A21" s="11"/>
      <c r="B21" s="12"/>
      <c r="C21" s="1227"/>
      <c r="D21" s="1228"/>
      <c r="E21" s="1228"/>
      <c r="F21" s="1228"/>
      <c r="G21" s="1228"/>
      <c r="H21" s="1229"/>
      <c r="I21" s="13"/>
    </row>
    <row r="22" spans="1:9" ht="15" customHeight="1">
      <c r="A22" s="11"/>
      <c r="B22" s="12"/>
      <c r="C22" s="1227"/>
      <c r="D22" s="1228"/>
      <c r="E22" s="1228"/>
      <c r="F22" s="1228"/>
      <c r="G22" s="1228"/>
      <c r="H22" s="1229"/>
      <c r="I22" s="13"/>
    </row>
    <row r="23" spans="1:9" ht="15" customHeight="1">
      <c r="A23" s="11"/>
      <c r="B23" s="12"/>
      <c r="C23" s="1227"/>
      <c r="D23" s="1228"/>
      <c r="E23" s="1228"/>
      <c r="F23" s="1228"/>
      <c r="G23" s="1228"/>
      <c r="H23" s="1229"/>
      <c r="I23" s="13"/>
    </row>
    <row r="24" spans="1:9" ht="15" customHeight="1">
      <c r="A24" s="11"/>
      <c r="B24" s="12"/>
      <c r="C24" s="1227"/>
      <c r="D24" s="1228"/>
      <c r="E24" s="1228"/>
      <c r="F24" s="1228"/>
      <c r="G24" s="1228"/>
      <c r="H24" s="1229"/>
      <c r="I24" s="13"/>
    </row>
    <row r="25" spans="1:9" ht="15" customHeight="1">
      <c r="A25" s="11"/>
      <c r="B25" s="12"/>
      <c r="C25" s="1227"/>
      <c r="D25" s="1228"/>
      <c r="E25" s="1228"/>
      <c r="F25" s="1228"/>
      <c r="G25" s="1228"/>
      <c r="H25" s="1229"/>
      <c r="I25" s="13"/>
    </row>
    <row r="26" spans="1:9" ht="15" customHeight="1">
      <c r="A26" s="11"/>
      <c r="B26" s="12"/>
      <c r="C26" s="1227"/>
      <c r="D26" s="1228"/>
      <c r="E26" s="1228"/>
      <c r="F26" s="1228"/>
      <c r="G26" s="1228"/>
      <c r="H26" s="1229"/>
      <c r="I26" s="13"/>
    </row>
    <row r="27" spans="1:9" ht="14.25" customHeight="1">
      <c r="A27" s="11"/>
      <c r="B27" s="12"/>
      <c r="C27" s="1227"/>
      <c r="D27" s="1228"/>
      <c r="E27" s="1228"/>
      <c r="F27" s="1228"/>
      <c r="G27" s="1228"/>
      <c r="H27" s="1229"/>
      <c r="I27" s="13"/>
    </row>
    <row r="28" spans="1:9" ht="15.75" customHeight="1">
      <c r="A28" s="11"/>
      <c r="B28" s="12"/>
      <c r="C28" s="1227"/>
      <c r="D28" s="1228"/>
      <c r="E28" s="1228"/>
      <c r="F28" s="1228"/>
      <c r="G28" s="1228"/>
      <c r="H28" s="1229"/>
      <c r="I28" s="13"/>
    </row>
    <row r="29" spans="1:9">
      <c r="A29" s="11"/>
      <c r="B29" s="12"/>
      <c r="C29" s="1227"/>
      <c r="D29" s="1228"/>
      <c r="E29" s="1228"/>
      <c r="F29" s="1228"/>
      <c r="G29" s="1228"/>
      <c r="H29" s="1229"/>
      <c r="I29" s="13"/>
    </row>
    <row r="30" spans="1:9">
      <c r="A30" s="11"/>
      <c r="B30" s="12"/>
      <c r="C30" s="1227"/>
      <c r="D30" s="1228"/>
      <c r="E30" s="1228"/>
      <c r="F30" s="1228"/>
      <c r="G30" s="1228"/>
      <c r="H30" s="1229"/>
      <c r="I30" s="13"/>
    </row>
    <row r="31" spans="1:9">
      <c r="A31" s="11"/>
      <c r="B31" s="12"/>
      <c r="C31" s="886"/>
      <c r="D31" s="886"/>
      <c r="E31" s="886"/>
      <c r="F31" s="886"/>
      <c r="G31" s="886"/>
      <c r="H31" s="886"/>
      <c r="I31" s="13"/>
    </row>
    <row r="32" spans="1:9">
      <c r="A32" s="11"/>
      <c r="B32" s="1222" t="s">
        <v>1330</v>
      </c>
      <c r="C32" s="1222"/>
      <c r="D32" s="1222"/>
      <c r="E32" s="1222"/>
      <c r="F32" s="1222"/>
      <c r="G32" s="1222"/>
      <c r="H32" s="1222"/>
      <c r="I32" s="13"/>
    </row>
    <row r="33" spans="1:9" ht="17.25" thickBot="1">
      <c r="A33" s="16"/>
      <c r="B33" s="1"/>
      <c r="C33" s="1"/>
      <c r="D33" s="1"/>
      <c r="E33" s="1"/>
      <c r="F33" s="1"/>
      <c r="G33" s="1"/>
      <c r="H33" s="1"/>
      <c r="I33" s="2"/>
    </row>
    <row r="34" spans="1:9">
      <c r="A34" s="11"/>
      <c r="B34" s="12"/>
      <c r="C34" s="12"/>
      <c r="D34" s="12"/>
      <c r="E34" s="12"/>
      <c r="F34" s="12"/>
      <c r="G34" s="12"/>
      <c r="H34" s="12"/>
      <c r="I34" s="13"/>
    </row>
    <row r="35" spans="1:9">
      <c r="A35" s="14" t="s">
        <v>389</v>
      </c>
      <c r="B35" s="12"/>
      <c r="C35" s="12"/>
      <c r="D35" s="12"/>
      <c r="E35" s="12"/>
      <c r="F35" s="12"/>
      <c r="G35" s="12"/>
      <c r="H35" s="12"/>
      <c r="I35" s="13"/>
    </row>
    <row r="36" spans="1:9">
      <c r="A36" s="11"/>
      <c r="B36" s="1223" t="s">
        <v>1083</v>
      </c>
      <c r="C36" s="1223"/>
      <c r="D36" s="1223"/>
      <c r="E36" s="1223"/>
      <c r="F36" s="1223"/>
      <c r="G36" s="1223"/>
      <c r="H36" s="1223"/>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c r="A41" s="11"/>
      <c r="B41" s="12"/>
      <c r="C41" s="12"/>
      <c r="D41" s="12"/>
      <c r="E41" s="12"/>
      <c r="F41" s="12"/>
      <c r="G41" s="12"/>
      <c r="H41" s="12"/>
      <c r="I41" s="13"/>
    </row>
    <row r="42" spans="1:9">
      <c r="A42" s="11"/>
      <c r="B42" s="12"/>
      <c r="C42" s="12"/>
      <c r="D42" s="12"/>
      <c r="E42" s="12"/>
      <c r="F42" s="12"/>
      <c r="G42" s="12"/>
      <c r="H42" s="12"/>
      <c r="I42" s="13"/>
    </row>
    <row r="43" spans="1:9" ht="17.25" thickBot="1">
      <c r="A43" s="16"/>
      <c r="B43" s="1"/>
      <c r="C43" s="1"/>
      <c r="D43" s="1"/>
      <c r="E43" s="1"/>
      <c r="F43" s="1"/>
      <c r="G43" s="1"/>
      <c r="H43" s="1"/>
      <c r="I43" s="2"/>
    </row>
    <row r="44" spans="1:9">
      <c r="A44" s="3" t="s">
        <v>254</v>
      </c>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sheetData>
  <mergeCells count="9">
    <mergeCell ref="B32:H32"/>
    <mergeCell ref="B8:H8"/>
    <mergeCell ref="B36:H36"/>
    <mergeCell ref="C16:H30"/>
    <mergeCell ref="A1:I1"/>
    <mergeCell ref="A3:I3"/>
    <mergeCell ref="A2:I2"/>
    <mergeCell ref="A4:I4"/>
    <mergeCell ref="B5:G5"/>
  </mergeCells>
  <pageMargins left="0.43307086614173229" right="0.31496062992125984" top="0.55118110236220474" bottom="0.74803149606299213" header="0.31496062992125984" footer="0.31496062992125984"/>
  <pageSetup scale="84"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50"/>
  <sheetViews>
    <sheetView view="pageBreakPreview" topLeftCell="A4"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230" t="s">
        <v>23</v>
      </c>
      <c r="B1" s="1230"/>
      <c r="C1" s="1230"/>
      <c r="D1" s="1230"/>
      <c r="E1" s="1230"/>
      <c r="F1" s="1230"/>
      <c r="G1" s="1230"/>
      <c r="H1" s="1230"/>
      <c r="I1" s="1230"/>
      <c r="J1" s="1230"/>
    </row>
    <row r="2" spans="1:10">
      <c r="A2" s="1232" t="s">
        <v>9</v>
      </c>
      <c r="B2" s="1232"/>
      <c r="C2" s="1232"/>
      <c r="D2" s="1232"/>
      <c r="E2" s="1232"/>
      <c r="F2" s="1232"/>
      <c r="G2" s="1232"/>
      <c r="H2" s="1232"/>
      <c r="I2" s="1232"/>
      <c r="J2" s="1232"/>
    </row>
    <row r="3" spans="1:10">
      <c r="A3" s="1231" t="str">
        <f>'ETCA-I-01'!A3:G3</f>
        <v>TELEVISORA DE HERMOSILLO, S.A. DE C.V.</v>
      </c>
      <c r="B3" s="1231"/>
      <c r="C3" s="1231"/>
      <c r="D3" s="1231"/>
      <c r="E3" s="1231"/>
      <c r="F3" s="1231"/>
      <c r="G3" s="1231"/>
      <c r="H3" s="1231"/>
      <c r="I3" s="1231"/>
      <c r="J3" s="1231"/>
    </row>
    <row r="4" spans="1:10">
      <c r="A4" s="1231" t="str">
        <f>'ETCA-I-01'!A4:G4</f>
        <v>Al 31 de Marzo de 2019</v>
      </c>
      <c r="B4" s="1231"/>
      <c r="C4" s="1231"/>
      <c r="D4" s="1231"/>
      <c r="E4" s="1231"/>
      <c r="F4" s="1231"/>
      <c r="G4" s="1231"/>
      <c r="H4" s="1231"/>
      <c r="I4" s="1231"/>
      <c r="J4" s="1231"/>
    </row>
    <row r="5" spans="1:10" ht="18" customHeight="1" thickBot="1">
      <c r="A5" s="1243" t="s">
        <v>390</v>
      </c>
      <c r="B5" s="1243"/>
      <c r="C5" s="1243"/>
      <c r="D5" s="1243"/>
      <c r="E5" s="1243"/>
      <c r="F5" s="1243"/>
      <c r="G5" s="1243"/>
      <c r="H5" s="1243"/>
      <c r="I5" s="4"/>
    </row>
    <row r="6" spans="1:10">
      <c r="A6" s="8"/>
      <c r="B6" s="9"/>
      <c r="C6" s="9"/>
      <c r="D6" s="9"/>
      <c r="E6" s="9"/>
      <c r="F6" s="9"/>
      <c r="G6" s="9"/>
      <c r="H6" s="9"/>
      <c r="I6" s="9"/>
      <c r="J6" s="10"/>
    </row>
    <row r="7" spans="1:10">
      <c r="A7" s="11"/>
      <c r="B7" s="12"/>
      <c r="C7" s="12"/>
      <c r="D7" s="12"/>
      <c r="E7" s="12"/>
      <c r="F7" s="12"/>
      <c r="G7" s="12"/>
      <c r="H7" s="12"/>
      <c r="I7" s="12"/>
      <c r="J7" s="13"/>
    </row>
    <row r="8" spans="1:10">
      <c r="A8" s="11"/>
      <c r="B8" s="12"/>
      <c r="C8" s="12"/>
      <c r="D8" s="12"/>
      <c r="E8" s="12"/>
      <c r="F8" s="12"/>
      <c r="G8" s="12"/>
      <c r="H8" s="12"/>
      <c r="I8" s="12"/>
      <c r="J8" s="13"/>
    </row>
    <row r="9" spans="1:10" ht="6" customHeight="1">
      <c r="A9" s="11"/>
      <c r="B9" s="12"/>
      <c r="C9" s="12"/>
      <c r="D9" s="12"/>
      <c r="E9" s="12"/>
      <c r="F9" s="12"/>
      <c r="G9" s="12"/>
      <c r="H9" s="12"/>
      <c r="I9" s="12"/>
      <c r="J9" s="13"/>
    </row>
    <row r="10" spans="1:10" ht="9" customHeight="1" thickBot="1">
      <c r="A10" s="11"/>
      <c r="B10" s="12"/>
      <c r="C10" s="12"/>
      <c r="D10" s="12"/>
      <c r="E10" s="12"/>
      <c r="F10" s="12"/>
      <c r="G10" s="12"/>
      <c r="H10" s="12"/>
      <c r="I10" s="12"/>
      <c r="J10" s="13"/>
    </row>
    <row r="11" spans="1:10">
      <c r="A11" s="11"/>
      <c r="B11" s="12"/>
      <c r="C11" s="1234" t="s">
        <v>391</v>
      </c>
      <c r="D11" s="1235"/>
      <c r="E11" s="1235"/>
      <c r="F11" s="1235"/>
      <c r="G11" s="1235"/>
      <c r="H11" s="1236"/>
      <c r="I11" s="12"/>
      <c r="J11" s="13"/>
    </row>
    <row r="12" spans="1:10">
      <c r="A12" s="11"/>
      <c r="B12" s="12"/>
      <c r="C12" s="1237"/>
      <c r="D12" s="1238"/>
      <c r="E12" s="1238"/>
      <c r="F12" s="1238"/>
      <c r="G12" s="1238"/>
      <c r="H12" s="1239"/>
      <c r="I12" s="12"/>
      <c r="J12" s="13"/>
    </row>
    <row r="13" spans="1:10">
      <c r="A13" s="11"/>
      <c r="B13" s="12"/>
      <c r="C13" s="1237"/>
      <c r="D13" s="1238"/>
      <c r="E13" s="1238"/>
      <c r="F13" s="1238"/>
      <c r="G13" s="1238"/>
      <c r="H13" s="1239"/>
      <c r="I13" s="12"/>
      <c r="J13" s="13"/>
    </row>
    <row r="14" spans="1:10">
      <c r="A14" s="11"/>
      <c r="B14" s="12"/>
      <c r="C14" s="1237"/>
      <c r="D14" s="1238"/>
      <c r="E14" s="1238"/>
      <c r="F14" s="1238"/>
      <c r="G14" s="1238"/>
      <c r="H14" s="1239"/>
      <c r="I14" s="12"/>
      <c r="J14" s="13"/>
    </row>
    <row r="15" spans="1:10">
      <c r="A15" s="11"/>
      <c r="B15" s="12"/>
      <c r="C15" s="1237"/>
      <c r="D15" s="1238"/>
      <c r="E15" s="1238"/>
      <c r="F15" s="1238"/>
      <c r="G15" s="1238"/>
      <c r="H15" s="1239"/>
      <c r="I15" s="12"/>
      <c r="J15" s="13"/>
    </row>
    <row r="16" spans="1:10">
      <c r="A16" s="11"/>
      <c r="B16" s="12"/>
      <c r="C16" s="1237"/>
      <c r="D16" s="1238"/>
      <c r="E16" s="1238"/>
      <c r="F16" s="1238"/>
      <c r="G16" s="1238"/>
      <c r="H16" s="1239"/>
      <c r="I16" s="12"/>
      <c r="J16" s="13"/>
    </row>
    <row r="17" spans="1:10" ht="17.25" thickBot="1">
      <c r="A17" s="11"/>
      <c r="B17" s="12"/>
      <c r="C17" s="1240"/>
      <c r="D17" s="1241"/>
      <c r="E17" s="1241"/>
      <c r="F17" s="1241"/>
      <c r="G17" s="1241"/>
      <c r="H17" s="1242"/>
      <c r="I17" s="12"/>
      <c r="J17" s="13"/>
    </row>
    <row r="18" spans="1:10">
      <c r="A18" s="11"/>
      <c r="B18" s="12"/>
      <c r="C18" s="12"/>
      <c r="D18" s="12"/>
      <c r="E18" s="12"/>
      <c r="F18" s="12"/>
      <c r="G18" s="12"/>
      <c r="H18" s="12"/>
      <c r="I18" s="12"/>
      <c r="J18" s="13"/>
    </row>
    <row r="19" spans="1:10">
      <c r="A19" s="11"/>
      <c r="B19" s="12"/>
      <c r="C19" s="19" t="s">
        <v>392</v>
      </c>
      <c r="D19" s="12"/>
      <c r="E19" s="12"/>
      <c r="F19" s="12"/>
      <c r="G19" s="12"/>
      <c r="H19" s="12"/>
      <c r="I19" s="12"/>
      <c r="J19" s="13"/>
    </row>
    <row r="20" spans="1:10" ht="9.75" customHeight="1" thickBot="1">
      <c r="A20" s="11"/>
      <c r="B20" s="12"/>
      <c r="C20" s="19"/>
      <c r="D20" s="12"/>
      <c r="E20" s="12"/>
      <c r="F20" s="12"/>
      <c r="G20" s="12"/>
      <c r="H20" s="12"/>
      <c r="I20" s="12"/>
      <c r="J20" s="13"/>
    </row>
    <row r="21" spans="1:10">
      <c r="A21" s="11"/>
      <c r="B21" s="12"/>
      <c r="C21" s="20" t="s">
        <v>393</v>
      </c>
      <c r="D21" s="21"/>
      <c r="E21" s="21"/>
      <c r="F21" s="21"/>
      <c r="G21" s="21"/>
      <c r="H21" s="22"/>
      <c r="I21" s="12"/>
      <c r="J21" s="13"/>
    </row>
    <row r="22" spans="1:10">
      <c r="A22" s="11"/>
      <c r="B22" s="12"/>
      <c r="C22" s="23" t="s">
        <v>394</v>
      </c>
      <c r="D22" s="24"/>
      <c r="E22" s="24"/>
      <c r="F22" s="24"/>
      <c r="G22" s="24"/>
      <c r="H22" s="25"/>
      <c r="I22" s="12"/>
      <c r="J22" s="13"/>
    </row>
    <row r="23" spans="1:10">
      <c r="A23" s="11"/>
      <c r="B23" s="12"/>
      <c r="C23" s="23" t="s">
        <v>395</v>
      </c>
      <c r="D23" s="24"/>
      <c r="E23" s="24"/>
      <c r="F23" s="24"/>
      <c r="G23" s="24"/>
      <c r="H23" s="25"/>
      <c r="I23" s="12"/>
      <c r="J23" s="13"/>
    </row>
    <row r="24" spans="1:10" ht="17.25" thickBot="1">
      <c r="A24" s="11"/>
      <c r="B24" s="12"/>
      <c r="C24" s="26" t="s">
        <v>396</v>
      </c>
      <c r="D24" s="27"/>
      <c r="E24" s="27"/>
      <c r="F24" s="27"/>
      <c r="G24" s="27"/>
      <c r="H24" s="28"/>
      <c r="I24" s="12"/>
      <c r="J24" s="13"/>
    </row>
    <row r="25" spans="1:10">
      <c r="A25" s="11"/>
      <c r="B25" s="12"/>
      <c r="C25" s="12"/>
      <c r="D25" s="12"/>
      <c r="E25" s="12"/>
      <c r="F25" s="12"/>
      <c r="G25" s="12"/>
      <c r="H25" s="12"/>
      <c r="I25" s="12"/>
      <c r="J25" s="13"/>
    </row>
    <row r="26" spans="1:10">
      <c r="A26" s="29" t="s">
        <v>397</v>
      </c>
      <c r="B26" s="12" t="s">
        <v>398</v>
      </c>
      <c r="C26" s="12"/>
      <c r="D26" s="12"/>
      <c r="E26" s="12"/>
      <c r="F26" s="12"/>
      <c r="G26" s="12"/>
      <c r="H26" s="12"/>
      <c r="I26" s="12"/>
      <c r="J26" s="13"/>
    </row>
    <row r="27" spans="1:10">
      <c r="A27" s="29" t="s">
        <v>399</v>
      </c>
      <c r="B27" s="12" t="s">
        <v>400</v>
      </c>
      <c r="C27" s="12"/>
      <c r="D27" s="12"/>
      <c r="E27" s="12"/>
      <c r="F27" s="12"/>
      <c r="G27" s="12"/>
      <c r="H27" s="12"/>
      <c r="I27" s="12"/>
      <c r="J27" s="13"/>
    </row>
    <row r="28" spans="1:10">
      <c r="A28" s="29" t="s">
        <v>401</v>
      </c>
      <c r="B28" s="12" t="s">
        <v>402</v>
      </c>
      <c r="C28" s="12"/>
      <c r="D28" s="12"/>
      <c r="E28" s="12"/>
      <c r="F28" s="12"/>
      <c r="G28" s="12"/>
      <c r="H28" s="12"/>
      <c r="I28" s="12"/>
      <c r="J28" s="13"/>
    </row>
    <row r="29" spans="1:10">
      <c r="A29" s="29" t="s">
        <v>403</v>
      </c>
      <c r="B29" s="30" t="s">
        <v>404</v>
      </c>
      <c r="C29" s="12"/>
      <c r="D29" s="12"/>
      <c r="E29" s="12"/>
      <c r="F29" s="12"/>
      <c r="G29" s="12"/>
      <c r="H29" s="12"/>
      <c r="I29" s="12"/>
      <c r="J29" s="13"/>
    </row>
    <row r="30" spans="1:10">
      <c r="A30" s="29" t="s">
        <v>405</v>
      </c>
      <c r="B30" s="30" t="s">
        <v>406</v>
      </c>
      <c r="C30" s="12"/>
      <c r="D30" s="12"/>
      <c r="E30" s="12"/>
      <c r="F30" s="12"/>
      <c r="G30" s="12"/>
      <c r="H30" s="12"/>
      <c r="I30" s="12"/>
      <c r="J30" s="13"/>
    </row>
    <row r="31" spans="1:10">
      <c r="A31" s="29" t="s">
        <v>407</v>
      </c>
      <c r="B31" s="30" t="s">
        <v>408</v>
      </c>
      <c r="C31" s="12"/>
      <c r="D31" s="12"/>
      <c r="E31" s="12"/>
      <c r="F31" s="12"/>
      <c r="G31" s="12"/>
      <c r="H31" s="12"/>
      <c r="I31" s="12"/>
      <c r="J31" s="13"/>
    </row>
    <row r="32" spans="1:10">
      <c r="A32" s="29" t="s">
        <v>409</v>
      </c>
      <c r="B32" s="30" t="s">
        <v>410</v>
      </c>
      <c r="C32" s="12"/>
      <c r="D32" s="12"/>
      <c r="E32" s="12"/>
      <c r="F32" s="12"/>
      <c r="G32" s="12"/>
      <c r="H32" s="12"/>
      <c r="I32" s="12"/>
      <c r="J32" s="13"/>
    </row>
    <row r="33" spans="1:10">
      <c r="A33" s="29" t="s">
        <v>411</v>
      </c>
      <c r="B33" s="30" t="s">
        <v>412</v>
      </c>
      <c r="C33" s="12"/>
      <c r="D33" s="12"/>
      <c r="E33" s="12"/>
      <c r="F33" s="12"/>
      <c r="G33" s="12"/>
      <c r="H33" s="12"/>
      <c r="I33" s="12"/>
      <c r="J33" s="13"/>
    </row>
    <row r="34" spans="1:10">
      <c r="A34" s="29" t="s">
        <v>413</v>
      </c>
      <c r="B34" s="30" t="s">
        <v>414</v>
      </c>
      <c r="C34" s="12"/>
      <c r="D34" s="12"/>
      <c r="E34" s="12"/>
      <c r="F34" s="12"/>
      <c r="G34" s="12"/>
      <c r="H34" s="12"/>
      <c r="I34" s="12"/>
      <c r="J34" s="13"/>
    </row>
    <row r="35" spans="1:10">
      <c r="A35" s="29" t="s">
        <v>415</v>
      </c>
      <c r="B35" s="30" t="s">
        <v>416</v>
      </c>
      <c r="C35" s="12"/>
      <c r="D35" s="12"/>
      <c r="E35" s="12"/>
      <c r="F35" s="12"/>
      <c r="G35" s="12"/>
      <c r="H35" s="12"/>
      <c r="I35" s="12"/>
      <c r="J35" s="13"/>
    </row>
    <row r="36" spans="1:10">
      <c r="A36" s="29" t="s">
        <v>417</v>
      </c>
      <c r="B36" s="30" t="s">
        <v>418</v>
      </c>
      <c r="C36" s="12"/>
      <c r="D36" s="12"/>
      <c r="E36" s="12"/>
      <c r="F36" s="12"/>
      <c r="G36" s="12"/>
      <c r="H36" s="12"/>
      <c r="I36" s="12"/>
      <c r="J36" s="13"/>
    </row>
    <row r="37" spans="1:10">
      <c r="A37" s="29" t="s">
        <v>419</v>
      </c>
      <c r="B37" s="30" t="s">
        <v>420</v>
      </c>
      <c r="C37" s="12"/>
      <c r="D37" s="12"/>
      <c r="E37" s="12"/>
      <c r="F37" s="12"/>
      <c r="G37" s="12"/>
      <c r="H37" s="12"/>
      <c r="I37" s="12"/>
      <c r="J37" s="13"/>
    </row>
    <row r="38" spans="1:10">
      <c r="A38" s="29" t="s">
        <v>421</v>
      </c>
      <c r="B38" s="30" t="s">
        <v>422</v>
      </c>
      <c r="C38" s="12"/>
      <c r="D38" s="12"/>
      <c r="E38" s="12"/>
      <c r="F38" s="12"/>
      <c r="G38" s="12"/>
      <c r="H38" s="12"/>
      <c r="I38" s="12"/>
      <c r="J38" s="13"/>
    </row>
    <row r="39" spans="1:10">
      <c r="A39" s="29" t="s">
        <v>423</v>
      </c>
      <c r="B39" s="30" t="s">
        <v>424</v>
      </c>
      <c r="C39" s="12"/>
      <c r="D39" s="12"/>
      <c r="E39" s="12"/>
      <c r="F39" s="12"/>
      <c r="G39" s="12"/>
      <c r="H39" s="12"/>
      <c r="I39" s="12"/>
      <c r="J39" s="13"/>
    </row>
    <row r="40" spans="1:10">
      <c r="A40" s="29" t="s">
        <v>425</v>
      </c>
      <c r="B40" s="30" t="s">
        <v>426</v>
      </c>
      <c r="C40" s="12"/>
      <c r="D40" s="12"/>
      <c r="E40" s="12"/>
      <c r="F40" s="12"/>
      <c r="G40" s="12"/>
      <c r="H40" s="12"/>
      <c r="I40" s="12"/>
      <c r="J40" s="13"/>
    </row>
    <row r="41" spans="1:10">
      <c r="A41" s="29" t="s">
        <v>427</v>
      </c>
      <c r="B41" s="30" t="s">
        <v>428</v>
      </c>
      <c r="C41" s="12"/>
      <c r="D41" s="12"/>
      <c r="E41" s="12"/>
      <c r="F41" s="12"/>
      <c r="G41" s="12"/>
      <c r="H41" s="12"/>
      <c r="I41" s="12"/>
      <c r="J41" s="13"/>
    </row>
    <row r="42" spans="1:10">
      <c r="A42" s="29" t="s">
        <v>429</v>
      </c>
      <c r="B42" s="30" t="s">
        <v>430</v>
      </c>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2"/>
      <c r="J48" s="13"/>
    </row>
    <row r="49" spans="1:10">
      <c r="A49" s="11"/>
      <c r="B49" s="12"/>
      <c r="C49" s="12"/>
      <c r="D49" s="12"/>
      <c r="E49" s="12"/>
      <c r="F49" s="12"/>
      <c r="G49" s="12"/>
      <c r="H49" s="12"/>
      <c r="I49" s="19"/>
      <c r="J49" s="13"/>
    </row>
    <row r="50" spans="1:10" ht="17.25" thickBot="1">
      <c r="A50" s="16"/>
      <c r="B50" s="1"/>
      <c r="C50" s="1"/>
      <c r="D50" s="1"/>
      <c r="E50" s="1"/>
      <c r="F50" s="1"/>
      <c r="G50" s="1"/>
      <c r="H50" s="1"/>
      <c r="I50" s="1"/>
      <c r="J50" s="2"/>
    </row>
  </sheetData>
  <sheetProtection sheet="1" scenarios="1"/>
  <mergeCells count="6">
    <mergeCell ref="C11:H17"/>
    <mergeCell ref="A1:J1"/>
    <mergeCell ref="A2:J2"/>
    <mergeCell ref="A3:J3"/>
    <mergeCell ref="A4:J4"/>
    <mergeCell ref="A5:H5"/>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dimension ref="A1:H60"/>
  <sheetViews>
    <sheetView view="pageBreakPreview" topLeftCell="A34" zoomScaleSheetLayoutView="100" workbookViewId="0">
      <selection activeCell="G45" sqref="G45"/>
    </sheetView>
  </sheetViews>
  <sheetFormatPr baseColWidth="10" defaultColWidth="11.28515625" defaultRowHeight="16.5"/>
  <cols>
    <col min="1" max="1" width="1.140625" style="240" customWidth="1"/>
    <col min="2" max="2" width="31.7109375" style="240" customWidth="1"/>
    <col min="3" max="4" width="14.28515625" style="123" customWidth="1"/>
    <col min="5" max="5" width="13.140625" style="123" customWidth="1"/>
    <col min="6" max="6" width="14" style="123" customWidth="1"/>
    <col min="7" max="7" width="15" style="123" customWidth="1"/>
    <col min="8" max="8" width="14.28515625" style="123" customWidth="1"/>
    <col min="9" max="16384" width="11.28515625" style="123"/>
  </cols>
  <sheetData>
    <row r="1" spans="1:8">
      <c r="A1" s="1183" t="s">
        <v>23</v>
      </c>
      <c r="B1" s="1183"/>
      <c r="C1" s="1183"/>
      <c r="D1" s="1183"/>
      <c r="E1" s="1183"/>
      <c r="F1" s="1183"/>
      <c r="G1" s="1183"/>
      <c r="H1" s="1183"/>
    </row>
    <row r="2" spans="1:8" s="163" customFormat="1" ht="15.75">
      <c r="A2" s="1183" t="s">
        <v>11</v>
      </c>
      <c r="B2" s="1183"/>
      <c r="C2" s="1183"/>
      <c r="D2" s="1183"/>
      <c r="E2" s="1183"/>
      <c r="F2" s="1183"/>
      <c r="G2" s="1183"/>
      <c r="H2" s="1183"/>
    </row>
    <row r="3" spans="1:8" s="163" customFormat="1" ht="15.75">
      <c r="A3" s="1184" t="str">
        <f>'ETCA-I-01'!A3:G3</f>
        <v>TELEVISORA DE HERMOSILLO, S.A. DE C.V.</v>
      </c>
      <c r="B3" s="1184"/>
      <c r="C3" s="1184"/>
      <c r="D3" s="1184"/>
      <c r="E3" s="1184"/>
      <c r="F3" s="1184"/>
      <c r="G3" s="1184"/>
      <c r="H3" s="1184"/>
    </row>
    <row r="4" spans="1:8" s="163" customFormat="1">
      <c r="A4" s="1185" t="str">
        <f>'ETCA-I-03'!A4:D4</f>
        <v>Del 01 de Enero al 31 de Marzo de 2019</v>
      </c>
      <c r="B4" s="1185"/>
      <c r="C4" s="1185"/>
      <c r="D4" s="1185"/>
      <c r="E4" s="1185"/>
      <c r="F4" s="1185"/>
      <c r="G4" s="1185"/>
      <c r="H4" s="1185"/>
    </row>
    <row r="5" spans="1:8" s="165" customFormat="1" ht="17.25" thickBot="1">
      <c r="A5" s="164"/>
      <c r="B5" s="164"/>
      <c r="C5" s="1186" t="s">
        <v>87</v>
      </c>
      <c r="D5" s="1186"/>
      <c r="E5" s="1186"/>
      <c r="F5" s="1186"/>
      <c r="G5" s="538"/>
      <c r="H5" s="52"/>
    </row>
    <row r="6" spans="1:8" s="202" customFormat="1" ht="38.25">
      <c r="A6" s="1244" t="s">
        <v>431</v>
      </c>
      <c r="B6" s="1245"/>
      <c r="C6" s="827" t="s">
        <v>432</v>
      </c>
      <c r="D6" s="827" t="s">
        <v>433</v>
      </c>
      <c r="E6" s="827" t="s">
        <v>434</v>
      </c>
      <c r="F6" s="828" t="s">
        <v>435</v>
      </c>
      <c r="G6" s="828" t="s">
        <v>436</v>
      </c>
      <c r="H6" s="827" t="s">
        <v>437</v>
      </c>
    </row>
    <row r="7" spans="1:8" s="202" customFormat="1" ht="17.25" thickBot="1">
      <c r="A7" s="1246"/>
      <c r="B7" s="1247"/>
      <c r="C7" s="220" t="s">
        <v>438</v>
      </c>
      <c r="D7" s="220" t="s">
        <v>439</v>
      </c>
      <c r="E7" s="220" t="s">
        <v>440</v>
      </c>
      <c r="F7" s="829" t="s">
        <v>441</v>
      </c>
      <c r="G7" s="829" t="s">
        <v>442</v>
      </c>
      <c r="H7" s="220" t="s">
        <v>443</v>
      </c>
    </row>
    <row r="8" spans="1:8" s="202" customFormat="1" ht="8.25" customHeight="1">
      <c r="A8" s="206"/>
      <c r="B8" s="822"/>
      <c r="C8" s="830"/>
      <c r="D8" s="830"/>
      <c r="E8" s="831"/>
      <c r="F8" s="830"/>
      <c r="G8" s="830"/>
      <c r="H8" s="831"/>
    </row>
    <row r="9" spans="1:8" ht="17.100000000000001" customHeight="1">
      <c r="A9" s="207"/>
      <c r="B9" s="823" t="s">
        <v>203</v>
      </c>
      <c r="C9" s="832"/>
      <c r="D9" s="832"/>
      <c r="E9" s="833">
        <f>C9+D9</f>
        <v>0</v>
      </c>
      <c r="F9" s="832"/>
      <c r="G9" s="832"/>
      <c r="H9" s="833">
        <f>G9-C9</f>
        <v>0</v>
      </c>
    </row>
    <row r="10" spans="1:8" ht="17.100000000000001" customHeight="1">
      <c r="A10" s="207"/>
      <c r="B10" s="823" t="s">
        <v>204</v>
      </c>
      <c r="C10" s="832">
        <v>0</v>
      </c>
      <c r="D10" s="832">
        <v>0</v>
      </c>
      <c r="E10" s="833">
        <f t="shared" ref="E10:E23" si="0">C10+D10</f>
        <v>0</v>
      </c>
      <c r="F10" s="832">
        <v>0</v>
      </c>
      <c r="G10" s="832">
        <v>0</v>
      </c>
      <c r="H10" s="833">
        <f t="shared" ref="H10:H24" si="1">G10-C10</f>
        <v>0</v>
      </c>
    </row>
    <row r="11" spans="1:8" ht="17.100000000000001" customHeight="1">
      <c r="A11" s="207"/>
      <c r="B11" s="823" t="s">
        <v>444</v>
      </c>
      <c r="C11" s="832"/>
      <c r="D11" s="832"/>
      <c r="E11" s="833">
        <f t="shared" si="0"/>
        <v>0</v>
      </c>
      <c r="F11" s="832"/>
      <c r="G11" s="832"/>
      <c r="H11" s="833">
        <f t="shared" si="1"/>
        <v>0</v>
      </c>
    </row>
    <row r="12" spans="1:8" ht="17.100000000000001" customHeight="1">
      <c r="A12" s="207"/>
      <c r="B12" s="823" t="s">
        <v>206</v>
      </c>
      <c r="C12" s="832"/>
      <c r="D12" s="832"/>
      <c r="E12" s="833">
        <f t="shared" si="0"/>
        <v>0</v>
      </c>
      <c r="F12" s="832"/>
      <c r="G12" s="832"/>
      <c r="H12" s="833">
        <f t="shared" si="1"/>
        <v>0</v>
      </c>
    </row>
    <row r="13" spans="1:8" ht="17.100000000000001" customHeight="1">
      <c r="A13" s="207"/>
      <c r="B13" s="823" t="s">
        <v>445</v>
      </c>
      <c r="C13" s="833">
        <f>C14+C15</f>
        <v>0</v>
      </c>
      <c r="D13" s="833">
        <f>D14+D15</f>
        <v>0</v>
      </c>
      <c r="E13" s="833">
        <f t="shared" si="0"/>
        <v>0</v>
      </c>
      <c r="F13" s="833">
        <f>F14+F15</f>
        <v>0</v>
      </c>
      <c r="G13" s="833">
        <f>G14+G15</f>
        <v>0</v>
      </c>
      <c r="H13" s="833">
        <f t="shared" si="1"/>
        <v>0</v>
      </c>
    </row>
    <row r="14" spans="1:8" ht="17.100000000000001" customHeight="1">
      <c r="A14" s="207"/>
      <c r="B14" s="823" t="s">
        <v>446</v>
      </c>
      <c r="C14" s="832"/>
      <c r="D14" s="832"/>
      <c r="E14" s="833">
        <f t="shared" si="0"/>
        <v>0</v>
      </c>
      <c r="F14" s="832"/>
      <c r="G14" s="832"/>
      <c r="H14" s="833">
        <f t="shared" si="1"/>
        <v>0</v>
      </c>
    </row>
    <row r="15" spans="1:8" ht="17.100000000000001" customHeight="1">
      <c r="A15" s="207"/>
      <c r="B15" s="823" t="s">
        <v>447</v>
      </c>
      <c r="C15" s="832"/>
      <c r="D15" s="832"/>
      <c r="E15" s="833">
        <f t="shared" si="0"/>
        <v>0</v>
      </c>
      <c r="F15" s="832"/>
      <c r="G15" s="834"/>
      <c r="H15" s="833">
        <f t="shared" si="1"/>
        <v>0</v>
      </c>
    </row>
    <row r="16" spans="1:8" ht="17.100000000000001" customHeight="1">
      <c r="A16" s="207"/>
      <c r="B16" s="823" t="s">
        <v>448</v>
      </c>
      <c r="C16" s="833">
        <f>C17+C18</f>
        <v>0</v>
      </c>
      <c r="D16" s="833">
        <f>D17+D18</f>
        <v>0</v>
      </c>
      <c r="E16" s="833">
        <f t="shared" si="0"/>
        <v>0</v>
      </c>
      <c r="F16" s="833">
        <f>F17+F18</f>
        <v>0</v>
      </c>
      <c r="G16" s="833">
        <f>G17+G18</f>
        <v>0</v>
      </c>
      <c r="H16" s="833">
        <f t="shared" si="1"/>
        <v>0</v>
      </c>
    </row>
    <row r="17" spans="1:8" ht="17.100000000000001" customHeight="1">
      <c r="A17" s="207"/>
      <c r="B17" s="823" t="s">
        <v>446</v>
      </c>
      <c r="C17" s="832"/>
      <c r="D17" s="832"/>
      <c r="E17" s="833">
        <f t="shared" si="0"/>
        <v>0</v>
      </c>
      <c r="F17" s="832"/>
      <c r="G17" s="832"/>
      <c r="H17" s="833">
        <f t="shared" si="1"/>
        <v>0</v>
      </c>
    </row>
    <row r="18" spans="1:8" ht="17.100000000000001" customHeight="1">
      <c r="A18" s="207"/>
      <c r="B18" s="823" t="s">
        <v>447</v>
      </c>
      <c r="C18" s="832"/>
      <c r="D18" s="832"/>
      <c r="E18" s="833">
        <f t="shared" si="0"/>
        <v>0</v>
      </c>
      <c r="F18" s="832"/>
      <c r="G18" s="832"/>
      <c r="H18" s="833">
        <f t="shared" si="1"/>
        <v>0</v>
      </c>
    </row>
    <row r="19" spans="1:8" ht="17.100000000000001" customHeight="1">
      <c r="A19" s="207"/>
      <c r="B19" s="823" t="s">
        <v>449</v>
      </c>
      <c r="C19" s="832">
        <v>70528385</v>
      </c>
      <c r="D19" s="832">
        <v>0</v>
      </c>
      <c r="E19" s="833">
        <f t="shared" si="0"/>
        <v>70528385</v>
      </c>
      <c r="F19" s="832">
        <v>15370426.32</v>
      </c>
      <c r="G19" s="832">
        <v>14234596.119999999</v>
      </c>
      <c r="H19" s="833">
        <f t="shared" si="1"/>
        <v>-56293788.880000003</v>
      </c>
    </row>
    <row r="20" spans="1:8" ht="17.100000000000001" customHeight="1">
      <c r="A20" s="207"/>
      <c r="B20" s="823" t="s">
        <v>211</v>
      </c>
      <c r="C20" s="832"/>
      <c r="D20" s="832"/>
      <c r="E20" s="833">
        <f t="shared" si="0"/>
        <v>0</v>
      </c>
      <c r="F20" s="832"/>
      <c r="G20" s="832"/>
      <c r="H20" s="833">
        <f t="shared" si="1"/>
        <v>0</v>
      </c>
    </row>
    <row r="21" spans="1:8" ht="25.5">
      <c r="A21" s="207"/>
      <c r="B21" s="823" t="s">
        <v>450</v>
      </c>
      <c r="C21" s="832">
        <v>0</v>
      </c>
      <c r="D21" s="832">
        <v>0</v>
      </c>
      <c r="E21" s="833">
        <f t="shared" si="0"/>
        <v>0</v>
      </c>
      <c r="F21" s="832">
        <v>0</v>
      </c>
      <c r="G21" s="832">
        <v>0</v>
      </c>
      <c r="H21" s="833">
        <f t="shared" si="1"/>
        <v>0</v>
      </c>
    </row>
    <row r="22" spans="1:8" ht="25.5">
      <c r="A22" s="207"/>
      <c r="B22" s="823" t="s">
        <v>451</v>
      </c>
      <c r="C22" s="832">
        <v>18000000</v>
      </c>
      <c r="D22" s="832">
        <v>0</v>
      </c>
      <c r="E22" s="833">
        <f t="shared" si="0"/>
        <v>18000000</v>
      </c>
      <c r="F22" s="832">
        <v>4132426.44</v>
      </c>
      <c r="G22" s="832">
        <v>4132426.44</v>
      </c>
      <c r="H22" s="833">
        <f t="shared" si="1"/>
        <v>-13867573.560000001</v>
      </c>
    </row>
    <row r="23" spans="1:8" ht="17.100000000000001" customHeight="1" thickBot="1">
      <c r="A23" s="208"/>
      <c r="B23" s="824" t="s">
        <v>452</v>
      </c>
      <c r="C23" s="835"/>
      <c r="D23" s="835"/>
      <c r="E23" s="836">
        <f t="shared" si="0"/>
        <v>0</v>
      </c>
      <c r="F23" s="835"/>
      <c r="G23" s="835"/>
      <c r="H23" s="836">
        <f t="shared" si="1"/>
        <v>0</v>
      </c>
    </row>
    <row r="24" spans="1:8" s="241" customFormat="1" ht="28.5" customHeight="1" thickBot="1">
      <c r="A24" s="1248" t="s">
        <v>260</v>
      </c>
      <c r="B24" s="1249"/>
      <c r="C24" s="837">
        <f>C9+C10+C11+C12+C13+C16+C19+C20+C21+C22+C23</f>
        <v>88528385</v>
      </c>
      <c r="D24" s="837">
        <f>D9+D10+D11+D12+D13+D16+D19+D20+D21+D22+D23</f>
        <v>0</v>
      </c>
      <c r="E24" s="837">
        <f>C24+D24</f>
        <v>88528385</v>
      </c>
      <c r="F24" s="837">
        <f>F9+F10+F11+F12+F13+F16+F19+F20+F21+F22+F23</f>
        <v>19502852.760000002</v>
      </c>
      <c r="G24" s="837">
        <f>G9+G10+G11+G12+G13+G16+G19+G20+G21+G22+G23</f>
        <v>18367022.559999999</v>
      </c>
      <c r="H24" s="837">
        <f t="shared" si="1"/>
        <v>-70161362.439999998</v>
      </c>
    </row>
    <row r="25" spans="1:8" ht="22.5" customHeight="1" thickBot="1">
      <c r="A25" s="209"/>
      <c r="B25" s="209"/>
      <c r="C25" s="210"/>
      <c r="D25" s="210"/>
      <c r="E25" s="210"/>
      <c r="F25" s="211"/>
      <c r="G25" s="811" t="s">
        <v>453</v>
      </c>
      <c r="H25" s="812" t="str">
        <f>IF(($G$24-$C$24)&lt;=0,"",$G$24-$C$24)</f>
        <v/>
      </c>
    </row>
    <row r="26" spans="1:8" ht="10.5" customHeight="1" thickBot="1">
      <c r="A26" s="212"/>
      <c r="B26" s="212"/>
      <c r="C26" s="213"/>
      <c r="D26" s="213"/>
      <c r="E26" s="213"/>
      <c r="F26" s="214"/>
      <c r="G26" s="215"/>
      <c r="H26" s="211"/>
    </row>
    <row r="27" spans="1:8" s="202" customFormat="1" ht="38.25">
      <c r="A27" s="1250" t="s">
        <v>454</v>
      </c>
      <c r="B27" s="1251"/>
      <c r="C27" s="216" t="s">
        <v>432</v>
      </c>
      <c r="D27" s="825" t="s">
        <v>433</v>
      </c>
      <c r="E27" s="827" t="s">
        <v>434</v>
      </c>
      <c r="F27" s="828" t="s">
        <v>435</v>
      </c>
      <c r="G27" s="828" t="s">
        <v>436</v>
      </c>
      <c r="H27" s="827" t="s">
        <v>437</v>
      </c>
    </row>
    <row r="28" spans="1:8" s="202" customFormat="1" ht="17.25" thickBot="1">
      <c r="A28" s="217"/>
      <c r="B28" s="218" t="s">
        <v>455</v>
      </c>
      <c r="C28" s="219" t="s">
        <v>438</v>
      </c>
      <c r="D28" s="826" t="s">
        <v>439</v>
      </c>
      <c r="E28" s="220" t="s">
        <v>440</v>
      </c>
      <c r="F28" s="829" t="s">
        <v>441</v>
      </c>
      <c r="G28" s="829" t="s">
        <v>442</v>
      </c>
      <c r="H28" s="220" t="s">
        <v>443</v>
      </c>
    </row>
    <row r="29" spans="1:8" s="223" customFormat="1" ht="17.100000000000001" customHeight="1">
      <c r="A29" s="221" t="s">
        <v>456</v>
      </c>
      <c r="B29" s="222"/>
      <c r="C29" s="484">
        <f t="shared" ref="C29:H29" si="2">SUM(C30:C33,C36,C39:C40)</f>
        <v>0</v>
      </c>
      <c r="D29" s="484">
        <f t="shared" si="2"/>
        <v>0</v>
      </c>
      <c r="E29" s="484">
        <f t="shared" si="2"/>
        <v>0</v>
      </c>
      <c r="F29" s="484">
        <f t="shared" si="2"/>
        <v>0</v>
      </c>
      <c r="G29" s="484">
        <f t="shared" si="2"/>
        <v>0</v>
      </c>
      <c r="H29" s="484">
        <f t="shared" si="2"/>
        <v>0</v>
      </c>
    </row>
    <row r="30" spans="1:8" s="223" customFormat="1" ht="17.100000000000001" customHeight="1">
      <c r="A30" s="224" t="s">
        <v>457</v>
      </c>
      <c r="B30" s="225"/>
      <c r="C30" s="485">
        <v>0</v>
      </c>
      <c r="D30" s="485">
        <v>0</v>
      </c>
      <c r="E30" s="486">
        <f>C30+D30</f>
        <v>0</v>
      </c>
      <c r="F30" s="485">
        <v>0</v>
      </c>
      <c r="G30" s="485">
        <v>0</v>
      </c>
      <c r="H30" s="487">
        <f>G30-C30</f>
        <v>0</v>
      </c>
    </row>
    <row r="31" spans="1:8" s="223" customFormat="1" ht="17.100000000000001" customHeight="1">
      <c r="A31" s="224" t="s">
        <v>444</v>
      </c>
      <c r="B31" s="225"/>
      <c r="C31" s="485"/>
      <c r="D31" s="485"/>
      <c r="E31" s="486">
        <f t="shared" ref="E31:E49" si="3">C31+D31</f>
        <v>0</v>
      </c>
      <c r="F31" s="485"/>
      <c r="G31" s="485"/>
      <c r="H31" s="487">
        <f t="shared" ref="H31:H49" si="4">G31-C31</f>
        <v>0</v>
      </c>
    </row>
    <row r="32" spans="1:8" s="223" customFormat="1">
      <c r="A32" s="1252" t="s">
        <v>206</v>
      </c>
      <c r="B32" s="1253"/>
      <c r="C32" s="485"/>
      <c r="D32" s="485"/>
      <c r="E32" s="486">
        <f t="shared" si="3"/>
        <v>0</v>
      </c>
      <c r="F32" s="485"/>
      <c r="G32" s="485"/>
      <c r="H32" s="487">
        <f t="shared" si="4"/>
        <v>0</v>
      </c>
    </row>
    <row r="33" spans="1:8" s="223" customFormat="1" ht="17.100000000000001" customHeight="1">
      <c r="A33" s="224" t="s">
        <v>445</v>
      </c>
      <c r="B33" s="225"/>
      <c r="C33" s="488">
        <f>C34+C35</f>
        <v>0</v>
      </c>
      <c r="D33" s="488">
        <f>D34+D35</f>
        <v>0</v>
      </c>
      <c r="E33" s="488">
        <f>SUM(E34:E35)</f>
        <v>0</v>
      </c>
      <c r="F33" s="488">
        <f>F34+F35</f>
        <v>0</v>
      </c>
      <c r="G33" s="488">
        <f>G34+G35</f>
        <v>0</v>
      </c>
      <c r="H33" s="489">
        <f>SUM(H34:H35)</f>
        <v>0</v>
      </c>
    </row>
    <row r="34" spans="1:8" s="223" customFormat="1" ht="17.100000000000001" customHeight="1">
      <c r="A34" s="226" t="s">
        <v>458</v>
      </c>
      <c r="B34" s="227"/>
      <c r="C34" s="485"/>
      <c r="D34" s="485"/>
      <c r="E34" s="486">
        <f t="shared" si="3"/>
        <v>0</v>
      </c>
      <c r="F34" s="485"/>
      <c r="G34" s="485"/>
      <c r="H34" s="487">
        <f t="shared" si="4"/>
        <v>0</v>
      </c>
    </row>
    <row r="35" spans="1:8" s="223" customFormat="1" ht="17.100000000000001" customHeight="1">
      <c r="A35" s="226" t="s">
        <v>459</v>
      </c>
      <c r="B35" s="227"/>
      <c r="C35" s="485"/>
      <c r="D35" s="485"/>
      <c r="E35" s="486">
        <f t="shared" si="3"/>
        <v>0</v>
      </c>
      <c r="F35" s="485"/>
      <c r="G35" s="485"/>
      <c r="H35" s="487">
        <f t="shared" si="4"/>
        <v>0</v>
      </c>
    </row>
    <row r="36" spans="1:8" ht="17.100000000000001" customHeight="1">
      <c r="A36" s="1252" t="s">
        <v>448</v>
      </c>
      <c r="B36" s="1253"/>
      <c r="C36" s="490">
        <f>C37+C38</f>
        <v>0</v>
      </c>
      <c r="D36" s="490">
        <f>D37+D38</f>
        <v>0</v>
      </c>
      <c r="E36" s="488">
        <f>SUM(E37:E38)</f>
        <v>0</v>
      </c>
      <c r="F36" s="490">
        <f>F37+F38</f>
        <v>0</v>
      </c>
      <c r="G36" s="490">
        <f>G37+G38</f>
        <v>0</v>
      </c>
      <c r="H36" s="489">
        <f>SUM(H37:H38)</f>
        <v>0</v>
      </c>
    </row>
    <row r="37" spans="1:8" ht="17.100000000000001" customHeight="1">
      <c r="A37" s="809"/>
      <c r="B37" s="228" t="s">
        <v>458</v>
      </c>
      <c r="C37" s="491"/>
      <c r="D37" s="491"/>
      <c r="E37" s="486">
        <f t="shared" si="3"/>
        <v>0</v>
      </c>
      <c r="F37" s="491"/>
      <c r="G37" s="491"/>
      <c r="H37" s="487">
        <f t="shared" si="4"/>
        <v>0</v>
      </c>
    </row>
    <row r="38" spans="1:8" ht="17.100000000000001" customHeight="1">
      <c r="A38" s="809"/>
      <c r="B38" s="228" t="s">
        <v>459</v>
      </c>
      <c r="C38" s="491"/>
      <c r="D38" s="491"/>
      <c r="E38" s="486">
        <f t="shared" si="3"/>
        <v>0</v>
      </c>
      <c r="F38" s="491"/>
      <c r="G38" s="491"/>
      <c r="H38" s="487">
        <f t="shared" si="4"/>
        <v>0</v>
      </c>
    </row>
    <row r="39" spans="1:8" s="223" customFormat="1">
      <c r="A39" s="224" t="s">
        <v>211</v>
      </c>
      <c r="B39" s="225"/>
      <c r="C39" s="485"/>
      <c r="D39" s="485"/>
      <c r="E39" s="486">
        <f t="shared" si="3"/>
        <v>0</v>
      </c>
      <c r="F39" s="485"/>
      <c r="G39" s="485"/>
      <c r="H39" s="487">
        <f t="shared" si="4"/>
        <v>0</v>
      </c>
    </row>
    <row r="40" spans="1:8" s="223" customFormat="1" ht="27.75" customHeight="1">
      <c r="A40" s="1252" t="s">
        <v>460</v>
      </c>
      <c r="B40" s="1253"/>
      <c r="C40" s="485"/>
      <c r="D40" s="485"/>
      <c r="E40" s="486">
        <f t="shared" si="3"/>
        <v>0</v>
      </c>
      <c r="F40" s="485"/>
      <c r="G40" s="485"/>
      <c r="H40" s="487">
        <f t="shared" si="4"/>
        <v>0</v>
      </c>
    </row>
    <row r="41" spans="1:8" s="223" customFormat="1" ht="8.25" customHeight="1">
      <c r="A41" s="229"/>
      <c r="B41" s="230"/>
      <c r="C41" s="485"/>
      <c r="D41" s="485"/>
      <c r="E41" s="486"/>
      <c r="F41" s="485"/>
      <c r="G41" s="485"/>
      <c r="H41" s="487"/>
    </row>
    <row r="42" spans="1:8" s="223" customFormat="1" ht="17.100000000000001" customHeight="1">
      <c r="A42" s="229" t="s">
        <v>461</v>
      </c>
      <c r="B42" s="230"/>
      <c r="C42" s="484">
        <f t="shared" ref="C42:H42" si="5">SUM(C43:C46)</f>
        <v>88528385</v>
      </c>
      <c r="D42" s="484">
        <f t="shared" si="5"/>
        <v>0</v>
      </c>
      <c r="E42" s="484">
        <f t="shared" si="5"/>
        <v>88528385</v>
      </c>
      <c r="F42" s="484">
        <f t="shared" si="5"/>
        <v>19502852.760000002</v>
      </c>
      <c r="G42" s="484">
        <f t="shared" si="5"/>
        <v>18367022.559999999</v>
      </c>
      <c r="H42" s="484">
        <f t="shared" si="5"/>
        <v>-70161362.439999998</v>
      </c>
    </row>
    <row r="43" spans="1:8" s="223" customFormat="1" ht="17.100000000000001" customHeight="1">
      <c r="A43" s="231"/>
      <c r="B43" s="232" t="s">
        <v>462</v>
      </c>
      <c r="C43" s="485"/>
      <c r="D43" s="485"/>
      <c r="E43" s="486">
        <f t="shared" si="3"/>
        <v>0</v>
      </c>
      <c r="F43" s="485"/>
      <c r="G43" s="485"/>
      <c r="H43" s="487">
        <f t="shared" si="4"/>
        <v>0</v>
      </c>
    </row>
    <row r="44" spans="1:8" s="223" customFormat="1" ht="17.100000000000001" customHeight="1">
      <c r="A44" s="231"/>
      <c r="B44" s="232" t="s">
        <v>463</v>
      </c>
      <c r="C44" s="832">
        <v>70528385</v>
      </c>
      <c r="D44" s="485">
        <v>0</v>
      </c>
      <c r="E44" s="486">
        <f t="shared" si="3"/>
        <v>70528385</v>
      </c>
      <c r="F44" s="832">
        <v>15370426.32</v>
      </c>
      <c r="G44" s="832">
        <v>14234596.119999999</v>
      </c>
      <c r="H44" s="487">
        <f t="shared" si="4"/>
        <v>-56293788.880000003</v>
      </c>
    </row>
    <row r="45" spans="1:8" s="223" customFormat="1" ht="29.25" customHeight="1">
      <c r="A45" s="231"/>
      <c r="B45" s="233" t="s">
        <v>464</v>
      </c>
      <c r="C45" s="485">
        <v>0</v>
      </c>
      <c r="D45" s="485">
        <v>0</v>
      </c>
      <c r="E45" s="486">
        <f t="shared" si="3"/>
        <v>0</v>
      </c>
      <c r="F45" s="485">
        <v>0</v>
      </c>
      <c r="G45" s="485">
        <v>0</v>
      </c>
      <c r="H45" s="487">
        <f t="shared" si="4"/>
        <v>0</v>
      </c>
    </row>
    <row r="46" spans="1:8" s="223" customFormat="1" ht="29.25" customHeight="1">
      <c r="A46" s="231"/>
      <c r="B46" s="233" t="s">
        <v>465</v>
      </c>
      <c r="C46" s="832">
        <v>18000000</v>
      </c>
      <c r="D46" s="485">
        <v>0</v>
      </c>
      <c r="E46" s="486">
        <f t="shared" si="3"/>
        <v>18000000</v>
      </c>
      <c r="F46" s="832">
        <v>4132426.44</v>
      </c>
      <c r="G46" s="832">
        <v>4132426.44</v>
      </c>
      <c r="H46" s="487">
        <f t="shared" si="4"/>
        <v>-13867573.560000001</v>
      </c>
    </row>
    <row r="47" spans="1:8" s="223" customFormat="1" ht="6" customHeight="1">
      <c r="A47" s="231"/>
      <c r="B47" s="232"/>
      <c r="C47" s="485"/>
      <c r="D47" s="485"/>
      <c r="E47" s="486"/>
      <c r="F47" s="485"/>
      <c r="G47" s="485"/>
      <c r="H47" s="487"/>
    </row>
    <row r="48" spans="1:8" s="223" customFormat="1" ht="17.100000000000001" customHeight="1">
      <c r="A48" s="229" t="s">
        <v>466</v>
      </c>
      <c r="B48" s="230"/>
      <c r="C48" s="484">
        <f t="shared" ref="C48:H48" si="6">C49</f>
        <v>0</v>
      </c>
      <c r="D48" s="484">
        <f t="shared" si="6"/>
        <v>0</v>
      </c>
      <c r="E48" s="484">
        <f t="shared" si="6"/>
        <v>0</v>
      </c>
      <c r="F48" s="484">
        <f t="shared" si="6"/>
        <v>0</v>
      </c>
      <c r="G48" s="484">
        <f t="shared" si="6"/>
        <v>0</v>
      </c>
      <c r="H48" s="484">
        <f t="shared" si="6"/>
        <v>0</v>
      </c>
    </row>
    <row r="49" spans="1:8" s="223" customFormat="1" ht="17.100000000000001" customHeight="1">
      <c r="A49" s="229"/>
      <c r="B49" s="234" t="s">
        <v>452</v>
      </c>
      <c r="C49" s="485"/>
      <c r="D49" s="485"/>
      <c r="E49" s="486">
        <f t="shared" si="3"/>
        <v>0</v>
      </c>
      <c r="F49" s="485"/>
      <c r="G49" s="485"/>
      <c r="H49" s="487">
        <f t="shared" si="4"/>
        <v>0</v>
      </c>
    </row>
    <row r="50" spans="1:8" s="223" customFormat="1" ht="12.75" customHeight="1" thickBot="1">
      <c r="A50" s="235"/>
      <c r="B50" s="236"/>
      <c r="C50" s="492"/>
      <c r="D50" s="492"/>
      <c r="E50" s="493"/>
      <c r="F50" s="492"/>
      <c r="G50" s="492"/>
      <c r="H50" s="494"/>
    </row>
    <row r="51" spans="1:8" ht="21.75" customHeight="1" thickBot="1">
      <c r="A51" s="1254" t="s">
        <v>260</v>
      </c>
      <c r="B51" s="1255"/>
      <c r="C51" s="810">
        <f t="shared" ref="C51:H51" si="7">C29+C42+C48</f>
        <v>88528385</v>
      </c>
      <c r="D51" s="810">
        <f t="shared" si="7"/>
        <v>0</v>
      </c>
      <c r="E51" s="810">
        <f t="shared" si="7"/>
        <v>88528385</v>
      </c>
      <c r="F51" s="810">
        <f>F29+F42+F48</f>
        <v>19502852.760000002</v>
      </c>
      <c r="G51" s="810">
        <f t="shared" si="7"/>
        <v>18367022.559999999</v>
      </c>
      <c r="H51" s="810">
        <f t="shared" si="7"/>
        <v>-70161362.439999998</v>
      </c>
    </row>
    <row r="52" spans="1:8" ht="23.25" customHeight="1" thickBot="1">
      <c r="A52" s="209"/>
      <c r="B52" s="209"/>
      <c r="C52" s="237"/>
      <c r="D52" s="237"/>
      <c r="E52" s="237"/>
      <c r="F52" s="238"/>
      <c r="G52" s="813" t="s">
        <v>453</v>
      </c>
      <c r="H52" s="814" t="str">
        <f>IF(($G$51-$C$51)&lt;=0,"",$G$51-$C$51)</f>
        <v/>
      </c>
    </row>
    <row r="53" spans="1:8" ht="23.25" customHeight="1">
      <c r="A53" s="212"/>
      <c r="B53" s="212"/>
      <c r="C53" s="586"/>
      <c r="D53" s="586"/>
      <c r="E53" s="586"/>
      <c r="F53" s="587"/>
      <c r="G53" s="588"/>
      <c r="H53" s="588"/>
    </row>
    <row r="54" spans="1:8" ht="23.25" customHeight="1">
      <c r="A54" s="212"/>
      <c r="B54" s="212"/>
      <c r="C54" s="586"/>
      <c r="D54" s="586"/>
      <c r="E54" s="586"/>
      <c r="F54" s="587"/>
      <c r="G54" s="588"/>
      <c r="H54" s="588"/>
    </row>
    <row r="55" spans="1:8" ht="23.25" customHeight="1">
      <c r="A55" s="212"/>
      <c r="B55" s="212"/>
      <c r="C55" s="586"/>
      <c r="D55" s="586"/>
      <c r="E55" s="586"/>
      <c r="F55" s="587"/>
      <c r="G55" s="588"/>
      <c r="H55" s="588"/>
    </row>
    <row r="56" spans="1:8" ht="8.25" customHeight="1">
      <c r="A56" s="239"/>
      <c r="B56" s="123"/>
    </row>
    <row r="57" spans="1:8">
      <c r="A57" s="242"/>
      <c r="B57" s="123"/>
      <c r="H57" s="441"/>
    </row>
    <row r="58" spans="1:8">
      <c r="A58" s="243"/>
      <c r="B58" s="244" t="s">
        <v>467</v>
      </c>
      <c r="C58" s="245"/>
      <c r="D58" s="245"/>
      <c r="E58" s="245"/>
      <c r="F58" s="245"/>
      <c r="G58" s="245"/>
      <c r="H58" s="245"/>
    </row>
    <row r="59" spans="1:8">
      <c r="A59" s="243"/>
      <c r="B59" s="244" t="s">
        <v>468</v>
      </c>
      <c r="C59" s="245"/>
      <c r="D59" s="245"/>
      <c r="E59" s="245"/>
      <c r="F59" s="245"/>
      <c r="G59" s="245"/>
      <c r="H59" s="245"/>
    </row>
    <row r="60" spans="1:8">
      <c r="A60" s="243"/>
      <c r="B60" s="244"/>
      <c r="C60" s="245"/>
      <c r="D60" s="245"/>
      <c r="E60" s="245"/>
      <c r="F60" s="245"/>
      <c r="G60" s="245"/>
      <c r="H60" s="245"/>
    </row>
  </sheetData>
  <sheetProtection formatColumns="0" formatRows="0" insertHyperlinks="0"/>
  <mergeCells count="12">
    <mergeCell ref="A27:B27"/>
    <mergeCell ref="A32:B32"/>
    <mergeCell ref="A36:B36"/>
    <mergeCell ref="A40:B40"/>
    <mergeCell ref="A51:B51"/>
    <mergeCell ref="A6:B7"/>
    <mergeCell ref="A24:B24"/>
    <mergeCell ref="A1:H1"/>
    <mergeCell ref="A2:H2"/>
    <mergeCell ref="A3:H3"/>
    <mergeCell ref="A4:H4"/>
    <mergeCell ref="C5:F5"/>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worksheet>
</file>

<file path=xl/worksheets/sheet15.xml><?xml version="1.0" encoding="utf-8"?>
<worksheet xmlns="http://schemas.openxmlformats.org/spreadsheetml/2006/main" xmlns:r="http://schemas.openxmlformats.org/officeDocument/2006/relationships">
  <dimension ref="A1:J91"/>
  <sheetViews>
    <sheetView view="pageBreakPreview" zoomScale="110" zoomScaleNormal="120" zoomScaleSheetLayoutView="110" workbookViewId="0">
      <selection activeCell="J85" sqref="J85"/>
    </sheetView>
  </sheetViews>
  <sheetFormatPr baseColWidth="10" defaultColWidth="11.42578125" defaultRowHeight="15"/>
  <cols>
    <col min="1" max="1" width="1.85546875" customWidth="1"/>
    <col min="2" max="2" width="0.85546875" customWidth="1"/>
    <col min="3" max="3" width="48.28515625" customWidth="1"/>
    <col min="4" max="4" width="14.85546875" bestFit="1" customWidth="1"/>
    <col min="5" max="5" width="12.85546875" customWidth="1"/>
    <col min="6" max="6" width="14.85546875" bestFit="1" customWidth="1"/>
    <col min="7" max="7" width="15" bestFit="1" customWidth="1"/>
    <col min="8" max="8" width="14.42578125" bestFit="1" customWidth="1"/>
    <col min="9" max="9" width="14.140625" bestFit="1" customWidth="1"/>
  </cols>
  <sheetData>
    <row r="1" spans="1:9" ht="15.75">
      <c r="A1" s="1156" t="s">
        <v>23</v>
      </c>
      <c r="B1" s="1156"/>
      <c r="C1" s="1156"/>
      <c r="D1" s="1156"/>
      <c r="E1" s="1156"/>
      <c r="F1" s="1156"/>
      <c r="G1" s="1156"/>
      <c r="H1" s="1156"/>
      <c r="I1" s="1156"/>
    </row>
    <row r="2" spans="1:9" ht="15.75" customHeight="1">
      <c r="A2" s="1157" t="s">
        <v>469</v>
      </c>
      <c r="B2" s="1157"/>
      <c r="C2" s="1157"/>
      <c r="D2" s="1157"/>
      <c r="E2" s="1157"/>
      <c r="F2" s="1157"/>
      <c r="G2" s="1157"/>
      <c r="H2" s="1157"/>
      <c r="I2" s="1157"/>
    </row>
    <row r="3" spans="1:9" ht="16.5" customHeight="1">
      <c r="A3" s="1157" t="str">
        <f>'ETCA-I-01'!A3:G3</f>
        <v>TELEVISORA DE HERMOSILLO, S.A. DE C.V.</v>
      </c>
      <c r="B3" s="1157"/>
      <c r="C3" s="1157"/>
      <c r="D3" s="1157"/>
      <c r="E3" s="1157"/>
      <c r="F3" s="1157"/>
      <c r="G3" s="1157"/>
      <c r="H3" s="1157"/>
      <c r="I3" s="1157"/>
    </row>
    <row r="4" spans="1:9" ht="15.75" customHeight="1">
      <c r="A4" s="1256" t="str">
        <f>'ETCA-I-10'!A4:K4</f>
        <v>Del 01 de Enero al 31 de Marzo de 2019</v>
      </c>
      <c r="B4" s="1256"/>
      <c r="C4" s="1256"/>
      <c r="D4" s="1256"/>
      <c r="E4" s="1256"/>
      <c r="F4" s="1256"/>
      <c r="G4" s="1256"/>
      <c r="H4" s="1256"/>
      <c r="I4" s="1256"/>
    </row>
    <row r="5" spans="1:9" ht="15.75" customHeight="1" thickBot="1">
      <c r="A5" s="1202" t="s">
        <v>87</v>
      </c>
      <c r="B5" s="1202"/>
      <c r="C5" s="1202"/>
      <c r="D5" s="1202"/>
      <c r="E5" s="1202"/>
      <c r="F5" s="1202"/>
      <c r="G5" s="1202"/>
      <c r="H5" s="1202"/>
      <c r="I5" s="1202"/>
    </row>
    <row r="6" spans="1:9" ht="15.75" thickBot="1">
      <c r="A6" s="1257"/>
      <c r="B6" s="1258"/>
      <c r="C6" s="1259"/>
      <c r="D6" s="1260" t="s">
        <v>470</v>
      </c>
      <c r="E6" s="1261"/>
      <c r="F6" s="1261"/>
      <c r="G6" s="1261"/>
      <c r="H6" s="1262"/>
      <c r="I6" s="1263" t="s">
        <v>471</v>
      </c>
    </row>
    <row r="7" spans="1:9">
      <c r="A7" s="1266" t="s">
        <v>257</v>
      </c>
      <c r="B7" s="1267"/>
      <c r="C7" s="1268"/>
      <c r="D7" s="1263" t="s">
        <v>472</v>
      </c>
      <c r="E7" s="1272" t="s">
        <v>473</v>
      </c>
      <c r="F7" s="1263" t="s">
        <v>474</v>
      </c>
      <c r="G7" s="1263" t="s">
        <v>475</v>
      </c>
      <c r="H7" s="1263" t="s">
        <v>476</v>
      </c>
      <c r="I7" s="1264"/>
    </row>
    <row r="8" spans="1:9" ht="15.75" thickBot="1">
      <c r="A8" s="1269" t="s">
        <v>477</v>
      </c>
      <c r="B8" s="1270"/>
      <c r="C8" s="1271"/>
      <c r="D8" s="1265"/>
      <c r="E8" s="1273"/>
      <c r="F8" s="1265"/>
      <c r="G8" s="1265"/>
      <c r="H8" s="1265"/>
      <c r="I8" s="1265"/>
    </row>
    <row r="9" spans="1:9">
      <c r="A9" s="1276"/>
      <c r="B9" s="1277"/>
      <c r="C9" s="1278"/>
      <c r="D9" s="770"/>
      <c r="E9" s="770"/>
      <c r="F9" s="770"/>
      <c r="G9" s="770"/>
      <c r="H9" s="770"/>
      <c r="I9" s="770"/>
    </row>
    <row r="10" spans="1:9">
      <c r="A10" s="1282" t="s">
        <v>478</v>
      </c>
      <c r="B10" s="1283"/>
      <c r="C10" s="1284"/>
      <c r="D10" s="669"/>
      <c r="E10" s="669"/>
      <c r="F10" s="669"/>
      <c r="G10" s="669"/>
      <c r="H10" s="669"/>
      <c r="I10" s="669"/>
    </row>
    <row r="11" spans="1:9">
      <c r="A11" s="785"/>
      <c r="B11" s="1279" t="s">
        <v>479</v>
      </c>
      <c r="C11" s="1280"/>
      <c r="D11" s="671">
        <v>0</v>
      </c>
      <c r="E11" s="671">
        <v>0</v>
      </c>
      <c r="F11" s="671">
        <f t="shared" ref="F11:F17" si="0">+D11+E11</f>
        <v>0</v>
      </c>
      <c r="G11" s="671">
        <v>0</v>
      </c>
      <c r="H11" s="671">
        <v>0</v>
      </c>
      <c r="I11" s="670">
        <f>+H11-D11</f>
        <v>0</v>
      </c>
    </row>
    <row r="12" spans="1:9">
      <c r="A12" s="785"/>
      <c r="B12" s="1279" t="s">
        <v>480</v>
      </c>
      <c r="C12" s="1280"/>
      <c r="D12" s="671">
        <v>0</v>
      </c>
      <c r="E12" s="671">
        <v>0</v>
      </c>
      <c r="F12" s="671">
        <f t="shared" si="0"/>
        <v>0</v>
      </c>
      <c r="G12" s="671">
        <v>0</v>
      </c>
      <c r="H12" s="671">
        <v>0</v>
      </c>
      <c r="I12" s="670">
        <f t="shared" ref="I12:I17" si="1">+H12-D12</f>
        <v>0</v>
      </c>
    </row>
    <row r="13" spans="1:9">
      <c r="A13" s="785"/>
      <c r="B13" s="1279" t="s">
        <v>481</v>
      </c>
      <c r="C13" s="1280"/>
      <c r="D13" s="671">
        <v>0</v>
      </c>
      <c r="E13" s="671">
        <v>0</v>
      </c>
      <c r="F13" s="671">
        <f t="shared" si="0"/>
        <v>0</v>
      </c>
      <c r="G13" s="671">
        <v>0</v>
      </c>
      <c r="H13" s="671">
        <v>0</v>
      </c>
      <c r="I13" s="670">
        <f t="shared" si="1"/>
        <v>0</v>
      </c>
    </row>
    <row r="14" spans="1:9">
      <c r="A14" s="785"/>
      <c r="B14" s="1279" t="s">
        <v>482</v>
      </c>
      <c r="C14" s="1280"/>
      <c r="D14" s="671">
        <v>0</v>
      </c>
      <c r="E14" s="671">
        <v>0</v>
      </c>
      <c r="F14" s="671">
        <f t="shared" si="0"/>
        <v>0</v>
      </c>
      <c r="G14" s="671">
        <v>0</v>
      </c>
      <c r="H14" s="671">
        <v>0</v>
      </c>
      <c r="I14" s="670">
        <f t="shared" si="1"/>
        <v>0</v>
      </c>
    </row>
    <row r="15" spans="1:9">
      <c r="A15" s="785"/>
      <c r="B15" s="1279" t="s">
        <v>483</v>
      </c>
      <c r="C15" s="1280"/>
      <c r="D15" s="671">
        <v>0</v>
      </c>
      <c r="E15" s="671">
        <v>0</v>
      </c>
      <c r="F15" s="671">
        <f t="shared" si="0"/>
        <v>0</v>
      </c>
      <c r="G15" s="671">
        <v>0</v>
      </c>
      <c r="H15" s="671">
        <v>0</v>
      </c>
      <c r="I15" s="670">
        <f t="shared" si="1"/>
        <v>0</v>
      </c>
    </row>
    <row r="16" spans="1:9">
      <c r="A16" s="785"/>
      <c r="B16" s="1279" t="s">
        <v>484</v>
      </c>
      <c r="C16" s="1280"/>
      <c r="D16" s="671">
        <v>0</v>
      </c>
      <c r="E16" s="671">
        <v>0</v>
      </c>
      <c r="F16" s="671">
        <f t="shared" si="0"/>
        <v>0</v>
      </c>
      <c r="G16" s="671">
        <v>0</v>
      </c>
      <c r="H16" s="671"/>
      <c r="I16" s="670">
        <f t="shared" si="1"/>
        <v>0</v>
      </c>
    </row>
    <row r="17" spans="1:9">
      <c r="A17" s="785"/>
      <c r="B17" s="1279" t="s">
        <v>485</v>
      </c>
      <c r="C17" s="1280"/>
      <c r="D17" s="893">
        <v>70528385</v>
      </c>
      <c r="E17" s="953">
        <v>0</v>
      </c>
      <c r="F17" s="953">
        <f t="shared" si="0"/>
        <v>70528385</v>
      </c>
      <c r="G17" s="893">
        <v>15370426</v>
      </c>
      <c r="H17" s="893">
        <v>14234596</v>
      </c>
      <c r="I17" s="954">
        <f t="shared" si="1"/>
        <v>-56293789</v>
      </c>
    </row>
    <row r="18" spans="1:9">
      <c r="A18" s="1281"/>
      <c r="B18" s="1279" t="s">
        <v>486</v>
      </c>
      <c r="C18" s="1280"/>
      <c r="D18" s="1274">
        <f t="shared" ref="D18:I18" si="2">SUM(D20:D30)</f>
        <v>0</v>
      </c>
      <c r="E18" s="1274">
        <f t="shared" si="2"/>
        <v>0</v>
      </c>
      <c r="F18" s="1274">
        <f t="shared" si="2"/>
        <v>0</v>
      </c>
      <c r="G18" s="1274">
        <f t="shared" si="2"/>
        <v>0</v>
      </c>
      <c r="H18" s="1274">
        <f t="shared" si="2"/>
        <v>0</v>
      </c>
      <c r="I18" s="1274">
        <f t="shared" si="2"/>
        <v>0</v>
      </c>
    </row>
    <row r="19" spans="1:9">
      <c r="A19" s="1281"/>
      <c r="B19" s="1279" t="s">
        <v>487</v>
      </c>
      <c r="C19" s="1280"/>
      <c r="D19" s="1274"/>
      <c r="E19" s="1274"/>
      <c r="F19" s="1274"/>
      <c r="G19" s="1274"/>
      <c r="H19" s="1274"/>
      <c r="I19" s="1274"/>
    </row>
    <row r="20" spans="1:9">
      <c r="A20" s="785"/>
      <c r="B20" s="783"/>
      <c r="C20" s="784" t="s">
        <v>488</v>
      </c>
      <c r="D20" s="671">
        <v>0</v>
      </c>
      <c r="E20" s="671">
        <v>0</v>
      </c>
      <c r="F20" s="671">
        <f t="shared" ref="F20:F30" si="3">+D20+E20</f>
        <v>0</v>
      </c>
      <c r="G20" s="671">
        <v>0</v>
      </c>
      <c r="H20" s="671">
        <v>0</v>
      </c>
      <c r="I20" s="670">
        <f>+H20-D20</f>
        <v>0</v>
      </c>
    </row>
    <row r="21" spans="1:9">
      <c r="A21" s="785"/>
      <c r="B21" s="783"/>
      <c r="C21" s="784" t="s">
        <v>489</v>
      </c>
      <c r="D21" s="671">
        <v>0</v>
      </c>
      <c r="E21" s="671">
        <v>0</v>
      </c>
      <c r="F21" s="671">
        <f t="shared" si="3"/>
        <v>0</v>
      </c>
      <c r="G21" s="671">
        <v>0</v>
      </c>
      <c r="H21" s="671">
        <v>0</v>
      </c>
      <c r="I21" s="670">
        <f t="shared" ref="I21:I37" si="4">+H21-D21</f>
        <v>0</v>
      </c>
    </row>
    <row r="22" spans="1:9">
      <c r="A22" s="785"/>
      <c r="B22" s="783"/>
      <c r="C22" s="784" t="s">
        <v>490</v>
      </c>
      <c r="D22" s="671">
        <v>0</v>
      </c>
      <c r="E22" s="671">
        <v>0</v>
      </c>
      <c r="F22" s="671">
        <f t="shared" si="3"/>
        <v>0</v>
      </c>
      <c r="G22" s="671">
        <v>0</v>
      </c>
      <c r="H22" s="671">
        <v>0</v>
      </c>
      <c r="I22" s="670">
        <f t="shared" si="4"/>
        <v>0</v>
      </c>
    </row>
    <row r="23" spans="1:9">
      <c r="A23" s="785"/>
      <c r="B23" s="783"/>
      <c r="C23" s="784" t="s">
        <v>491</v>
      </c>
      <c r="D23" s="671">
        <v>0</v>
      </c>
      <c r="E23" s="671">
        <v>0</v>
      </c>
      <c r="F23" s="671">
        <f t="shared" si="3"/>
        <v>0</v>
      </c>
      <c r="G23" s="671">
        <v>0</v>
      </c>
      <c r="H23" s="671">
        <v>0</v>
      </c>
      <c r="I23" s="670">
        <f t="shared" si="4"/>
        <v>0</v>
      </c>
    </row>
    <row r="24" spans="1:9">
      <c r="A24" s="785"/>
      <c r="B24" s="783"/>
      <c r="C24" s="784" t="s">
        <v>492</v>
      </c>
      <c r="D24" s="671">
        <v>0</v>
      </c>
      <c r="E24" s="671">
        <v>0</v>
      </c>
      <c r="F24" s="671">
        <f t="shared" si="3"/>
        <v>0</v>
      </c>
      <c r="G24" s="671">
        <v>0</v>
      </c>
      <c r="H24" s="671">
        <v>0</v>
      </c>
      <c r="I24" s="670">
        <f t="shared" si="4"/>
        <v>0</v>
      </c>
    </row>
    <row r="25" spans="1:9">
      <c r="A25" s="785"/>
      <c r="B25" s="783"/>
      <c r="C25" s="784" t="s">
        <v>493</v>
      </c>
      <c r="D25" s="671">
        <v>0</v>
      </c>
      <c r="E25" s="671">
        <v>0</v>
      </c>
      <c r="F25" s="671">
        <f t="shared" si="3"/>
        <v>0</v>
      </c>
      <c r="G25" s="671">
        <v>0</v>
      </c>
      <c r="H25" s="671">
        <v>0</v>
      </c>
      <c r="I25" s="670">
        <f t="shared" si="4"/>
        <v>0</v>
      </c>
    </row>
    <row r="26" spans="1:9">
      <c r="A26" s="785"/>
      <c r="B26" s="783"/>
      <c r="C26" s="784" t="s">
        <v>494</v>
      </c>
      <c r="D26" s="671">
        <v>0</v>
      </c>
      <c r="E26" s="671">
        <v>0</v>
      </c>
      <c r="F26" s="671">
        <f t="shared" si="3"/>
        <v>0</v>
      </c>
      <c r="G26" s="671">
        <v>0</v>
      </c>
      <c r="H26" s="671">
        <v>0</v>
      </c>
      <c r="I26" s="670">
        <f t="shared" si="4"/>
        <v>0</v>
      </c>
    </row>
    <row r="27" spans="1:9">
      <c r="A27" s="785"/>
      <c r="B27" s="783"/>
      <c r="C27" s="784" t="s">
        <v>495</v>
      </c>
      <c r="D27" s="671">
        <v>0</v>
      </c>
      <c r="E27" s="671">
        <v>0</v>
      </c>
      <c r="F27" s="671">
        <f t="shared" si="3"/>
        <v>0</v>
      </c>
      <c r="G27" s="671">
        <v>0</v>
      </c>
      <c r="H27" s="671">
        <v>0</v>
      </c>
      <c r="I27" s="670">
        <f t="shared" si="4"/>
        <v>0</v>
      </c>
    </row>
    <row r="28" spans="1:9">
      <c r="A28" s="785"/>
      <c r="B28" s="783"/>
      <c r="C28" s="784" t="s">
        <v>496</v>
      </c>
      <c r="D28" s="671">
        <v>0</v>
      </c>
      <c r="E28" s="671">
        <v>0</v>
      </c>
      <c r="F28" s="671">
        <f t="shared" si="3"/>
        <v>0</v>
      </c>
      <c r="G28" s="671">
        <v>0</v>
      </c>
      <c r="H28" s="671">
        <v>0</v>
      </c>
      <c r="I28" s="670">
        <f t="shared" si="4"/>
        <v>0</v>
      </c>
    </row>
    <row r="29" spans="1:9">
      <c r="A29" s="785"/>
      <c r="B29" s="783"/>
      <c r="C29" s="784" t="s">
        <v>497</v>
      </c>
      <c r="D29" s="671">
        <v>0</v>
      </c>
      <c r="E29" s="671">
        <v>0</v>
      </c>
      <c r="F29" s="671">
        <f t="shared" si="3"/>
        <v>0</v>
      </c>
      <c r="G29" s="671">
        <v>0</v>
      </c>
      <c r="H29" s="671">
        <v>0</v>
      </c>
      <c r="I29" s="670">
        <f t="shared" si="4"/>
        <v>0</v>
      </c>
    </row>
    <row r="30" spans="1:9">
      <c r="A30" s="785"/>
      <c r="B30" s="783"/>
      <c r="C30" s="784" t="s">
        <v>498</v>
      </c>
      <c r="D30" s="671">
        <v>0</v>
      </c>
      <c r="E30" s="671">
        <v>0</v>
      </c>
      <c r="F30" s="671">
        <f t="shared" si="3"/>
        <v>0</v>
      </c>
      <c r="G30" s="671">
        <v>0</v>
      </c>
      <c r="H30" s="671">
        <v>0</v>
      </c>
      <c r="I30" s="670">
        <f t="shared" si="4"/>
        <v>0</v>
      </c>
    </row>
    <row r="31" spans="1:9">
      <c r="A31" s="785"/>
      <c r="B31" s="1279" t="s">
        <v>499</v>
      </c>
      <c r="C31" s="1280"/>
      <c r="D31" s="670">
        <f t="shared" ref="D31:I31" si="5">SUM(D32:D36)</f>
        <v>0</v>
      </c>
      <c r="E31" s="670">
        <f t="shared" si="5"/>
        <v>0</v>
      </c>
      <c r="F31" s="670">
        <f t="shared" si="5"/>
        <v>0</v>
      </c>
      <c r="G31" s="670">
        <f t="shared" si="5"/>
        <v>0</v>
      </c>
      <c r="H31" s="670">
        <f t="shared" si="5"/>
        <v>0</v>
      </c>
      <c r="I31" s="670">
        <f t="shared" si="5"/>
        <v>0</v>
      </c>
    </row>
    <row r="32" spans="1:9">
      <c r="A32" s="785"/>
      <c r="B32" s="783"/>
      <c r="C32" s="784" t="s">
        <v>500</v>
      </c>
      <c r="D32" s="671">
        <v>0</v>
      </c>
      <c r="E32" s="671">
        <v>0</v>
      </c>
      <c r="F32" s="671">
        <v>0</v>
      </c>
      <c r="G32" s="671"/>
      <c r="H32" s="671">
        <v>0</v>
      </c>
      <c r="I32" s="670">
        <f t="shared" si="4"/>
        <v>0</v>
      </c>
    </row>
    <row r="33" spans="1:9">
      <c r="A33" s="785"/>
      <c r="B33" s="783"/>
      <c r="C33" s="784" t="s">
        <v>501</v>
      </c>
      <c r="D33" s="671">
        <v>0</v>
      </c>
      <c r="E33" s="671">
        <v>0</v>
      </c>
      <c r="F33" s="671">
        <f>+D33+E33</f>
        <v>0</v>
      </c>
      <c r="G33" s="671"/>
      <c r="H33" s="671">
        <v>0</v>
      </c>
      <c r="I33" s="670">
        <f t="shared" si="4"/>
        <v>0</v>
      </c>
    </row>
    <row r="34" spans="1:9" ht="15.75" thickBot="1">
      <c r="A34" s="637"/>
      <c r="B34" s="719"/>
      <c r="C34" s="773" t="s">
        <v>502</v>
      </c>
      <c r="D34" s="672">
        <v>0</v>
      </c>
      <c r="E34" s="672">
        <v>0</v>
      </c>
      <c r="F34" s="672">
        <f>+D34+E34</f>
        <v>0</v>
      </c>
      <c r="G34" s="672"/>
      <c r="H34" s="672"/>
      <c r="I34" s="746">
        <f t="shared" si="4"/>
        <v>0</v>
      </c>
    </row>
    <row r="35" spans="1:9">
      <c r="A35" s="785"/>
      <c r="B35" s="783"/>
      <c r="C35" s="784" t="s">
        <v>503</v>
      </c>
      <c r="D35" s="671">
        <v>0</v>
      </c>
      <c r="E35" s="671">
        <v>0</v>
      </c>
      <c r="F35" s="671">
        <f>+D35+E35</f>
        <v>0</v>
      </c>
      <c r="G35" s="671"/>
      <c r="H35" s="671"/>
      <c r="I35" s="670">
        <f t="shared" si="4"/>
        <v>0</v>
      </c>
    </row>
    <row r="36" spans="1:9">
      <c r="A36" s="785"/>
      <c r="B36" s="783"/>
      <c r="C36" s="784" t="s">
        <v>504</v>
      </c>
      <c r="D36" s="671">
        <v>0</v>
      </c>
      <c r="E36" s="671">
        <v>0</v>
      </c>
      <c r="F36" s="671">
        <f>+D36+E36</f>
        <v>0</v>
      </c>
      <c r="G36" s="671"/>
      <c r="H36" s="671"/>
      <c r="I36" s="670">
        <f t="shared" si="4"/>
        <v>0</v>
      </c>
    </row>
    <row r="37" spans="1:9">
      <c r="A37" s="785"/>
      <c r="B37" s="1287" t="s">
        <v>505</v>
      </c>
      <c r="C37" s="1288"/>
      <c r="D37" s="893">
        <v>18000000</v>
      </c>
      <c r="E37" s="671">
        <v>0</v>
      </c>
      <c r="F37" s="771">
        <f>+D37+E37</f>
        <v>18000000</v>
      </c>
      <c r="G37" s="893">
        <v>4132426</v>
      </c>
      <c r="H37" s="893">
        <v>4132426</v>
      </c>
      <c r="I37" s="772">
        <f t="shared" si="4"/>
        <v>-13867574</v>
      </c>
    </row>
    <row r="38" spans="1:9">
      <c r="A38" s="785"/>
      <c r="B38" s="1279" t="s">
        <v>506</v>
      </c>
      <c r="C38" s="1280"/>
      <c r="D38" s="670">
        <f t="shared" ref="D38:I38" si="6">SUM(D39)</f>
        <v>0</v>
      </c>
      <c r="E38" s="670">
        <f t="shared" si="6"/>
        <v>0</v>
      </c>
      <c r="F38" s="670">
        <f t="shared" si="6"/>
        <v>0</v>
      </c>
      <c r="G38" s="670">
        <f t="shared" si="6"/>
        <v>0</v>
      </c>
      <c r="H38" s="670">
        <f t="shared" si="6"/>
        <v>0</v>
      </c>
      <c r="I38" s="670">
        <f t="shared" si="6"/>
        <v>0</v>
      </c>
    </row>
    <row r="39" spans="1:9">
      <c r="A39" s="785"/>
      <c r="B39" s="783"/>
      <c r="C39" s="784" t="s">
        <v>507</v>
      </c>
      <c r="D39" s="671">
        <v>0</v>
      </c>
      <c r="E39" s="671"/>
      <c r="F39" s="671">
        <f>+D39+E39</f>
        <v>0</v>
      </c>
      <c r="G39" s="671"/>
      <c r="H39" s="671"/>
      <c r="I39" s="670">
        <f>+H39-D39</f>
        <v>0</v>
      </c>
    </row>
    <row r="40" spans="1:9">
      <c r="A40" s="785"/>
      <c r="B40" s="1279" t="s">
        <v>508</v>
      </c>
      <c r="C40" s="1280"/>
      <c r="D40" s="670">
        <f t="shared" ref="D40:I40" si="7">SUM(D41:D42)</f>
        <v>0</v>
      </c>
      <c r="E40" s="670">
        <f t="shared" si="7"/>
        <v>0</v>
      </c>
      <c r="F40" s="670">
        <f t="shared" si="7"/>
        <v>0</v>
      </c>
      <c r="G40" s="670">
        <f t="shared" si="7"/>
        <v>0</v>
      </c>
      <c r="H40" s="670">
        <f t="shared" si="7"/>
        <v>0</v>
      </c>
      <c r="I40" s="670">
        <f t="shared" si="7"/>
        <v>0</v>
      </c>
    </row>
    <row r="41" spans="1:9">
      <c r="A41" s="785"/>
      <c r="B41" s="783"/>
      <c r="C41" s="784" t="s">
        <v>509</v>
      </c>
      <c r="D41" s="671">
        <v>0</v>
      </c>
      <c r="E41" s="671">
        <v>0</v>
      </c>
      <c r="F41" s="671">
        <f>+D41+E41</f>
        <v>0</v>
      </c>
      <c r="G41" s="671"/>
      <c r="H41" s="671"/>
      <c r="I41" s="670">
        <f>H41-D41</f>
        <v>0</v>
      </c>
    </row>
    <row r="42" spans="1:9">
      <c r="A42" s="785"/>
      <c r="B42" s="783"/>
      <c r="C42" s="784" t="s">
        <v>510</v>
      </c>
      <c r="D42" s="671">
        <v>0</v>
      </c>
      <c r="E42" s="671">
        <v>0</v>
      </c>
      <c r="F42" s="671">
        <f>+D42+E42</f>
        <v>0</v>
      </c>
      <c r="G42" s="671"/>
      <c r="H42" s="671"/>
      <c r="I42" s="670">
        <f>H42-D42</f>
        <v>0</v>
      </c>
    </row>
    <row r="43" spans="1:9" ht="8.25" customHeight="1">
      <c r="A43" s="785"/>
      <c r="B43" s="783"/>
      <c r="C43" s="784"/>
      <c r="D43" s="666"/>
      <c r="E43" s="666"/>
      <c r="F43" s="666"/>
      <c r="G43" s="666"/>
      <c r="H43" s="666"/>
      <c r="I43" s="670"/>
    </row>
    <row r="44" spans="1:9" ht="15" customHeight="1">
      <c r="A44" s="801" t="s">
        <v>511</v>
      </c>
      <c r="B44" s="645"/>
      <c r="C44" s="665"/>
      <c r="D44" s="1275">
        <f t="shared" ref="D44:F44" si="8">+D11+D12+D13+D14+D15+D16+D17+D18+D31+D37+D38+D40</f>
        <v>88528385</v>
      </c>
      <c r="E44" s="1275">
        <f t="shared" si="8"/>
        <v>0</v>
      </c>
      <c r="F44" s="1275">
        <f t="shared" si="8"/>
        <v>88528385</v>
      </c>
      <c r="G44" s="1275">
        <f>+G11+G12+G13+G14+G15+G16+G17+G18+G31+G37+G38+G40+1</f>
        <v>19502853</v>
      </c>
      <c r="H44" s="1275">
        <f>+H11+H12+H13+H14+H15+H16+H17+H18+H31+H37+H38+H40+1</f>
        <v>18367023</v>
      </c>
      <c r="I44" s="1275">
        <f>+I11+I12+I13+I14+I15+I16+I17+I18+I31+I37+I38+I40+1</f>
        <v>-70161362</v>
      </c>
    </row>
    <row r="45" spans="1:9">
      <c r="A45" s="801" t="s">
        <v>512</v>
      </c>
      <c r="B45" s="645"/>
      <c r="C45" s="665"/>
      <c r="D45" s="1275"/>
      <c r="E45" s="1275"/>
      <c r="F45" s="1275"/>
      <c r="G45" s="1275"/>
      <c r="H45" s="1275"/>
      <c r="I45" s="1275"/>
    </row>
    <row r="46" spans="1:9" ht="8.25" customHeight="1">
      <c r="A46" s="802"/>
      <c r="B46" s="786"/>
      <c r="C46" s="787"/>
      <c r="D46" s="1275"/>
      <c r="E46" s="1275"/>
      <c r="F46" s="1275"/>
      <c r="G46" s="1275"/>
      <c r="H46" s="1275"/>
      <c r="I46" s="1275"/>
    </row>
    <row r="47" spans="1:9">
      <c r="A47" s="1282" t="s">
        <v>513</v>
      </c>
      <c r="B47" s="1283"/>
      <c r="C47" s="1285"/>
      <c r="D47" s="673"/>
      <c r="E47" s="673"/>
      <c r="F47" s="673"/>
      <c r="G47" s="673"/>
      <c r="H47" s="673"/>
      <c r="I47" s="674" t="str">
        <f>IF(($H$44-$D$44)&lt;=0," ",$H$44-$D$44)</f>
        <v/>
      </c>
    </row>
    <row r="48" spans="1:9" ht="11.25" customHeight="1">
      <c r="A48" s="785"/>
      <c r="B48" s="783"/>
      <c r="C48" s="784"/>
      <c r="D48" s="666"/>
      <c r="E48" s="666"/>
      <c r="F48" s="666"/>
      <c r="G48" s="666"/>
      <c r="H48" s="666"/>
      <c r="I48" s="670"/>
    </row>
    <row r="49" spans="1:9">
      <c r="A49" s="1282" t="s">
        <v>514</v>
      </c>
      <c r="B49" s="1283"/>
      <c r="C49" s="1285"/>
      <c r="D49" s="666"/>
      <c r="E49" s="666"/>
      <c r="F49" s="666"/>
      <c r="G49" s="666"/>
      <c r="H49" s="666"/>
      <c r="I49" s="670"/>
    </row>
    <row r="50" spans="1:9">
      <c r="A50" s="785"/>
      <c r="B50" s="1279" t="s">
        <v>515</v>
      </c>
      <c r="C50" s="1280"/>
      <c r="D50" s="666">
        <f t="shared" ref="D50:I50" si="9">SUM(D51:D58)</f>
        <v>0</v>
      </c>
      <c r="E50" s="666">
        <f t="shared" si="9"/>
        <v>0</v>
      </c>
      <c r="F50" s="666">
        <f t="shared" si="9"/>
        <v>0</v>
      </c>
      <c r="G50" s="666">
        <f t="shared" si="9"/>
        <v>0</v>
      </c>
      <c r="H50" s="666">
        <f t="shared" si="9"/>
        <v>0</v>
      </c>
      <c r="I50" s="670">
        <f t="shared" si="9"/>
        <v>0</v>
      </c>
    </row>
    <row r="51" spans="1:9">
      <c r="A51" s="785"/>
      <c r="B51" s="783"/>
      <c r="C51" s="784" t="s">
        <v>516</v>
      </c>
      <c r="D51" s="671">
        <v>0</v>
      </c>
      <c r="E51" s="671">
        <v>0</v>
      </c>
      <c r="F51" s="671">
        <f t="shared" ref="F51:F79" si="10">+D51+E51</f>
        <v>0</v>
      </c>
      <c r="G51" s="671">
        <v>0</v>
      </c>
      <c r="H51" s="671">
        <v>0</v>
      </c>
      <c r="I51" s="670">
        <f>H51-D51</f>
        <v>0</v>
      </c>
    </row>
    <row r="52" spans="1:9">
      <c r="A52" s="785"/>
      <c r="B52" s="783"/>
      <c r="C52" s="784" t="s">
        <v>517</v>
      </c>
      <c r="D52" s="671">
        <v>0</v>
      </c>
      <c r="E52" s="671"/>
      <c r="F52" s="671">
        <f t="shared" si="10"/>
        <v>0</v>
      </c>
      <c r="G52" s="671"/>
      <c r="H52" s="671"/>
      <c r="I52" s="670">
        <f t="shared" ref="I52:I63" si="11">H52-D52</f>
        <v>0</v>
      </c>
    </row>
    <row r="53" spans="1:9">
      <c r="A53" s="785"/>
      <c r="B53" s="783"/>
      <c r="C53" s="784" t="s">
        <v>518</v>
      </c>
      <c r="D53" s="671">
        <v>0</v>
      </c>
      <c r="E53" s="671"/>
      <c r="F53" s="671">
        <f t="shared" si="10"/>
        <v>0</v>
      </c>
      <c r="G53" s="671"/>
      <c r="H53" s="671"/>
      <c r="I53" s="670">
        <f t="shared" si="11"/>
        <v>0</v>
      </c>
    </row>
    <row r="54" spans="1:9" ht="18">
      <c r="A54" s="785"/>
      <c r="B54" s="783"/>
      <c r="C54" s="788" t="s">
        <v>519</v>
      </c>
      <c r="D54" s="671">
        <v>0</v>
      </c>
      <c r="E54" s="671"/>
      <c r="F54" s="671">
        <f t="shared" si="10"/>
        <v>0</v>
      </c>
      <c r="G54" s="671"/>
      <c r="H54" s="671"/>
      <c r="I54" s="670">
        <f t="shared" si="11"/>
        <v>0</v>
      </c>
    </row>
    <row r="55" spans="1:9">
      <c r="A55" s="785"/>
      <c r="B55" s="783"/>
      <c r="C55" s="784" t="s">
        <v>520</v>
      </c>
      <c r="D55" s="671">
        <v>0</v>
      </c>
      <c r="E55" s="671">
        <v>0</v>
      </c>
      <c r="F55" s="671">
        <f t="shared" si="10"/>
        <v>0</v>
      </c>
      <c r="G55" s="671">
        <v>0</v>
      </c>
      <c r="H55" s="671">
        <v>0</v>
      </c>
      <c r="I55" s="670">
        <f t="shared" si="11"/>
        <v>0</v>
      </c>
    </row>
    <row r="56" spans="1:9">
      <c r="A56" s="785"/>
      <c r="B56" s="783"/>
      <c r="C56" s="784" t="s">
        <v>521</v>
      </c>
      <c r="D56" s="671">
        <v>0</v>
      </c>
      <c r="E56" s="671"/>
      <c r="F56" s="671">
        <f t="shared" si="10"/>
        <v>0</v>
      </c>
      <c r="G56" s="671"/>
      <c r="H56" s="671"/>
      <c r="I56" s="670">
        <f t="shared" si="11"/>
        <v>0</v>
      </c>
    </row>
    <row r="57" spans="1:9" ht="18">
      <c r="A57" s="785"/>
      <c r="B57" s="783"/>
      <c r="C57" s="788" t="s">
        <v>522</v>
      </c>
      <c r="D57" s="671">
        <v>0</v>
      </c>
      <c r="E57" s="671"/>
      <c r="F57" s="671">
        <f t="shared" si="10"/>
        <v>0</v>
      </c>
      <c r="G57" s="671"/>
      <c r="H57" s="671"/>
      <c r="I57" s="670">
        <f t="shared" si="11"/>
        <v>0</v>
      </c>
    </row>
    <row r="58" spans="1:9" ht="18">
      <c r="A58" s="785"/>
      <c r="B58" s="783"/>
      <c r="C58" s="788" t="s">
        <v>523</v>
      </c>
      <c r="D58" s="671">
        <v>0</v>
      </c>
      <c r="E58" s="671"/>
      <c r="F58" s="671">
        <f t="shared" si="10"/>
        <v>0</v>
      </c>
      <c r="G58" s="671"/>
      <c r="H58" s="671"/>
      <c r="I58" s="670">
        <f t="shared" si="11"/>
        <v>0</v>
      </c>
    </row>
    <row r="59" spans="1:9">
      <c r="A59" s="785"/>
      <c r="B59" s="1279" t="s">
        <v>524</v>
      </c>
      <c r="C59" s="1280"/>
      <c r="D59" s="666">
        <f t="shared" ref="D59:I59" si="12">SUM(D60:D63)</f>
        <v>0</v>
      </c>
      <c r="E59" s="666">
        <f t="shared" si="12"/>
        <v>0</v>
      </c>
      <c r="F59" s="666">
        <f t="shared" si="12"/>
        <v>0</v>
      </c>
      <c r="G59" s="666">
        <f t="shared" si="12"/>
        <v>0</v>
      </c>
      <c r="H59" s="666">
        <f t="shared" si="12"/>
        <v>0</v>
      </c>
      <c r="I59" s="670">
        <f t="shared" si="12"/>
        <v>0</v>
      </c>
    </row>
    <row r="60" spans="1:9">
      <c r="A60" s="785"/>
      <c r="B60" s="783"/>
      <c r="C60" s="784" t="s">
        <v>525</v>
      </c>
      <c r="D60" s="671">
        <v>0</v>
      </c>
      <c r="E60" s="671"/>
      <c r="F60" s="671">
        <f t="shared" si="10"/>
        <v>0</v>
      </c>
      <c r="G60" s="671"/>
      <c r="H60" s="671"/>
      <c r="I60" s="670">
        <f t="shared" si="11"/>
        <v>0</v>
      </c>
    </row>
    <row r="61" spans="1:9">
      <c r="A61" s="785"/>
      <c r="B61" s="783"/>
      <c r="C61" s="784" t="s">
        <v>526</v>
      </c>
      <c r="D61" s="671">
        <v>0</v>
      </c>
      <c r="E61" s="671"/>
      <c r="F61" s="671">
        <v>0</v>
      </c>
      <c r="G61" s="671"/>
      <c r="H61" s="671"/>
      <c r="I61" s="670">
        <f t="shared" si="11"/>
        <v>0</v>
      </c>
    </row>
    <row r="62" spans="1:9">
      <c r="A62" s="785"/>
      <c r="B62" s="783"/>
      <c r="C62" s="784" t="s">
        <v>527</v>
      </c>
      <c r="D62" s="671">
        <v>0</v>
      </c>
      <c r="E62" s="671"/>
      <c r="F62" s="671">
        <v>0</v>
      </c>
      <c r="G62" s="671"/>
      <c r="H62" s="671"/>
      <c r="I62" s="670">
        <f t="shared" si="11"/>
        <v>0</v>
      </c>
    </row>
    <row r="63" spans="1:9">
      <c r="A63" s="785"/>
      <c r="B63" s="783"/>
      <c r="C63" s="784" t="s">
        <v>528</v>
      </c>
      <c r="D63" s="671">
        <v>0</v>
      </c>
      <c r="E63" s="671"/>
      <c r="F63" s="671">
        <v>0</v>
      </c>
      <c r="G63" s="671"/>
      <c r="H63" s="671"/>
      <c r="I63" s="670">
        <f t="shared" si="11"/>
        <v>0</v>
      </c>
    </row>
    <row r="64" spans="1:9">
      <c r="A64" s="785"/>
      <c r="B64" s="1279" t="s">
        <v>529</v>
      </c>
      <c r="C64" s="1280"/>
      <c r="D64" s="666">
        <f t="shared" ref="D64:I64" si="13">SUM(D65:D66)</f>
        <v>0</v>
      </c>
      <c r="E64" s="666">
        <f t="shared" si="13"/>
        <v>0</v>
      </c>
      <c r="F64" s="666">
        <f t="shared" si="13"/>
        <v>0</v>
      </c>
      <c r="G64" s="666">
        <f t="shared" si="13"/>
        <v>0</v>
      </c>
      <c r="H64" s="666">
        <f t="shared" si="13"/>
        <v>0</v>
      </c>
      <c r="I64" s="670">
        <f t="shared" si="13"/>
        <v>0</v>
      </c>
    </row>
    <row r="65" spans="1:10" ht="18.75" thickBot="1">
      <c r="A65" s="637"/>
      <c r="B65" s="719"/>
      <c r="C65" s="720" t="s">
        <v>530</v>
      </c>
      <c r="D65" s="672">
        <v>0</v>
      </c>
      <c r="E65" s="672">
        <v>0</v>
      </c>
      <c r="F65" s="672">
        <f t="shared" si="10"/>
        <v>0</v>
      </c>
      <c r="G65" s="672">
        <v>0</v>
      </c>
      <c r="H65" s="672">
        <v>0</v>
      </c>
      <c r="I65" s="746">
        <f>H65-D65</f>
        <v>0</v>
      </c>
    </row>
    <row r="66" spans="1:10">
      <c r="A66" s="785"/>
      <c r="B66" s="783"/>
      <c r="C66" s="788" t="s">
        <v>531</v>
      </c>
      <c r="D66" s="671">
        <v>0</v>
      </c>
      <c r="E66" s="671">
        <v>0</v>
      </c>
      <c r="F66" s="771">
        <v>0</v>
      </c>
      <c r="G66" s="671">
        <v>0</v>
      </c>
      <c r="H66" s="671">
        <v>0</v>
      </c>
      <c r="I66" s="670">
        <f>H66-D66</f>
        <v>0</v>
      </c>
    </row>
    <row r="67" spans="1:10">
      <c r="A67" s="785"/>
      <c r="B67" s="1279" t="s">
        <v>532</v>
      </c>
      <c r="C67" s="1280"/>
      <c r="D67" s="671">
        <v>0</v>
      </c>
      <c r="E67" s="671">
        <v>0</v>
      </c>
      <c r="F67" s="671">
        <f t="shared" si="10"/>
        <v>0</v>
      </c>
      <c r="G67" s="671">
        <v>0</v>
      </c>
      <c r="H67" s="671">
        <v>0</v>
      </c>
      <c r="I67" s="670">
        <f>H67-D67</f>
        <v>0</v>
      </c>
    </row>
    <row r="68" spans="1:10">
      <c r="A68" s="785"/>
      <c r="B68" s="1279" t="s">
        <v>533</v>
      </c>
      <c r="C68" s="1280"/>
      <c r="D68" s="671">
        <v>0</v>
      </c>
      <c r="E68" s="671">
        <v>0</v>
      </c>
      <c r="F68" s="671">
        <f t="shared" si="10"/>
        <v>0</v>
      </c>
      <c r="G68" s="671">
        <v>0</v>
      </c>
      <c r="H68" s="671">
        <v>0</v>
      </c>
      <c r="I68" s="670">
        <f>H68-D68</f>
        <v>0</v>
      </c>
    </row>
    <row r="69" spans="1:10" ht="8.25" customHeight="1">
      <c r="A69" s="785"/>
      <c r="B69" s="1279"/>
      <c r="C69" s="1280"/>
      <c r="D69" s="666"/>
      <c r="E69" s="666"/>
      <c r="F69" s="666" t="s">
        <v>255</v>
      </c>
      <c r="G69" s="666"/>
      <c r="H69" s="666"/>
      <c r="I69" s="670"/>
    </row>
    <row r="70" spans="1:10">
      <c r="A70" s="1289" t="s">
        <v>534</v>
      </c>
      <c r="B70" s="1290"/>
      <c r="C70" s="1291"/>
      <c r="D70" s="668">
        <f t="shared" ref="D70:I70" si="14">+D50+D59+D64+D67+D68</f>
        <v>0</v>
      </c>
      <c r="E70" s="668">
        <f t="shared" si="14"/>
        <v>0</v>
      </c>
      <c r="F70" s="668">
        <f t="shared" si="14"/>
        <v>0</v>
      </c>
      <c r="G70" s="668">
        <f t="shared" si="14"/>
        <v>0</v>
      </c>
      <c r="H70" s="668">
        <f t="shared" si="14"/>
        <v>0</v>
      </c>
      <c r="I70" s="747">
        <f t="shared" si="14"/>
        <v>0</v>
      </c>
    </row>
    <row r="71" spans="1:10" ht="6" customHeight="1">
      <c r="A71" s="785"/>
      <c r="B71" s="1279"/>
      <c r="C71" s="1280"/>
      <c r="D71" s="666"/>
      <c r="E71" s="666"/>
      <c r="F71" s="666" t="s">
        <v>255</v>
      </c>
      <c r="G71" s="666"/>
      <c r="H71" s="666"/>
      <c r="I71" s="670"/>
    </row>
    <row r="72" spans="1:10">
      <c r="A72" s="1282" t="s">
        <v>535</v>
      </c>
      <c r="B72" s="1283"/>
      <c r="C72" s="1285"/>
      <c r="D72" s="668">
        <f t="shared" ref="D72:I72" si="15">SUM(D73)</f>
        <v>0</v>
      </c>
      <c r="E72" s="668">
        <f t="shared" si="15"/>
        <v>0</v>
      </c>
      <c r="F72" s="668">
        <f t="shared" si="15"/>
        <v>0</v>
      </c>
      <c r="G72" s="668">
        <f t="shared" si="15"/>
        <v>0</v>
      </c>
      <c r="H72" s="668">
        <f t="shared" si="15"/>
        <v>0</v>
      </c>
      <c r="I72" s="747">
        <f t="shared" si="15"/>
        <v>0</v>
      </c>
    </row>
    <row r="73" spans="1:10">
      <c r="A73" s="785"/>
      <c r="B73" s="1286" t="s">
        <v>536</v>
      </c>
      <c r="C73" s="1280"/>
      <c r="D73" s="671">
        <v>0</v>
      </c>
      <c r="E73" s="671"/>
      <c r="F73" s="671" t="s">
        <v>255</v>
      </c>
      <c r="G73" s="671"/>
      <c r="H73" s="671">
        <v>0</v>
      </c>
      <c r="I73" s="670">
        <f>H73-D73</f>
        <v>0</v>
      </c>
    </row>
    <row r="74" spans="1:10" ht="7.5" customHeight="1">
      <c r="A74" s="785"/>
      <c r="B74" s="1286"/>
      <c r="C74" s="1280"/>
      <c r="D74" s="666"/>
      <c r="E74" s="666"/>
      <c r="F74" s="666" t="s">
        <v>255</v>
      </c>
      <c r="G74" s="666"/>
      <c r="H74" s="666"/>
      <c r="I74" s="670"/>
    </row>
    <row r="75" spans="1:10">
      <c r="A75" s="1282" t="s">
        <v>537</v>
      </c>
      <c r="B75" s="1283"/>
      <c r="C75" s="1285"/>
      <c r="D75" s="894">
        <f t="shared" ref="D75:I75" si="16">+D44+D70+D72</f>
        <v>88528385</v>
      </c>
      <c r="E75" s="894">
        <f t="shared" si="16"/>
        <v>0</v>
      </c>
      <c r="F75" s="894">
        <f t="shared" si="16"/>
        <v>88528385</v>
      </c>
      <c r="G75" s="894">
        <f t="shared" si="16"/>
        <v>19502853</v>
      </c>
      <c r="H75" s="894">
        <f t="shared" si="16"/>
        <v>18367023</v>
      </c>
      <c r="I75" s="895">
        <f t="shared" si="16"/>
        <v>-70161362</v>
      </c>
    </row>
    <row r="76" spans="1:10" ht="6" customHeight="1">
      <c r="A76" s="785"/>
      <c r="B76" s="1286"/>
      <c r="C76" s="1280"/>
      <c r="D76" s="666"/>
      <c r="E76" s="666"/>
      <c r="F76" s="666" t="s">
        <v>255</v>
      </c>
      <c r="G76" s="666"/>
      <c r="H76" s="666"/>
      <c r="I76" s="670"/>
    </row>
    <row r="77" spans="1:10">
      <c r="A77" s="785"/>
      <c r="B77" s="1294" t="s">
        <v>538</v>
      </c>
      <c r="C77" s="1285"/>
      <c r="D77" s="670"/>
      <c r="E77" s="670"/>
      <c r="F77" s="670" t="s">
        <v>255</v>
      </c>
      <c r="G77" s="670"/>
      <c r="H77" s="670"/>
      <c r="I77" s="670"/>
    </row>
    <row r="78" spans="1:10" ht="21.75" customHeight="1">
      <c r="A78" s="785"/>
      <c r="B78" s="1295" t="s">
        <v>539</v>
      </c>
      <c r="C78" s="1296"/>
      <c r="D78" s="671">
        <v>0</v>
      </c>
      <c r="E78" s="671">
        <v>0</v>
      </c>
      <c r="F78" s="671">
        <f t="shared" si="10"/>
        <v>0</v>
      </c>
      <c r="G78" s="671">
        <v>0</v>
      </c>
      <c r="H78" s="671">
        <v>0</v>
      </c>
      <c r="I78" s="670">
        <f>H78-D78</f>
        <v>0</v>
      </c>
    </row>
    <row r="79" spans="1:10" ht="22.5" customHeight="1">
      <c r="A79" s="785"/>
      <c r="B79" s="1295" t="s">
        <v>540</v>
      </c>
      <c r="C79" s="1296"/>
      <c r="D79" s="671">
        <v>0</v>
      </c>
      <c r="E79" s="671">
        <v>0</v>
      </c>
      <c r="F79" s="671">
        <f t="shared" si="10"/>
        <v>0</v>
      </c>
      <c r="G79" s="671">
        <v>0</v>
      </c>
      <c r="H79" s="671">
        <v>0</v>
      </c>
      <c r="I79" s="670">
        <f>H79-D79</f>
        <v>0</v>
      </c>
    </row>
    <row r="80" spans="1:10">
      <c r="A80" s="785"/>
      <c r="B80" s="1294" t="s">
        <v>541</v>
      </c>
      <c r="C80" s="1285"/>
      <c r="D80" s="668">
        <f t="shared" ref="D80:I80" si="17">+D78+D79</f>
        <v>0</v>
      </c>
      <c r="E80" s="668">
        <f t="shared" si="17"/>
        <v>0</v>
      </c>
      <c r="F80" s="668">
        <f t="shared" si="17"/>
        <v>0</v>
      </c>
      <c r="G80" s="668">
        <f t="shared" si="17"/>
        <v>0</v>
      </c>
      <c r="H80" s="668">
        <f t="shared" si="17"/>
        <v>0</v>
      </c>
      <c r="I80" s="747">
        <f t="shared" si="17"/>
        <v>0</v>
      </c>
      <c r="J80" s="518" t="s">
        <v>255</v>
      </c>
    </row>
    <row r="81" spans="1:10" ht="15.75" thickBot="1">
      <c r="A81" s="636"/>
      <c r="B81" s="1292"/>
      <c r="C81" s="1293"/>
      <c r="D81" s="667"/>
      <c r="E81" s="667"/>
      <c r="F81" s="667"/>
      <c r="G81" s="667"/>
      <c r="H81" s="667"/>
      <c r="I81" s="667"/>
      <c r="J81" s="518" t="str">
        <f>IF(E75&lt;&gt;'ETCA-II-01'!D24,"ERROR!!!!! EL MONTO NO COINCIDE CON LO REPORTADO EN EL FORMATO ETCA-II-01 EN EL TOTAL DE INGRESOS","")</f>
        <v/>
      </c>
    </row>
    <row r="82" spans="1:10">
      <c r="J82" s="518" t="s">
        <v>255</v>
      </c>
    </row>
    <row r="83" spans="1:10">
      <c r="J83" s="518" t="s">
        <v>255</v>
      </c>
    </row>
    <row r="84" spans="1:10">
      <c r="J84" s="518" t="s">
        <v>255</v>
      </c>
    </row>
    <row r="85" spans="1:10">
      <c r="J85" s="518" t="s">
        <v>255</v>
      </c>
    </row>
    <row r="86" spans="1:10">
      <c r="J86" s="518" t="str">
        <f>IF(D75&lt;&gt;'ETCA-II-01'!C51,"ERROR!!!!! EL MONTO NO COINCIDE CON LO REPORTADO EN EL FORMATO ETCA-II-01 EN EL TOTAL DE INGRESOS","")</f>
        <v/>
      </c>
    </row>
    <row r="87" spans="1:10">
      <c r="J87" s="518" t="str">
        <f>IF(E75&lt;&gt;'ETCA-II-01'!D51,"ERROR!!!!! EL MONTO NO COINCIDE CON LO REPORTADO EN EL FORMATO ETCA-II-01 EN EL TOTAL DE INGRESOS","")</f>
        <v/>
      </c>
    </row>
    <row r="88" spans="1:10">
      <c r="J88" s="518" t="str">
        <f>IF(F75&lt;&gt;'ETCA-II-01'!E51,"ERROR!!!!! EL MONTO NO COINCIDE CON LO REPORTADO EN EL FORMATO ETCA-II-01 EN EL TOTAL DE INGRESOS","")</f>
        <v/>
      </c>
    </row>
    <row r="89" spans="1:10">
      <c r="J89" s="518" t="s">
        <v>255</v>
      </c>
    </row>
    <row r="90" spans="1:10">
      <c r="J90" s="518" t="s">
        <v>255</v>
      </c>
    </row>
    <row r="91" spans="1:10">
      <c r="J91" s="518" t="s">
        <v>255</v>
      </c>
    </row>
  </sheetData>
  <sheetProtection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G18:G19"/>
    <mergeCell ref="H18:H19"/>
    <mergeCell ref="I18:I19"/>
    <mergeCell ref="A72:C72"/>
    <mergeCell ref="B73:C73"/>
    <mergeCell ref="A47:C47"/>
    <mergeCell ref="B38:C38"/>
    <mergeCell ref="B40:C40"/>
    <mergeCell ref="D44:D46"/>
    <mergeCell ref="D18:D19"/>
    <mergeCell ref="E18:E19"/>
    <mergeCell ref="G44:G46"/>
    <mergeCell ref="H44:H46"/>
    <mergeCell ref="I44:I46"/>
    <mergeCell ref="B31:C31"/>
    <mergeCell ref="B37:C37"/>
    <mergeCell ref="F18:F19"/>
    <mergeCell ref="E44:E46"/>
    <mergeCell ref="F44:F46"/>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16.xml><?xml version="1.0" encoding="utf-8"?>
<worksheet xmlns="http://schemas.openxmlformats.org/spreadsheetml/2006/main" xmlns:r="http://schemas.openxmlformats.org/officeDocument/2006/relationships">
  <sheetPr codeName="Hoja11">
    <pageSetUpPr fitToPage="1"/>
  </sheetPr>
  <dimension ref="A1:E23"/>
  <sheetViews>
    <sheetView view="pageBreakPreview" zoomScaleSheetLayoutView="100" workbookViewId="0">
      <selection activeCell="C15" sqref="C15"/>
    </sheetView>
  </sheetViews>
  <sheetFormatPr baseColWidth="10" defaultColWidth="11.28515625" defaultRowHeight="16.5"/>
  <cols>
    <col min="1" max="1" width="1.28515625" style="123" customWidth="1"/>
    <col min="2" max="2" width="43.85546875" style="123" customWidth="1"/>
    <col min="3" max="4" width="25.7109375" style="123" customWidth="1"/>
    <col min="5" max="5" width="62" style="241" customWidth="1"/>
    <col min="6" max="16384" width="11.28515625" style="123"/>
  </cols>
  <sheetData>
    <row r="1" spans="1:5">
      <c r="A1" s="1183" t="s">
        <v>23</v>
      </c>
      <c r="B1" s="1183"/>
      <c r="C1" s="1183"/>
      <c r="D1" s="1183"/>
    </row>
    <row r="2" spans="1:5" s="163" customFormat="1" ht="15.75">
      <c r="A2" s="1183" t="s">
        <v>542</v>
      </c>
      <c r="B2" s="1183"/>
      <c r="C2" s="1183"/>
      <c r="D2" s="1183"/>
      <c r="E2" s="421"/>
    </row>
    <row r="3" spans="1:5" s="163" customFormat="1" ht="15.75">
      <c r="A3" s="1184" t="str">
        <f>'ETCA-I-01'!A3:G3</f>
        <v>TELEVISORA DE HERMOSILLO, S.A. DE C.V.</v>
      </c>
      <c r="B3" s="1184"/>
      <c r="C3" s="1184"/>
      <c r="D3" s="1184"/>
      <c r="E3" s="420"/>
    </row>
    <row r="4" spans="1:5" s="163" customFormat="1">
      <c r="A4" s="1185" t="str">
        <f>'ETCA-I-01'!A4:G4</f>
        <v>Al 31 de Marzo de 2019</v>
      </c>
      <c r="B4" s="1185"/>
      <c r="C4" s="1185"/>
      <c r="D4" s="1185"/>
      <c r="E4" s="420"/>
    </row>
    <row r="5" spans="1:5" s="165" customFormat="1" ht="17.25" thickBot="1">
      <c r="A5" s="164"/>
      <c r="B5" s="1186" t="s">
        <v>543</v>
      </c>
      <c r="C5" s="1186"/>
      <c r="D5" s="246"/>
      <c r="E5" s="422"/>
    </row>
    <row r="6" spans="1:5" s="166" customFormat="1" ht="27" customHeight="1" thickBot="1">
      <c r="A6" s="1297" t="s">
        <v>544</v>
      </c>
      <c r="B6" s="1298"/>
      <c r="C6" s="255"/>
      <c r="D6" s="896">
        <f>'ETCA-II-01'!F24</f>
        <v>19502852.760000002</v>
      </c>
      <c r="E6" s="423" t="str">
        <f>IF(D6&lt;&gt;'ETCA-II-01'!F51,"ERROR!!!!! EL MONTO NO COINCIDE CON LO REPORTADO EN EL FORMATO ETCA-II-01 EN EL TOTAL DEVENGADO DEL ANALÍTICO DE INGRESOS","")</f>
        <v/>
      </c>
    </row>
    <row r="7" spans="1:5" s="249" customFormat="1" ht="9.75" customHeight="1">
      <c r="A7" s="267"/>
      <c r="B7" s="247"/>
      <c r="C7" s="248"/>
      <c r="D7" s="269"/>
      <c r="E7" s="424"/>
    </row>
    <row r="8" spans="1:5" s="249" customFormat="1" ht="17.25" customHeight="1" thickBot="1">
      <c r="A8" s="268" t="s">
        <v>545</v>
      </c>
      <c r="B8" s="250"/>
      <c r="C8" s="251"/>
      <c r="D8" s="270"/>
      <c r="E8" s="423"/>
    </row>
    <row r="9" spans="1:5" ht="20.100000000000001" customHeight="1" thickBot="1">
      <c r="A9" s="257" t="s">
        <v>546</v>
      </c>
      <c r="B9" s="258"/>
      <c r="C9" s="259"/>
      <c r="D9" s="260">
        <f>SUM(C10:C14)</f>
        <v>148981</v>
      </c>
      <c r="E9" s="423"/>
    </row>
    <row r="10" spans="1:5" ht="20.100000000000001" customHeight="1">
      <c r="A10" s="167"/>
      <c r="B10" s="276" t="s">
        <v>547</v>
      </c>
      <c r="C10" s="261"/>
      <c r="D10" s="425"/>
      <c r="E10" s="442" t="str">
        <f>IF(C10&lt;&gt;'ETCA-I-03'!C22,"ERROR!!!, NO COINCIDEN LOS MONTOS CON LO REPORTADO EN EL FORMATO ETCA-I-03 EN EL EJERCICIO 2017","")</f>
        <v/>
      </c>
    </row>
    <row r="11" spans="1:5" ht="33" customHeight="1">
      <c r="A11" s="167"/>
      <c r="B11" s="277" t="s">
        <v>548</v>
      </c>
      <c r="C11" s="261"/>
      <c r="D11" s="425"/>
      <c r="E11" s="442" t="str">
        <f>IF(C11&lt;&gt;'ETCA-I-03'!C23,"ERROR!!!, NO COINCIDEN LOS MONTOS CON LO REPORTADO EN EL FORMATO ETCA-I-03 EN EL EJERCICIO 2017","")</f>
        <v/>
      </c>
    </row>
    <row r="12" spans="1:5" ht="20.100000000000001" customHeight="1">
      <c r="A12" s="168"/>
      <c r="B12" s="277" t="s">
        <v>549</v>
      </c>
      <c r="C12" s="261"/>
      <c r="D12" s="425"/>
      <c r="E12" s="442" t="str">
        <f>IF(C12&lt;&gt;'ETCA-I-03'!C24,"ERROR!!!, NO COINCIDEN LOS MONTOS CON LO REPORTADO EN EL FORMATO ETCA-I-03 EN EL EJERCICIO 2017","")</f>
        <v/>
      </c>
    </row>
    <row r="13" spans="1:5" ht="20.100000000000001" customHeight="1">
      <c r="A13" s="168"/>
      <c r="B13" s="277" t="s">
        <v>550</v>
      </c>
      <c r="C13" s="888">
        <v>143023</v>
      </c>
      <c r="D13" s="425"/>
      <c r="E13" s="442" t="str">
        <f>IF(C13&lt;&gt;'ETCA-I-03'!C25,"ERROR!!!, NO COINCIDEN LOS MONTOS CON LO REPORTADO EN EL FORMATO ETCA-I-03 EN EL EJERCICIO 2017","")</f>
        <v/>
      </c>
    </row>
    <row r="14" spans="1:5" ht="24.75" customHeight="1" thickBot="1">
      <c r="A14" s="252" t="s">
        <v>551</v>
      </c>
      <c r="B14" s="280"/>
      <c r="C14" s="889">
        <v>5958</v>
      </c>
      <c r="D14" s="426"/>
      <c r="E14" s="423"/>
    </row>
    <row r="15" spans="1:5" ht="7.5" customHeight="1">
      <c r="A15" s="281"/>
      <c r="B15" s="271"/>
      <c r="C15" s="272"/>
      <c r="D15" s="273"/>
      <c r="E15" s="423"/>
    </row>
    <row r="16" spans="1:5" ht="20.100000000000001" customHeight="1" thickBot="1">
      <c r="A16" s="282" t="s">
        <v>552</v>
      </c>
      <c r="B16" s="274"/>
      <c r="C16" s="275"/>
      <c r="D16" s="253"/>
      <c r="E16" s="423"/>
    </row>
    <row r="17" spans="1:5" ht="20.100000000000001" customHeight="1" thickBot="1">
      <c r="A17" s="257" t="s">
        <v>553</v>
      </c>
      <c r="B17" s="258"/>
      <c r="C17" s="259"/>
      <c r="D17" s="260">
        <f>SUM(C18:C22)</f>
        <v>0</v>
      </c>
      <c r="E17" s="423"/>
    </row>
    <row r="18" spans="1:5" ht="20.100000000000001" customHeight="1">
      <c r="A18" s="168"/>
      <c r="B18" s="276" t="s">
        <v>554</v>
      </c>
      <c r="C18" s="262"/>
      <c r="D18" s="425"/>
      <c r="E18" s="423"/>
    </row>
    <row r="19" spans="1:5" ht="20.100000000000001" customHeight="1">
      <c r="A19" s="168"/>
      <c r="B19" s="277" t="s">
        <v>555</v>
      </c>
      <c r="C19" s="262"/>
      <c r="D19" s="425"/>
      <c r="E19" s="423"/>
    </row>
    <row r="20" spans="1:5" ht="20.100000000000001" customHeight="1">
      <c r="A20" s="168"/>
      <c r="B20" s="277" t="s">
        <v>556</v>
      </c>
      <c r="C20" s="890">
        <v>0</v>
      </c>
      <c r="D20" s="425"/>
      <c r="E20" s="423"/>
    </row>
    <row r="21" spans="1:5" ht="20.100000000000001" customHeight="1">
      <c r="A21" s="254" t="s">
        <v>557</v>
      </c>
      <c r="B21" s="278"/>
      <c r="C21" s="262"/>
      <c r="D21" s="425"/>
      <c r="E21" s="423"/>
    </row>
    <row r="22" spans="1:5" ht="20.100000000000001" customHeight="1" thickBot="1">
      <c r="A22" s="168"/>
      <c r="B22" s="279"/>
      <c r="C22" s="263"/>
      <c r="D22" s="425"/>
      <c r="E22" s="423"/>
    </row>
    <row r="23" spans="1:5" ht="26.25" customHeight="1" thickBot="1">
      <c r="A23" s="264" t="s">
        <v>558</v>
      </c>
      <c r="B23" s="265"/>
      <c r="C23" s="266"/>
      <c r="D23" s="896">
        <f>D6+D9-D17</f>
        <v>19651833.760000002</v>
      </c>
      <c r="E23" s="423" t="s">
        <v>255</v>
      </c>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dimension ref="A1:G91"/>
  <sheetViews>
    <sheetView view="pageBreakPreview" zoomScale="98" zoomScaleSheetLayoutView="98" workbookViewId="0">
      <selection activeCell="F82" sqref="F82"/>
    </sheetView>
  </sheetViews>
  <sheetFormatPr baseColWidth="10" defaultRowHeight="15"/>
  <cols>
    <col min="1" max="1" width="49.85546875" customWidth="1"/>
    <col min="2" max="2" width="13.7109375" customWidth="1"/>
    <col min="3" max="3" width="15.42578125" customWidth="1"/>
    <col min="4" max="7" width="13.7109375" customWidth="1"/>
  </cols>
  <sheetData>
    <row r="1" spans="1:7" ht="15.75">
      <c r="A1" s="1183" t="s">
        <v>23</v>
      </c>
      <c r="B1" s="1183"/>
      <c r="C1" s="1183"/>
      <c r="D1" s="1183"/>
      <c r="E1" s="1183"/>
      <c r="F1" s="1183"/>
      <c r="G1" s="1183"/>
    </row>
    <row r="2" spans="1:7" ht="15.75">
      <c r="A2" s="1183" t="s">
        <v>559</v>
      </c>
      <c r="B2" s="1183"/>
      <c r="C2" s="1183"/>
      <c r="D2" s="1183"/>
      <c r="E2" s="1183"/>
      <c r="F2" s="1183"/>
      <c r="G2" s="1183"/>
    </row>
    <row r="3" spans="1:7" ht="15.75">
      <c r="A3" s="1183" t="s">
        <v>560</v>
      </c>
      <c r="B3" s="1183"/>
      <c r="C3" s="1183"/>
      <c r="D3" s="1183"/>
      <c r="E3" s="1183"/>
      <c r="F3" s="1183"/>
      <c r="G3" s="1183"/>
    </row>
    <row r="4" spans="1:7" ht="15.75">
      <c r="A4" s="1184" t="str">
        <f>'ETCA-I-01'!A3:G3</f>
        <v>TELEVISORA DE HERMOSILLO, S.A. DE C.V.</v>
      </c>
      <c r="B4" s="1184"/>
      <c r="C4" s="1184"/>
      <c r="D4" s="1184"/>
      <c r="E4" s="1184"/>
      <c r="F4" s="1184"/>
      <c r="G4" s="1184"/>
    </row>
    <row r="5" spans="1:7" ht="16.5">
      <c r="A5" s="1185" t="str">
        <f>'ETCA-I-03'!A4:D4</f>
        <v>Del 01 de Enero al 31 de Marzo de 2019</v>
      </c>
      <c r="B5" s="1185"/>
      <c r="C5" s="1185"/>
      <c r="D5" s="1185"/>
      <c r="E5" s="1185"/>
      <c r="F5" s="1185"/>
      <c r="G5" s="1185"/>
    </row>
    <row r="6" spans="1:7" ht="17.25" thickBot="1">
      <c r="A6" s="1301" t="s">
        <v>561</v>
      </c>
      <c r="B6" s="1301"/>
      <c r="C6" s="1301"/>
      <c r="D6" s="1301"/>
      <c r="E6" s="1301"/>
      <c r="F6" s="246"/>
      <c r="G6" s="165"/>
    </row>
    <row r="7" spans="1:7" ht="38.25">
      <c r="A7" s="1299" t="s">
        <v>562</v>
      </c>
      <c r="B7" s="199" t="s">
        <v>563</v>
      </c>
      <c r="C7" s="199" t="s">
        <v>473</v>
      </c>
      <c r="D7" s="469" t="s">
        <v>564</v>
      </c>
      <c r="E7" s="200" t="s">
        <v>565</v>
      </c>
      <c r="F7" s="200" t="s">
        <v>566</v>
      </c>
      <c r="G7" s="470" t="s">
        <v>567</v>
      </c>
    </row>
    <row r="8" spans="1:7" ht="15.75" thickBot="1">
      <c r="A8" s="1300"/>
      <c r="B8" s="203" t="s">
        <v>438</v>
      </c>
      <c r="C8" s="203" t="s">
        <v>439</v>
      </c>
      <c r="D8" s="471" t="s">
        <v>568</v>
      </c>
      <c r="E8" s="204" t="s">
        <v>441</v>
      </c>
      <c r="F8" s="204" t="s">
        <v>442</v>
      </c>
      <c r="G8" s="472" t="s">
        <v>569</v>
      </c>
    </row>
    <row r="9" spans="1:7">
      <c r="A9" s="931" t="s">
        <v>222</v>
      </c>
      <c r="B9" s="929">
        <f>SUM(B10:B16)+1</f>
        <v>57610577</v>
      </c>
      <c r="C9" s="929">
        <f>SUM(C10:C16)</f>
        <v>0</v>
      </c>
      <c r="D9" s="929">
        <f>B9+C9</f>
        <v>57610577</v>
      </c>
      <c r="E9" s="929">
        <f>SUM(E10:E16)+1</f>
        <v>17045092</v>
      </c>
      <c r="F9" s="929">
        <f>SUM(F10:F16)</f>
        <v>13514699</v>
      </c>
      <c r="G9" s="930">
        <f>D9-E9</f>
        <v>40565485</v>
      </c>
    </row>
    <row r="10" spans="1:7">
      <c r="A10" s="473" t="s">
        <v>570</v>
      </c>
      <c r="B10" s="479">
        <f>SUM('ETCA-II-13'!C13:C19)</f>
        <v>35602637</v>
      </c>
      <c r="C10" s="479">
        <f>SUM('ETCA-II-13'!D13:D19)</f>
        <v>0</v>
      </c>
      <c r="D10" s="477">
        <f t="shared" ref="D10:D72" si="0">B10+C10</f>
        <v>35602637</v>
      </c>
      <c r="E10" s="479">
        <f>SUM('ETCA-II-13'!F13:F19)</f>
        <v>10965875</v>
      </c>
      <c r="F10" s="479">
        <f>SUM('ETCA-II-13'!G13:G19)</f>
        <v>10965875</v>
      </c>
      <c r="G10" s="478">
        <f t="shared" ref="G10:G73" si="1">D10-E10</f>
        <v>24636762</v>
      </c>
    </row>
    <row r="11" spans="1:7">
      <c r="A11" s="473" t="s">
        <v>571</v>
      </c>
      <c r="B11" s="479">
        <f>SUM('ETCA-II-13'!C21)</f>
        <v>526349</v>
      </c>
      <c r="C11" s="479">
        <f>SUM('ETCA-II-13'!D21)</f>
        <v>0</v>
      </c>
      <c r="D11" s="477">
        <f t="shared" si="0"/>
        <v>526349</v>
      </c>
      <c r="E11" s="479">
        <f>SUM('ETCA-II-13'!F21)</f>
        <v>125611</v>
      </c>
      <c r="F11" s="479">
        <f>SUM('ETCA-II-13'!G21)</f>
        <v>125611</v>
      </c>
      <c r="G11" s="478">
        <f t="shared" si="1"/>
        <v>400738</v>
      </c>
    </row>
    <row r="12" spans="1:7">
      <c r="A12" s="473" t="s">
        <v>572</v>
      </c>
      <c r="B12" s="479">
        <f>SUM('ETCA-II-13'!C24:C34)</f>
        <v>7974834</v>
      </c>
      <c r="C12" s="479">
        <f>SUM('ETCA-II-13'!D24:D34)</f>
        <v>0</v>
      </c>
      <c r="D12" s="477">
        <f t="shared" si="0"/>
        <v>7974834</v>
      </c>
      <c r="E12" s="479">
        <f>SUM('ETCA-II-13'!F24:F34)</f>
        <v>2721704</v>
      </c>
      <c r="F12" s="479">
        <f>SUM('ETCA-II-13'!G24:G34)</f>
        <v>1134459</v>
      </c>
      <c r="G12" s="478">
        <f t="shared" si="1"/>
        <v>5253130</v>
      </c>
    </row>
    <row r="13" spans="1:7">
      <c r="A13" s="473" t="s">
        <v>573</v>
      </c>
      <c r="B13" s="479">
        <f>SUM('ETCA-II-13'!C36:C38)</f>
        <v>6376541</v>
      </c>
      <c r="C13" s="479">
        <f>SUM('ETCA-II-13'!D36:D38)</f>
        <v>0</v>
      </c>
      <c r="D13" s="477">
        <f t="shared" si="0"/>
        <v>6376541</v>
      </c>
      <c r="E13" s="479">
        <f>SUM('ETCA-II-13'!F36:F38)</f>
        <v>1768350</v>
      </c>
      <c r="F13" s="479">
        <f>SUM('ETCA-II-13'!G36:G38)</f>
        <v>653889</v>
      </c>
      <c r="G13" s="478">
        <f t="shared" si="1"/>
        <v>4608191</v>
      </c>
    </row>
    <row r="14" spans="1:7">
      <c r="A14" s="473" t="s">
        <v>574</v>
      </c>
      <c r="B14" s="479">
        <f>SUM('ETCA-II-13'!C40:C45)</f>
        <v>5422940</v>
      </c>
      <c r="C14" s="479">
        <f>SUM('ETCA-II-13'!D40:D45)</f>
        <v>0</v>
      </c>
      <c r="D14" s="477">
        <f t="shared" si="0"/>
        <v>5422940</v>
      </c>
      <c r="E14" s="479">
        <f>SUM('ETCA-II-13'!F40:F45)</f>
        <v>1463551</v>
      </c>
      <c r="F14" s="479">
        <f>SUM('ETCA-II-13'!G40:G45)</f>
        <v>634865</v>
      </c>
      <c r="G14" s="478">
        <f t="shared" si="1"/>
        <v>3959389</v>
      </c>
    </row>
    <row r="15" spans="1:7">
      <c r="A15" s="473" t="s">
        <v>575</v>
      </c>
      <c r="B15" s="479"/>
      <c r="C15" s="479"/>
      <c r="D15" s="477">
        <f t="shared" si="0"/>
        <v>0</v>
      </c>
      <c r="E15" s="479"/>
      <c r="F15" s="479"/>
      <c r="G15" s="478">
        <f t="shared" si="1"/>
        <v>0</v>
      </c>
    </row>
    <row r="16" spans="1:7">
      <c r="A16" s="473" t="s">
        <v>576</v>
      </c>
      <c r="B16" s="479">
        <f>SUM('ETCA-II-13'!C47)</f>
        <v>1707275</v>
      </c>
      <c r="C16" s="479">
        <f>SUM('ETCA-II-13'!D47)</f>
        <v>0</v>
      </c>
      <c r="D16" s="477">
        <f t="shared" si="0"/>
        <v>1707275</v>
      </c>
      <c r="E16" s="479">
        <f>SUM('ETCA-II-13'!F47)</f>
        <v>0</v>
      </c>
      <c r="F16" s="479">
        <f>SUM('ETCA-II-13'!G47)</f>
        <v>0</v>
      </c>
      <c r="G16" s="478">
        <f t="shared" si="1"/>
        <v>1707275</v>
      </c>
    </row>
    <row r="17" spans="1:7">
      <c r="A17" s="932" t="s">
        <v>223</v>
      </c>
      <c r="B17" s="929">
        <f>SUM(B18:B26)</f>
        <v>1420105</v>
      </c>
      <c r="C17" s="929">
        <f>SUM(C18:C26)</f>
        <v>0</v>
      </c>
      <c r="D17" s="929">
        <f>B17+C17</f>
        <v>1420105</v>
      </c>
      <c r="E17" s="929">
        <f>SUM(E18:E26)-1</f>
        <v>245782</v>
      </c>
      <c r="F17" s="929">
        <f>SUM(F18:F26)-1</f>
        <v>229026</v>
      </c>
      <c r="G17" s="930">
        <f t="shared" si="1"/>
        <v>1174323</v>
      </c>
    </row>
    <row r="18" spans="1:7" ht="25.5">
      <c r="A18" s="473" t="s">
        <v>577</v>
      </c>
      <c r="B18" s="479">
        <f>SUM('ETCA-II-13'!C51:C54)</f>
        <v>110556</v>
      </c>
      <c r="C18" s="479">
        <f>SUM('ETCA-II-13'!D51:D54)</f>
        <v>0</v>
      </c>
      <c r="D18" s="477">
        <f t="shared" si="0"/>
        <v>110556</v>
      </c>
      <c r="E18" s="479">
        <f>SUM('ETCA-II-13'!F51:F54)</f>
        <v>25470</v>
      </c>
      <c r="F18" s="479">
        <f>SUM('ETCA-II-13'!G51:G54)</f>
        <v>21755</v>
      </c>
      <c r="G18" s="478">
        <f t="shared" si="1"/>
        <v>85086</v>
      </c>
    </row>
    <row r="19" spans="1:7">
      <c r="A19" s="473" t="s">
        <v>578</v>
      </c>
      <c r="B19" s="479">
        <f>SUM('ETCA-II-13'!C56)</f>
        <v>163902</v>
      </c>
      <c r="C19" s="479">
        <f>SUM('ETCA-II-13'!D56)</f>
        <v>0</v>
      </c>
      <c r="D19" s="477">
        <f t="shared" si="0"/>
        <v>163902</v>
      </c>
      <c r="E19" s="479">
        <f>SUM('ETCA-II-13'!F56)</f>
        <v>28854</v>
      </c>
      <c r="F19" s="479">
        <f>SUM('ETCA-II-13'!G56)</f>
        <v>15813</v>
      </c>
      <c r="G19" s="478">
        <f t="shared" si="1"/>
        <v>135048</v>
      </c>
    </row>
    <row r="20" spans="1:7">
      <c r="A20" s="473" t="s">
        <v>579</v>
      </c>
      <c r="B20" s="479"/>
      <c r="C20" s="479"/>
      <c r="D20" s="477">
        <f t="shared" si="0"/>
        <v>0</v>
      </c>
      <c r="E20" s="479"/>
      <c r="F20" s="479"/>
      <c r="G20" s="478">
        <f t="shared" si="1"/>
        <v>0</v>
      </c>
    </row>
    <row r="21" spans="1:7">
      <c r="A21" s="473" t="s">
        <v>580</v>
      </c>
      <c r="B21" s="479">
        <f>SUM('ETCA-II-13'!C58:C59)</f>
        <v>478031</v>
      </c>
      <c r="C21" s="479">
        <f>SUM('ETCA-II-13'!D58:D59)</f>
        <v>-24000</v>
      </c>
      <c r="D21" s="477">
        <f t="shared" si="0"/>
        <v>454031</v>
      </c>
      <c r="E21" s="479">
        <f>SUM('ETCA-II-13'!F58:F59)</f>
        <v>1196</v>
      </c>
      <c r="F21" s="479">
        <f>SUM('ETCA-II-13'!G58:G59)</f>
        <v>1196</v>
      </c>
      <c r="G21" s="478">
        <f t="shared" si="1"/>
        <v>452835</v>
      </c>
    </row>
    <row r="22" spans="1:7">
      <c r="A22" s="473" t="s">
        <v>581</v>
      </c>
      <c r="B22" s="479">
        <f>SUM('ETCA-II-13'!C61)</f>
        <v>216</v>
      </c>
      <c r="C22" s="479">
        <f>SUM('ETCA-II-13'!D61)</f>
        <v>0</v>
      </c>
      <c r="D22" s="477">
        <f t="shared" si="0"/>
        <v>216</v>
      </c>
      <c r="E22" s="479">
        <f>SUM('ETCA-II-13'!F61)</f>
        <v>198</v>
      </c>
      <c r="F22" s="479">
        <f>SUM('ETCA-II-13'!G61)</f>
        <v>198</v>
      </c>
      <c r="G22" s="478">
        <f t="shared" si="1"/>
        <v>18</v>
      </c>
    </row>
    <row r="23" spans="1:7">
      <c r="A23" s="473" t="s">
        <v>582</v>
      </c>
      <c r="B23" s="479">
        <f>SUM('ETCA-II-13'!C63)</f>
        <v>550694</v>
      </c>
      <c r="C23" s="479">
        <f>SUM('ETCA-II-13'!D63)</f>
        <v>0</v>
      </c>
      <c r="D23" s="477">
        <f t="shared" si="0"/>
        <v>550694</v>
      </c>
      <c r="E23" s="479">
        <f>SUM('ETCA-II-13'!F63)</f>
        <v>134375</v>
      </c>
      <c r="F23" s="479">
        <f>SUM('ETCA-II-13'!G63)</f>
        <v>134375</v>
      </c>
      <c r="G23" s="478">
        <f t="shared" si="1"/>
        <v>416319</v>
      </c>
    </row>
    <row r="24" spans="1:7">
      <c r="A24" s="473" t="s">
        <v>583</v>
      </c>
      <c r="B24" s="479">
        <f>SUM('ETCA-II-13'!C65)</f>
        <v>33171</v>
      </c>
      <c r="C24" s="479">
        <f>SUM('ETCA-II-13'!D65)</f>
        <v>24000</v>
      </c>
      <c r="D24" s="477">
        <f t="shared" si="0"/>
        <v>57171</v>
      </c>
      <c r="E24" s="479">
        <f>SUM('ETCA-II-13'!F65)</f>
        <v>48000</v>
      </c>
      <c r="F24" s="479">
        <f>SUM('ETCA-II-13'!G65)</f>
        <v>48000</v>
      </c>
      <c r="G24" s="478">
        <f t="shared" si="1"/>
        <v>9171</v>
      </c>
    </row>
    <row r="25" spans="1:7">
      <c r="A25" s="473" t="s">
        <v>584</v>
      </c>
      <c r="B25" s="479"/>
      <c r="C25" s="479"/>
      <c r="D25" s="477">
        <f t="shared" si="0"/>
        <v>0</v>
      </c>
      <c r="E25" s="479"/>
      <c r="F25" s="479"/>
      <c r="G25" s="478">
        <f t="shared" si="1"/>
        <v>0</v>
      </c>
    </row>
    <row r="26" spans="1:7">
      <c r="A26" s="473" t="s">
        <v>585</v>
      </c>
      <c r="B26" s="479">
        <f>SUM('ETCA-II-13'!C67:C68)</f>
        <v>83535</v>
      </c>
      <c r="C26" s="479">
        <f>SUM('ETCA-II-13'!D67:D68)</f>
        <v>0</v>
      </c>
      <c r="D26" s="477">
        <f t="shared" si="0"/>
        <v>83535</v>
      </c>
      <c r="E26" s="479">
        <f>SUM('ETCA-II-13'!F67:F68)</f>
        <v>7690</v>
      </c>
      <c r="F26" s="479">
        <f>SUM('ETCA-II-13'!G67:G68)</f>
        <v>7690</v>
      </c>
      <c r="G26" s="478">
        <f t="shared" si="1"/>
        <v>75845</v>
      </c>
    </row>
    <row r="27" spans="1:7">
      <c r="A27" s="932" t="s">
        <v>224</v>
      </c>
      <c r="B27" s="929">
        <f>SUM(B28:B36)</f>
        <v>11497703</v>
      </c>
      <c r="C27" s="929">
        <f>SUM(C28:C36)+1</f>
        <v>0</v>
      </c>
      <c r="D27" s="929">
        <f>B27+C27</f>
        <v>11497703</v>
      </c>
      <c r="E27" s="929">
        <f>SUM(E28:E36)-1</f>
        <v>3371907</v>
      </c>
      <c r="F27" s="929">
        <f>SUM(F28:F36)</f>
        <v>1744701</v>
      </c>
      <c r="G27" s="930">
        <f t="shared" si="1"/>
        <v>8125796</v>
      </c>
    </row>
    <row r="28" spans="1:7">
      <c r="A28" s="473" t="s">
        <v>586</v>
      </c>
      <c r="B28" s="479">
        <f>SUM('ETCA-II-13'!C72:C78)</f>
        <v>2484531</v>
      </c>
      <c r="C28" s="479">
        <f>SUM('ETCA-II-13'!D72:D78)</f>
        <v>196639</v>
      </c>
      <c r="D28" s="477">
        <f t="shared" si="0"/>
        <v>2681170</v>
      </c>
      <c r="E28" s="479">
        <f>SUM('ETCA-II-13'!F72:F78)</f>
        <v>1149702</v>
      </c>
      <c r="F28" s="479">
        <f>SUM('ETCA-II-13'!G72:G78)</f>
        <v>526863</v>
      </c>
      <c r="G28" s="478">
        <f t="shared" si="1"/>
        <v>1531468</v>
      </c>
    </row>
    <row r="29" spans="1:7">
      <c r="A29" s="473" t="s">
        <v>587</v>
      </c>
      <c r="B29" s="479">
        <f>SUM('ETCA-II-13'!C80+'ETCA-II-13'!C81+'ETCA-II-13'!C82+'ETCA-II-13'!C83+'ETCA-II-13'!C84+'ETCA-II-13'!C85)</f>
        <v>275537</v>
      </c>
      <c r="C29" s="479">
        <f>SUM('ETCA-II-13'!D80+'ETCA-II-13'!D81+'ETCA-II-13'!D82+'ETCA-II-13'!D83+'ETCA-II-13'!D84+'ETCA-II-13'!D85)</f>
        <v>0</v>
      </c>
      <c r="D29" s="477">
        <f t="shared" si="0"/>
        <v>275537</v>
      </c>
      <c r="E29" s="479">
        <f>SUM('ETCA-II-13'!F80+'ETCA-II-13'!F81+'ETCA-II-13'!F82+'ETCA-II-13'!F83+'ETCA-II-13'!F84+'ETCA-II-13'!F85)</f>
        <v>80374</v>
      </c>
      <c r="F29" s="479">
        <f>SUM('ETCA-II-13'!G80+'ETCA-II-13'!G81+'ETCA-II-13'!G82+'ETCA-II-13'!G83+'ETCA-II-13'!G84+'ETCA-II-13'!G85)</f>
        <v>26454</v>
      </c>
      <c r="G29" s="478">
        <f t="shared" si="1"/>
        <v>195163</v>
      </c>
    </row>
    <row r="30" spans="1:7">
      <c r="A30" s="473" t="s">
        <v>588</v>
      </c>
      <c r="B30" s="479">
        <f>SUM('ETCA-II-13'!C87+'ETCA-II-13'!C88+'ETCA-II-13'!C89+'ETCA-II-13'!C90+'ETCA-II-13'!C91)</f>
        <v>2521738</v>
      </c>
      <c r="C30" s="479">
        <f>SUM('ETCA-II-13'!D87+'ETCA-II-13'!D88+'ETCA-II-13'!D89+'ETCA-II-13'!D90+'ETCA-II-13'!D91)</f>
        <v>-256299</v>
      </c>
      <c r="D30" s="477">
        <f t="shared" si="0"/>
        <v>2265439</v>
      </c>
      <c r="E30" s="479">
        <f>SUM('ETCA-II-13'!F87+'ETCA-II-13'!F88+'ETCA-II-13'!F89+'ETCA-II-13'!F90+'ETCA-II-13'!F91)</f>
        <v>707103</v>
      </c>
      <c r="F30" s="479">
        <f>SUM('ETCA-II-13'!G87+'ETCA-II-13'!G88+'ETCA-II-13'!G89+'ETCA-II-13'!G90+'ETCA-II-13'!G91)</f>
        <v>328311</v>
      </c>
      <c r="G30" s="478">
        <f t="shared" si="1"/>
        <v>1558336</v>
      </c>
    </row>
    <row r="31" spans="1:7">
      <c r="A31" s="473" t="s">
        <v>589</v>
      </c>
      <c r="B31" s="479">
        <f>SUM('ETCA-II-13'!C93+'ETCA-II-13'!C94+'ETCA-II-13'!C95+'ETCA-II-13'!C96+'ETCA-II-13'!C97)</f>
        <v>1812073</v>
      </c>
      <c r="C31" s="479">
        <f>SUM('ETCA-II-13'!D93+'ETCA-II-13'!D94+'ETCA-II-13'!D95+'ETCA-II-13'!D96+'ETCA-II-13'!D97)</f>
        <v>0</v>
      </c>
      <c r="D31" s="477">
        <f t="shared" si="0"/>
        <v>1812073</v>
      </c>
      <c r="E31" s="479">
        <f>SUM('ETCA-II-13'!F93+'ETCA-II-13'!F94+'ETCA-II-13'!F95+'ETCA-II-13'!F96+'ETCA-II-13'!F97)</f>
        <v>411218</v>
      </c>
      <c r="F31" s="479">
        <f>SUM('ETCA-II-13'!G93+'ETCA-II-13'!G94+'ETCA-II-13'!G95+'ETCA-II-13'!G96+'ETCA-II-13'!G97)</f>
        <v>411218</v>
      </c>
      <c r="G31" s="478">
        <f t="shared" si="1"/>
        <v>1400855</v>
      </c>
    </row>
    <row r="32" spans="1:7" ht="25.5">
      <c r="A32" s="473" t="s">
        <v>590</v>
      </c>
      <c r="B32" s="479">
        <f>SUM('ETCA-II-13'!C99+'ETCA-II-13'!C100+'ETCA-II-13'!C101+'ETCA-II-13'!C102+'ETCA-II-13'!C103+'ETCA-II-13'!C104)</f>
        <v>1276721</v>
      </c>
      <c r="C32" s="479">
        <f>SUM('ETCA-II-13'!D99+'ETCA-II-13'!D100+'ETCA-II-13'!D101+'ETCA-II-13'!D102+'ETCA-II-13'!D103+'ETCA-II-13'!D104)</f>
        <v>59659</v>
      </c>
      <c r="D32" s="477">
        <f t="shared" si="0"/>
        <v>1336380</v>
      </c>
      <c r="E32" s="479">
        <f>SUM('ETCA-II-13'!F99+'ETCA-II-13'!F100+'ETCA-II-13'!F101+'ETCA-II-13'!F102+'ETCA-II-13'!F103+'ETCA-II-13'!F104)</f>
        <v>274008</v>
      </c>
      <c r="F32" s="479">
        <f>SUM('ETCA-II-13'!G99+'ETCA-II-13'!G100+'ETCA-II-13'!G101+'ETCA-II-13'!G102+'ETCA-II-13'!G103+'ETCA-II-13'!G104)</f>
        <v>103348</v>
      </c>
      <c r="G32" s="478">
        <f t="shared" si="1"/>
        <v>1062372</v>
      </c>
    </row>
    <row r="33" spans="1:7">
      <c r="A33" s="473" t="s">
        <v>591</v>
      </c>
      <c r="B33" s="479">
        <f>SUM('ETCA-II-13'!C106+'ETCA-II-13'!C107+'ETCA-II-13'!C108)</f>
        <v>573514</v>
      </c>
      <c r="C33" s="479">
        <f>SUM('ETCA-II-13'!D106+'ETCA-II-13'!D107+'ETCA-II-13'!D108)</f>
        <v>0</v>
      </c>
      <c r="D33" s="477">
        <f t="shared" si="0"/>
        <v>573514</v>
      </c>
      <c r="E33" s="479">
        <f>SUM('ETCA-II-13'!F106+'ETCA-II-13'!F107+'ETCA-II-13'!F108)</f>
        <v>26293</v>
      </c>
      <c r="F33" s="479">
        <f>SUM('ETCA-II-13'!G106+'ETCA-II-13'!G107+'ETCA-II-13'!G108)</f>
        <v>19293</v>
      </c>
      <c r="G33" s="478">
        <f t="shared" si="1"/>
        <v>547221</v>
      </c>
    </row>
    <row r="34" spans="1:7">
      <c r="A34" s="473" t="s">
        <v>592</v>
      </c>
      <c r="B34" s="479">
        <f>SUM('ETCA-II-13'!C110+'ETCA-II-13'!C111+'ETCA-II-13'!C112)</f>
        <v>240777</v>
      </c>
      <c r="C34" s="479">
        <f>SUM('ETCA-II-13'!D110+'ETCA-II-13'!D111+'ETCA-II-13'!D112)</f>
        <v>0</v>
      </c>
      <c r="D34" s="477">
        <f t="shared" si="0"/>
        <v>240777</v>
      </c>
      <c r="E34" s="479">
        <f>SUM('ETCA-II-13'!F110+'ETCA-II-13'!F111+'ETCA-II-13'!F112)</f>
        <v>17352</v>
      </c>
      <c r="F34" s="479">
        <f>SUM('ETCA-II-13'!G110+'ETCA-II-13'!G111+'ETCA-II-13'!G112)</f>
        <v>12075</v>
      </c>
      <c r="G34" s="478">
        <f t="shared" si="1"/>
        <v>223425</v>
      </c>
    </row>
    <row r="35" spans="1:7" ht="15.75" thickBot="1">
      <c r="A35" s="475" t="s">
        <v>593</v>
      </c>
      <c r="B35" s="480">
        <f>SUM('ETCA-II-13'!C114+'ETCA-II-13'!C115)</f>
        <v>398896</v>
      </c>
      <c r="C35" s="480">
        <f>SUM('ETCA-II-13'!D114+'ETCA-II-13'!D115)</f>
        <v>0</v>
      </c>
      <c r="D35" s="481">
        <f t="shared" si="0"/>
        <v>398896</v>
      </c>
      <c r="E35" s="480">
        <f>SUM('ETCA-II-13'!F114+'ETCA-II-13'!F115)</f>
        <v>67244</v>
      </c>
      <c r="F35" s="480">
        <f>SUM('ETCA-II-13'!G114+'ETCA-II-13'!G115)</f>
        <v>51636</v>
      </c>
      <c r="G35" s="482">
        <f t="shared" si="1"/>
        <v>331652</v>
      </c>
    </row>
    <row r="36" spans="1:7">
      <c r="A36" s="473" t="s">
        <v>594</v>
      </c>
      <c r="B36" s="479">
        <f>SUM('ETCA-II-13'!C117+'ETCA-II-13'!C118+'ETCA-II-13'!C119)</f>
        <v>1913916</v>
      </c>
      <c r="C36" s="479">
        <f>SUM('ETCA-II-13'!D117+'ETCA-II-13'!D118+'ETCA-II-13'!D119)</f>
        <v>0</v>
      </c>
      <c r="D36" s="477">
        <f t="shared" si="0"/>
        <v>1913916</v>
      </c>
      <c r="E36" s="479">
        <f>SUM('ETCA-II-13'!F117+'ETCA-II-13'!F118+'ETCA-II-13'!F119)</f>
        <v>638614</v>
      </c>
      <c r="F36" s="479">
        <f>SUM('ETCA-II-13'!G117+'ETCA-II-13'!G118+'ETCA-II-13'!G119)</f>
        <v>265503</v>
      </c>
      <c r="G36" s="478">
        <f t="shared" si="1"/>
        <v>1275302</v>
      </c>
    </row>
    <row r="37" spans="1:7">
      <c r="A37" s="932" t="s">
        <v>460</v>
      </c>
      <c r="B37" s="929">
        <f>SUM(B38:B46)</f>
        <v>0</v>
      </c>
      <c r="C37" s="929">
        <f>SUM(C38:C46)</f>
        <v>0</v>
      </c>
      <c r="D37" s="929">
        <f>B37+C37</f>
        <v>0</v>
      </c>
      <c r="E37" s="929">
        <f>SUM(E38:E46)</f>
        <v>0</v>
      </c>
      <c r="F37" s="929">
        <f>SUM(F38:F46)</f>
        <v>0</v>
      </c>
      <c r="G37" s="930">
        <f t="shared" si="1"/>
        <v>0</v>
      </c>
    </row>
    <row r="38" spans="1:7">
      <c r="A38" s="473" t="s">
        <v>225</v>
      </c>
      <c r="B38" s="479"/>
      <c r="C38" s="479"/>
      <c r="D38" s="477">
        <f t="shared" si="0"/>
        <v>0</v>
      </c>
      <c r="E38" s="479"/>
      <c r="F38" s="479"/>
      <c r="G38" s="478">
        <f t="shared" si="1"/>
        <v>0</v>
      </c>
    </row>
    <row r="39" spans="1:7">
      <c r="A39" s="473" t="s">
        <v>226</v>
      </c>
      <c r="B39" s="479"/>
      <c r="C39" s="479"/>
      <c r="D39" s="477">
        <f t="shared" si="0"/>
        <v>0</v>
      </c>
      <c r="E39" s="479"/>
      <c r="F39" s="479"/>
      <c r="G39" s="478">
        <f t="shared" si="1"/>
        <v>0</v>
      </c>
    </row>
    <row r="40" spans="1:7">
      <c r="A40" s="473" t="s">
        <v>227</v>
      </c>
      <c r="B40" s="479"/>
      <c r="C40" s="479"/>
      <c r="D40" s="477">
        <f t="shared" si="0"/>
        <v>0</v>
      </c>
      <c r="E40" s="479"/>
      <c r="F40" s="479"/>
      <c r="G40" s="478">
        <f t="shared" si="1"/>
        <v>0</v>
      </c>
    </row>
    <row r="41" spans="1:7">
      <c r="A41" s="473" t="s">
        <v>228</v>
      </c>
      <c r="B41" s="479"/>
      <c r="C41" s="479"/>
      <c r="D41" s="477">
        <f t="shared" si="0"/>
        <v>0</v>
      </c>
      <c r="E41" s="479"/>
      <c r="F41" s="479"/>
      <c r="G41" s="478">
        <f t="shared" si="1"/>
        <v>0</v>
      </c>
    </row>
    <row r="42" spans="1:7">
      <c r="A42" s="473" t="s">
        <v>229</v>
      </c>
      <c r="B42" s="479"/>
      <c r="C42" s="479"/>
      <c r="D42" s="477">
        <f t="shared" si="0"/>
        <v>0</v>
      </c>
      <c r="E42" s="479"/>
      <c r="F42" s="479"/>
      <c r="G42" s="478">
        <f t="shared" si="1"/>
        <v>0</v>
      </c>
    </row>
    <row r="43" spans="1:7">
      <c r="A43" s="473" t="s">
        <v>595</v>
      </c>
      <c r="B43" s="479"/>
      <c r="C43" s="479"/>
      <c r="D43" s="477">
        <f t="shared" si="0"/>
        <v>0</v>
      </c>
      <c r="E43" s="479"/>
      <c r="F43" s="479"/>
      <c r="G43" s="478">
        <f t="shared" si="1"/>
        <v>0</v>
      </c>
    </row>
    <row r="44" spans="1:7">
      <c r="A44" s="473" t="s">
        <v>231</v>
      </c>
      <c r="B44" s="479"/>
      <c r="C44" s="479"/>
      <c r="D44" s="477">
        <f t="shared" si="0"/>
        <v>0</v>
      </c>
      <c r="E44" s="479"/>
      <c r="F44" s="479"/>
      <c r="G44" s="478">
        <f t="shared" si="1"/>
        <v>0</v>
      </c>
    </row>
    <row r="45" spans="1:7">
      <c r="A45" s="473" t="s">
        <v>232</v>
      </c>
      <c r="B45" s="479"/>
      <c r="C45" s="479"/>
      <c r="D45" s="477">
        <f t="shared" si="0"/>
        <v>0</v>
      </c>
      <c r="E45" s="479"/>
      <c r="F45" s="479"/>
      <c r="G45" s="478">
        <f t="shared" si="1"/>
        <v>0</v>
      </c>
    </row>
    <row r="46" spans="1:7">
      <c r="A46" s="473" t="s">
        <v>233</v>
      </c>
      <c r="B46" s="479"/>
      <c r="C46" s="479"/>
      <c r="D46" s="477">
        <f t="shared" si="0"/>
        <v>0</v>
      </c>
      <c r="E46" s="479"/>
      <c r="F46" s="479"/>
      <c r="G46" s="478">
        <f t="shared" si="1"/>
        <v>0</v>
      </c>
    </row>
    <row r="47" spans="1:7">
      <c r="A47" s="932" t="s">
        <v>596</v>
      </c>
      <c r="B47" s="929">
        <f>SUM(B48:B56)</f>
        <v>0</v>
      </c>
      <c r="C47" s="929">
        <f>SUM(C48:C56)</f>
        <v>0</v>
      </c>
      <c r="D47" s="929">
        <f>B47+C47</f>
        <v>0</v>
      </c>
      <c r="E47" s="929">
        <f>SUM(E48:E56)</f>
        <v>0</v>
      </c>
      <c r="F47" s="929">
        <f>SUM(F48:F56)</f>
        <v>0</v>
      </c>
      <c r="G47" s="930">
        <f t="shared" si="1"/>
        <v>0</v>
      </c>
    </row>
    <row r="48" spans="1:7">
      <c r="A48" s="473" t="s">
        <v>597</v>
      </c>
      <c r="B48" s="479">
        <f>SUM('ETCA-II-13'!C120)</f>
        <v>0</v>
      </c>
      <c r="C48" s="479">
        <f>SUM('ETCA-II-13'!D122+'ETCA-II-13'!D123)</f>
        <v>0</v>
      </c>
      <c r="D48" s="477">
        <f t="shared" si="0"/>
        <v>0</v>
      </c>
      <c r="E48" s="479">
        <f>SUM('ETCA-II-13'!F122+'ETCA-II-13'!F123)</f>
        <v>0</v>
      </c>
      <c r="F48" s="479">
        <f>SUM('ETCA-II-13'!G122+'ETCA-II-13'!G123)</f>
        <v>0</v>
      </c>
      <c r="G48" s="478">
        <f>D48-E48</f>
        <v>0</v>
      </c>
    </row>
    <row r="49" spans="1:7">
      <c r="A49" s="473" t="s">
        <v>598</v>
      </c>
      <c r="B49" s="479">
        <f>SUM('ETCA-II-13'!C121:C122)</f>
        <v>0</v>
      </c>
      <c r="C49" s="479">
        <f>SUM('ETCA-II-13'!D124+'ETCA-II-13'!D125)</f>
        <v>0</v>
      </c>
      <c r="D49" s="477">
        <f t="shared" si="0"/>
        <v>0</v>
      </c>
      <c r="E49" s="479">
        <f>SUM('ETCA-II-13'!F124+'ETCA-II-13'!F125)</f>
        <v>0</v>
      </c>
      <c r="F49" s="479">
        <f>SUM('ETCA-II-13'!G124+'ETCA-II-13'!G125)</f>
        <v>0</v>
      </c>
      <c r="G49" s="478">
        <f t="shared" si="1"/>
        <v>0</v>
      </c>
    </row>
    <row r="50" spans="1:7">
      <c r="A50" s="473" t="s">
        <v>599</v>
      </c>
      <c r="B50" s="479"/>
      <c r="C50" s="479"/>
      <c r="D50" s="477">
        <f t="shared" si="0"/>
        <v>0</v>
      </c>
      <c r="E50" s="479"/>
      <c r="F50" s="479"/>
      <c r="G50" s="478">
        <f t="shared" si="1"/>
        <v>0</v>
      </c>
    </row>
    <row r="51" spans="1:7">
      <c r="A51" s="473" t="s">
        <v>600</v>
      </c>
      <c r="B51" s="479"/>
      <c r="C51" s="479"/>
      <c r="D51" s="477">
        <f t="shared" si="0"/>
        <v>0</v>
      </c>
      <c r="E51" s="479"/>
      <c r="F51" s="479"/>
      <c r="G51" s="478">
        <f t="shared" si="1"/>
        <v>0</v>
      </c>
    </row>
    <row r="52" spans="1:7">
      <c r="A52" s="473" t="s">
        <v>601</v>
      </c>
      <c r="B52" s="479"/>
      <c r="C52" s="479"/>
      <c r="D52" s="477">
        <f t="shared" si="0"/>
        <v>0</v>
      </c>
      <c r="E52" s="479"/>
      <c r="F52" s="479"/>
      <c r="G52" s="478">
        <f t="shared" si="1"/>
        <v>0</v>
      </c>
    </row>
    <row r="53" spans="1:7">
      <c r="A53" s="473" t="s">
        <v>602</v>
      </c>
      <c r="B53" s="479">
        <f>SUM('ETCA-II-13'!C123:C125)</f>
        <v>0</v>
      </c>
      <c r="C53" s="479">
        <f>SUM('ETCA-II-13'!D126+'ETCA-II-13'!D127+'ETCA-II-13'!D128)</f>
        <v>0</v>
      </c>
      <c r="D53" s="477">
        <f t="shared" si="0"/>
        <v>0</v>
      </c>
      <c r="E53" s="479">
        <f>SUM('ETCA-II-13'!F126+'ETCA-II-13'!F127+'ETCA-II-13'!F128)</f>
        <v>0</v>
      </c>
      <c r="F53" s="479">
        <f>SUM('ETCA-II-13'!G126+'ETCA-II-13'!G127+'ETCA-II-13'!G128)</f>
        <v>0</v>
      </c>
      <c r="G53" s="478">
        <f t="shared" si="1"/>
        <v>0</v>
      </c>
    </row>
    <row r="54" spans="1:7">
      <c r="A54" s="473" t="s">
        <v>603</v>
      </c>
      <c r="B54" s="479"/>
      <c r="C54" s="479"/>
      <c r="D54" s="477">
        <f t="shared" si="0"/>
        <v>0</v>
      </c>
      <c r="E54" s="479"/>
      <c r="F54" s="479"/>
      <c r="G54" s="478">
        <f t="shared" si="1"/>
        <v>0</v>
      </c>
    </row>
    <row r="55" spans="1:7">
      <c r="A55" s="473" t="s">
        <v>604</v>
      </c>
      <c r="B55" s="479"/>
      <c r="C55" s="479"/>
      <c r="D55" s="477">
        <f t="shared" si="0"/>
        <v>0</v>
      </c>
      <c r="E55" s="479"/>
      <c r="F55" s="479"/>
      <c r="G55" s="478">
        <f t="shared" si="1"/>
        <v>0</v>
      </c>
    </row>
    <row r="56" spans="1:7">
      <c r="A56" s="473" t="s">
        <v>57</v>
      </c>
      <c r="B56" s="479"/>
      <c r="C56" s="479"/>
      <c r="D56" s="477">
        <f t="shared" si="0"/>
        <v>0</v>
      </c>
      <c r="E56" s="479"/>
      <c r="F56" s="479"/>
      <c r="G56" s="478">
        <f t="shared" si="1"/>
        <v>0</v>
      </c>
    </row>
    <row r="57" spans="1:7">
      <c r="A57" s="474" t="s">
        <v>250</v>
      </c>
      <c r="B57" s="477">
        <f>SUM(B58:B60)</f>
        <v>0</v>
      </c>
      <c r="C57" s="477">
        <f>SUM(C58:C60)</f>
        <v>0</v>
      </c>
      <c r="D57" s="477">
        <f>B57+C57</f>
        <v>0</v>
      </c>
      <c r="E57" s="477">
        <f>SUM(E58:E60)</f>
        <v>0</v>
      </c>
      <c r="F57" s="477">
        <f>SUM(F58:F60)</f>
        <v>0</v>
      </c>
      <c r="G57" s="478">
        <f t="shared" si="1"/>
        <v>0</v>
      </c>
    </row>
    <row r="58" spans="1:7">
      <c r="A58" s="473" t="s">
        <v>605</v>
      </c>
      <c r="B58" s="479"/>
      <c r="C58" s="479"/>
      <c r="D58" s="477">
        <f t="shared" si="0"/>
        <v>0</v>
      </c>
      <c r="E58" s="479"/>
      <c r="F58" s="479"/>
      <c r="G58" s="478">
        <f t="shared" si="1"/>
        <v>0</v>
      </c>
    </row>
    <row r="59" spans="1:7">
      <c r="A59" s="473" t="s">
        <v>606</v>
      </c>
      <c r="B59" s="479"/>
      <c r="C59" s="479"/>
      <c r="D59" s="477">
        <f t="shared" si="0"/>
        <v>0</v>
      </c>
      <c r="E59" s="479"/>
      <c r="F59" s="479"/>
      <c r="G59" s="478">
        <f t="shared" si="1"/>
        <v>0</v>
      </c>
    </row>
    <row r="60" spans="1:7">
      <c r="A60" s="473" t="s">
        <v>607</v>
      </c>
      <c r="B60" s="479"/>
      <c r="C60" s="479"/>
      <c r="D60" s="477">
        <f t="shared" si="0"/>
        <v>0</v>
      </c>
      <c r="E60" s="479"/>
      <c r="F60" s="479"/>
      <c r="G60" s="478">
        <f t="shared" si="1"/>
        <v>0</v>
      </c>
    </row>
    <row r="61" spans="1:7">
      <c r="A61" s="474" t="s">
        <v>608</v>
      </c>
      <c r="B61" s="477">
        <f>SUM(B62:B68)</f>
        <v>0</v>
      </c>
      <c r="C61" s="477">
        <f>SUM(C62:C68)</f>
        <v>0</v>
      </c>
      <c r="D61" s="477">
        <f>B61+C61</f>
        <v>0</v>
      </c>
      <c r="E61" s="477">
        <f>SUM(E62:E68)</f>
        <v>0</v>
      </c>
      <c r="F61" s="477">
        <f>SUM(F62:F68)</f>
        <v>0</v>
      </c>
      <c r="G61" s="478">
        <f t="shared" si="1"/>
        <v>0</v>
      </c>
    </row>
    <row r="62" spans="1:7">
      <c r="A62" s="473" t="s">
        <v>609</v>
      </c>
      <c r="B62" s="479"/>
      <c r="C62" s="479"/>
      <c r="D62" s="477">
        <f t="shared" si="0"/>
        <v>0</v>
      </c>
      <c r="E62" s="479"/>
      <c r="F62" s="479"/>
      <c r="G62" s="478">
        <f t="shared" si="1"/>
        <v>0</v>
      </c>
    </row>
    <row r="63" spans="1:7" ht="15.75" thickBot="1">
      <c r="A63" s="475" t="s">
        <v>610</v>
      </c>
      <c r="B63" s="480"/>
      <c r="C63" s="480"/>
      <c r="D63" s="481">
        <f t="shared" si="0"/>
        <v>0</v>
      </c>
      <c r="E63" s="480"/>
      <c r="F63" s="480"/>
      <c r="G63" s="482">
        <f t="shared" si="1"/>
        <v>0</v>
      </c>
    </row>
    <row r="64" spans="1:7">
      <c r="A64" s="473" t="s">
        <v>611</v>
      </c>
      <c r="B64" s="479"/>
      <c r="C64" s="479"/>
      <c r="D64" s="477">
        <f t="shared" si="0"/>
        <v>0</v>
      </c>
      <c r="E64" s="479"/>
      <c r="F64" s="479"/>
      <c r="G64" s="478">
        <f t="shared" si="1"/>
        <v>0</v>
      </c>
    </row>
    <row r="65" spans="1:7">
      <c r="A65" s="473" t="s">
        <v>612</v>
      </c>
      <c r="B65" s="479"/>
      <c r="C65" s="479"/>
      <c r="D65" s="477">
        <f t="shared" si="0"/>
        <v>0</v>
      </c>
      <c r="E65" s="479"/>
      <c r="F65" s="479"/>
      <c r="G65" s="478">
        <f t="shared" si="1"/>
        <v>0</v>
      </c>
    </row>
    <row r="66" spans="1:7">
      <c r="A66" s="473" t="s">
        <v>613</v>
      </c>
      <c r="B66" s="479"/>
      <c r="C66" s="479"/>
      <c r="D66" s="477">
        <f t="shared" si="0"/>
        <v>0</v>
      </c>
      <c r="E66" s="479"/>
      <c r="F66" s="479"/>
      <c r="G66" s="478">
        <f t="shared" si="1"/>
        <v>0</v>
      </c>
    </row>
    <row r="67" spans="1:7">
      <c r="A67" s="473" t="s">
        <v>614</v>
      </c>
      <c r="B67" s="479"/>
      <c r="C67" s="479"/>
      <c r="D67" s="477">
        <f t="shared" si="0"/>
        <v>0</v>
      </c>
      <c r="E67" s="479"/>
      <c r="F67" s="479"/>
      <c r="G67" s="478">
        <f t="shared" si="1"/>
        <v>0</v>
      </c>
    </row>
    <row r="68" spans="1:7">
      <c r="A68" s="473" t="s">
        <v>615</v>
      </c>
      <c r="B68" s="479"/>
      <c r="C68" s="479"/>
      <c r="D68" s="477">
        <f t="shared" si="0"/>
        <v>0</v>
      </c>
      <c r="E68" s="479"/>
      <c r="F68" s="479"/>
      <c r="G68" s="478">
        <f t="shared" si="1"/>
        <v>0</v>
      </c>
    </row>
    <row r="69" spans="1:7">
      <c r="A69" s="474" t="s">
        <v>211</v>
      </c>
      <c r="B69" s="477">
        <f>SUM(B70:B72)</f>
        <v>0</v>
      </c>
      <c r="C69" s="477">
        <f>SUM(C70:C72)</f>
        <v>0</v>
      </c>
      <c r="D69" s="477">
        <f>B69+C69</f>
        <v>0</v>
      </c>
      <c r="E69" s="477">
        <f>SUM(E70:E72)</f>
        <v>0</v>
      </c>
      <c r="F69" s="477">
        <f>SUM(F70:F72)</f>
        <v>0</v>
      </c>
      <c r="G69" s="478">
        <f t="shared" si="1"/>
        <v>0</v>
      </c>
    </row>
    <row r="70" spans="1:7">
      <c r="A70" s="473" t="s">
        <v>235</v>
      </c>
      <c r="B70" s="479"/>
      <c r="C70" s="479"/>
      <c r="D70" s="477">
        <f t="shared" si="0"/>
        <v>0</v>
      </c>
      <c r="E70" s="479"/>
      <c r="F70" s="479"/>
      <c r="G70" s="478">
        <f t="shared" si="1"/>
        <v>0</v>
      </c>
    </row>
    <row r="71" spans="1:7">
      <c r="A71" s="473" t="s">
        <v>70</v>
      </c>
      <c r="B71" s="479"/>
      <c r="C71" s="479"/>
      <c r="D71" s="477">
        <f t="shared" si="0"/>
        <v>0</v>
      </c>
      <c r="E71" s="479"/>
      <c r="F71" s="479"/>
      <c r="G71" s="478">
        <f t="shared" si="1"/>
        <v>0</v>
      </c>
    </row>
    <row r="72" spans="1:7">
      <c r="A72" s="473" t="s">
        <v>236</v>
      </c>
      <c r="B72" s="479"/>
      <c r="C72" s="479"/>
      <c r="D72" s="477">
        <f t="shared" si="0"/>
        <v>0</v>
      </c>
      <c r="E72" s="479"/>
      <c r="F72" s="479"/>
      <c r="G72" s="478">
        <f t="shared" si="1"/>
        <v>0</v>
      </c>
    </row>
    <row r="73" spans="1:7">
      <c r="A73" s="932" t="s">
        <v>616</v>
      </c>
      <c r="B73" s="929">
        <f>SUM(B74:B80)</f>
        <v>18000000</v>
      </c>
      <c r="C73" s="929">
        <f>SUM(C74:C80)</f>
        <v>0</v>
      </c>
      <c r="D73" s="929">
        <f>B73+C73</f>
        <v>18000000</v>
      </c>
      <c r="E73" s="929">
        <f>SUM(E74:E80)</f>
        <v>3907264</v>
      </c>
      <c r="F73" s="929">
        <f>SUM(F74:F80)</f>
        <v>3907264</v>
      </c>
      <c r="G73" s="930">
        <f t="shared" si="1"/>
        <v>14092736</v>
      </c>
    </row>
    <row r="74" spans="1:7">
      <c r="A74" s="473" t="s">
        <v>617</v>
      </c>
      <c r="B74" s="479">
        <f>+'ETCA-II-13'!C131</f>
        <v>10000000</v>
      </c>
      <c r="C74" s="479">
        <f>+'ETCA-II-13'!D131</f>
        <v>0</v>
      </c>
      <c r="D74" s="477">
        <f t="shared" ref="D74:D80" si="2">B74+C74</f>
        <v>10000000</v>
      </c>
      <c r="E74" s="479">
        <f>+'ETCA-II-13'!F131</f>
        <v>2499996</v>
      </c>
      <c r="F74" s="479">
        <f>+'ETCA-II-13'!G131</f>
        <v>2499996</v>
      </c>
      <c r="G74" s="478">
        <f t="shared" ref="G74:G80" si="3">D74-E74</f>
        <v>7500004</v>
      </c>
    </row>
    <row r="75" spans="1:7">
      <c r="A75" s="473" t="s">
        <v>238</v>
      </c>
      <c r="B75" s="479">
        <f>+'ETCA-II-13'!C132</f>
        <v>8000000</v>
      </c>
      <c r="C75" s="479">
        <f>+'ETCA-II-13'!D132</f>
        <v>0</v>
      </c>
      <c r="D75" s="477">
        <f t="shared" si="2"/>
        <v>8000000</v>
      </c>
      <c r="E75" s="479">
        <f>+'ETCA-II-13'!F132</f>
        <v>1407268</v>
      </c>
      <c r="F75" s="479">
        <f>+'ETCA-II-13'!G132</f>
        <v>1407268</v>
      </c>
      <c r="G75" s="478">
        <f t="shared" si="3"/>
        <v>6592732</v>
      </c>
    </row>
    <row r="76" spans="1:7">
      <c r="A76" s="473" t="s">
        <v>239</v>
      </c>
      <c r="B76" s="479"/>
      <c r="C76" s="479"/>
      <c r="D76" s="477">
        <f t="shared" si="2"/>
        <v>0</v>
      </c>
      <c r="E76" s="479"/>
      <c r="F76" s="479"/>
      <c r="G76" s="478">
        <f t="shared" si="3"/>
        <v>0</v>
      </c>
    </row>
    <row r="77" spans="1:7">
      <c r="A77" s="473" t="s">
        <v>240</v>
      </c>
      <c r="B77" s="479"/>
      <c r="C77" s="479"/>
      <c r="D77" s="477">
        <f t="shared" si="2"/>
        <v>0</v>
      </c>
      <c r="E77" s="479"/>
      <c r="F77" s="479"/>
      <c r="G77" s="478">
        <f t="shared" si="3"/>
        <v>0</v>
      </c>
    </row>
    <row r="78" spans="1:7">
      <c r="A78" s="473" t="s">
        <v>241</v>
      </c>
      <c r="B78" s="479"/>
      <c r="C78" s="479"/>
      <c r="D78" s="477">
        <f t="shared" si="2"/>
        <v>0</v>
      </c>
      <c r="E78" s="479"/>
      <c r="F78" s="479"/>
      <c r="G78" s="478">
        <f t="shared" si="3"/>
        <v>0</v>
      </c>
    </row>
    <row r="79" spans="1:7">
      <c r="A79" s="473" t="s">
        <v>242</v>
      </c>
      <c r="B79" s="479"/>
      <c r="C79" s="479"/>
      <c r="D79" s="477">
        <f t="shared" si="2"/>
        <v>0</v>
      </c>
      <c r="E79" s="479"/>
      <c r="F79" s="479"/>
      <c r="G79" s="478">
        <f t="shared" si="3"/>
        <v>0</v>
      </c>
    </row>
    <row r="80" spans="1:7" ht="15.75" thickBot="1">
      <c r="A80" s="475" t="s">
        <v>618</v>
      </c>
      <c r="B80" s="480"/>
      <c r="C80" s="480"/>
      <c r="D80" s="481">
        <f t="shared" si="2"/>
        <v>0</v>
      </c>
      <c r="E80" s="480"/>
      <c r="F80" s="480"/>
      <c r="G80" s="482">
        <f t="shared" si="3"/>
        <v>0</v>
      </c>
    </row>
    <row r="81" spans="1:7" ht="15.75" thickBot="1">
      <c r="A81" s="476" t="s">
        <v>619</v>
      </c>
      <c r="B81" s="450">
        <f>B73+B69+B61+B57+B47+B37+B27+B17+B9</f>
        <v>88528385</v>
      </c>
      <c r="C81" s="450">
        <f>C73+C69+C61+C57+C47+C37+C27+C17+C9</f>
        <v>0</v>
      </c>
      <c r="D81" s="450">
        <f>B81+C81</f>
        <v>88528385</v>
      </c>
      <c r="E81" s="450">
        <f>E73+E69+E61+E57+E47+E37+E27+E17+E9</f>
        <v>24570045</v>
      </c>
      <c r="F81" s="450">
        <f>F73+F69+F61+F57+F47+F37+F27+F17+F9-1</f>
        <v>19395689</v>
      </c>
      <c r="G81" s="483">
        <f>D81-E81</f>
        <v>63958340</v>
      </c>
    </row>
    <row r="82" spans="1:7">
      <c r="A82" s="591"/>
      <c r="B82" s="592"/>
      <c r="C82" s="592"/>
      <c r="D82" s="592"/>
      <c r="E82" s="592"/>
      <c r="F82" s="592"/>
      <c r="G82" s="592"/>
    </row>
    <row r="83" spans="1:7">
      <c r="A83" s="591"/>
      <c r="B83" s="592"/>
      <c r="C83" s="592"/>
      <c r="D83" s="592"/>
      <c r="E83" s="592"/>
      <c r="F83" s="592"/>
      <c r="G83" s="592"/>
    </row>
    <row r="84" spans="1:7">
      <c r="A84" s="591"/>
      <c r="B84" s="592"/>
      <c r="C84" s="592"/>
      <c r="D84" s="592"/>
      <c r="E84" s="592"/>
      <c r="F84" s="592"/>
      <c r="G84" s="592"/>
    </row>
    <row r="85" spans="1:7">
      <c r="A85" s="591"/>
      <c r="B85" s="592"/>
      <c r="C85" s="592"/>
      <c r="D85" s="592"/>
      <c r="E85" s="592"/>
      <c r="F85" s="592"/>
      <c r="G85" s="592"/>
    </row>
    <row r="86" spans="1:7">
      <c r="A86" s="591"/>
      <c r="B86" s="592"/>
      <c r="C86" s="592"/>
      <c r="D86" s="592"/>
      <c r="E86" s="592"/>
      <c r="F86" s="592"/>
      <c r="G86" s="592"/>
    </row>
    <row r="87" spans="1:7">
      <c r="A87" s="591"/>
      <c r="B87" s="592"/>
      <c r="C87" s="592"/>
      <c r="D87" s="592"/>
      <c r="E87" s="592"/>
      <c r="F87" s="592"/>
      <c r="G87" s="592"/>
    </row>
    <row r="88" spans="1:7" ht="16.5">
      <c r="A88" s="123"/>
      <c r="B88" s="123"/>
      <c r="C88" s="123"/>
      <c r="D88" s="123"/>
      <c r="E88" s="123"/>
      <c r="F88" s="123"/>
      <c r="G88" s="123"/>
    </row>
    <row r="89" spans="1:7" ht="16.5">
      <c r="A89" s="123"/>
      <c r="B89" s="123"/>
      <c r="C89" s="123"/>
      <c r="D89" s="123"/>
      <c r="E89" s="123"/>
      <c r="F89" s="123"/>
      <c r="G89" s="123"/>
    </row>
    <row r="90" spans="1:7" ht="16.5">
      <c r="A90" s="123"/>
      <c r="B90" s="123"/>
      <c r="C90" s="123"/>
      <c r="D90" s="123"/>
      <c r="E90" s="123"/>
      <c r="F90" s="123"/>
      <c r="G90" s="123"/>
    </row>
    <row r="91" spans="1:7" ht="16.5">
      <c r="A91" s="123"/>
      <c r="B91" s="123"/>
      <c r="C91" s="123"/>
      <c r="D91" s="123"/>
      <c r="E91" s="123"/>
      <c r="F91" s="123"/>
      <c r="G91" s="123"/>
    </row>
  </sheetData>
  <sheetProtection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dimension ref="A1:I160"/>
  <sheetViews>
    <sheetView view="pageBreakPreview" topLeftCell="A151" zoomScaleSheetLayoutView="100" workbookViewId="0">
      <selection activeCell="H160" sqref="H160"/>
    </sheetView>
  </sheetViews>
  <sheetFormatPr baseColWidth="10" defaultRowHeight="15"/>
  <cols>
    <col min="1" max="1" width="6.140625" customWidth="1"/>
    <col min="2" max="2" width="44.85546875" customWidth="1"/>
    <col min="3" max="3" width="13.28515625" customWidth="1"/>
    <col min="4" max="4" width="12.85546875" customWidth="1"/>
    <col min="5" max="5" width="12.42578125" customWidth="1"/>
    <col min="6" max="6" width="14" customWidth="1"/>
    <col min="7" max="7" width="12.42578125" customWidth="1"/>
    <col min="8" max="8" width="12.5703125" customWidth="1"/>
  </cols>
  <sheetData>
    <row r="1" spans="1:8" ht="15.75">
      <c r="A1" s="1309" t="s">
        <v>23</v>
      </c>
      <c r="B1" s="1310"/>
      <c r="C1" s="1310"/>
      <c r="D1" s="1310"/>
      <c r="E1" s="1310"/>
      <c r="F1" s="1310"/>
      <c r="G1" s="1310"/>
      <c r="H1" s="1311"/>
    </row>
    <row r="2" spans="1:8" ht="15.75">
      <c r="A2" s="1312" t="str">
        <f>'ETCA-I-01'!A3:G3</f>
        <v>TELEVISORA DE HERMOSILLO, S.A. DE C.V.</v>
      </c>
      <c r="B2" s="1313"/>
      <c r="C2" s="1313"/>
      <c r="D2" s="1313"/>
      <c r="E2" s="1313"/>
      <c r="F2" s="1313"/>
      <c r="G2" s="1313"/>
      <c r="H2" s="1314"/>
    </row>
    <row r="3" spans="1:8">
      <c r="A3" s="1315" t="s">
        <v>620</v>
      </c>
      <c r="B3" s="1316"/>
      <c r="C3" s="1316"/>
      <c r="D3" s="1316"/>
      <c r="E3" s="1316"/>
      <c r="F3" s="1316"/>
      <c r="G3" s="1316"/>
      <c r="H3" s="1317"/>
    </row>
    <row r="4" spans="1:8">
      <c r="A4" s="1315" t="s">
        <v>621</v>
      </c>
      <c r="B4" s="1316"/>
      <c r="C4" s="1316"/>
      <c r="D4" s="1316"/>
      <c r="E4" s="1316"/>
      <c r="F4" s="1316"/>
      <c r="G4" s="1316"/>
      <c r="H4" s="1317"/>
    </row>
    <row r="5" spans="1:8">
      <c r="A5" s="1315" t="str">
        <f>'ETCA-II-02'!A4:I4</f>
        <v>Del 01 de Enero al 31 de Marzo de 2019</v>
      </c>
      <c r="B5" s="1316"/>
      <c r="C5" s="1316"/>
      <c r="D5" s="1316"/>
      <c r="E5" s="1316"/>
      <c r="F5" s="1316"/>
      <c r="G5" s="1316"/>
      <c r="H5" s="1317"/>
    </row>
    <row r="6" spans="1:8" ht="15.75" thickBot="1">
      <c r="A6" s="1306" t="s">
        <v>87</v>
      </c>
      <c r="B6" s="1307"/>
      <c r="C6" s="1307"/>
      <c r="D6" s="1307"/>
      <c r="E6" s="1307"/>
      <c r="F6" s="1307"/>
      <c r="G6" s="1307"/>
      <c r="H6" s="1308"/>
    </row>
    <row r="7" spans="1:8" ht="15.75" thickBot="1">
      <c r="A7" s="1318" t="s">
        <v>88</v>
      </c>
      <c r="B7" s="1319"/>
      <c r="C7" s="1321" t="s">
        <v>622</v>
      </c>
      <c r="D7" s="1322"/>
      <c r="E7" s="1322"/>
      <c r="F7" s="1322"/>
      <c r="G7" s="1323"/>
      <c r="H7" s="1324" t="s">
        <v>623</v>
      </c>
    </row>
    <row r="8" spans="1:8" ht="18.75" thickBot="1">
      <c r="A8" s="1306"/>
      <c r="B8" s="1320"/>
      <c r="C8" s="839" t="s">
        <v>624</v>
      </c>
      <c r="D8" s="710" t="s">
        <v>625</v>
      </c>
      <c r="E8" s="839" t="s">
        <v>626</v>
      </c>
      <c r="F8" s="839" t="s">
        <v>475</v>
      </c>
      <c r="G8" s="839" t="s">
        <v>627</v>
      </c>
      <c r="H8" s="1325"/>
    </row>
    <row r="9" spans="1:8">
      <c r="A9" s="840"/>
      <c r="B9" s="760"/>
      <c r="C9" s="760"/>
      <c r="D9" s="761"/>
      <c r="E9" s="760"/>
      <c r="F9" s="760"/>
      <c r="G9" s="760"/>
      <c r="H9" s="762"/>
    </row>
    <row r="10" spans="1:8">
      <c r="A10" s="1302" t="s">
        <v>628</v>
      </c>
      <c r="B10" s="1303"/>
      <c r="C10" s="704">
        <f>+C11+C19+C29+C39+C49+C59+C63+C72+C76-3+3</f>
        <v>88528385</v>
      </c>
      <c r="D10" s="704">
        <f>+D11+D19+D29+D39+D49+D59+D63+D72+D76</f>
        <v>0</v>
      </c>
      <c r="E10" s="704">
        <f>+E11+E19+E29+E39+E49+E59+E63+E72+E76+2</f>
        <v>88528385</v>
      </c>
      <c r="F10" s="704">
        <f>+F11+F19+F29+F39+F49+F59+F63+F72+F76</f>
        <v>24570045</v>
      </c>
      <c r="G10" s="704">
        <f>+G11+G19+G29+G39+G49+G59+G63+G72+G76-1</f>
        <v>19395689</v>
      </c>
      <c r="H10" s="704">
        <f>+H11+H19+H29+H39+H49+H59+H63+H72+H76+1</f>
        <v>63958340</v>
      </c>
    </row>
    <row r="11" spans="1:8">
      <c r="A11" s="1302" t="s">
        <v>629</v>
      </c>
      <c r="B11" s="1303"/>
      <c r="C11" s="704">
        <f>SUM(C12:C18)+1</f>
        <v>57610577</v>
      </c>
      <c r="D11" s="704">
        <f>SUM(D12:D18)</f>
        <v>0</v>
      </c>
      <c r="E11" s="709">
        <f>SUM(E12:E18)+1</f>
        <v>57610577</v>
      </c>
      <c r="F11" s="704">
        <f>SUM(F12:F18)+1</f>
        <v>17045092</v>
      </c>
      <c r="G11" s="704">
        <f>SUM(G12:G18)</f>
        <v>13514699</v>
      </c>
      <c r="H11" s="704">
        <f>SUM(H12:H18)+1</f>
        <v>40565486</v>
      </c>
    </row>
    <row r="12" spans="1:8">
      <c r="A12" s="838"/>
      <c r="B12" s="743" t="s">
        <v>630</v>
      </c>
      <c r="C12" s="707">
        <f>+'ETCA II-04'!B10</f>
        <v>35602637</v>
      </c>
      <c r="D12" s="707">
        <f>+'ETCA II-04'!C10</f>
        <v>0</v>
      </c>
      <c r="E12" s="708">
        <f>C12+D12</f>
        <v>35602637</v>
      </c>
      <c r="F12" s="707">
        <f>+'ETCA II-04'!E10</f>
        <v>10965875</v>
      </c>
      <c r="G12" s="707">
        <f>+'ETCA II-04'!F10</f>
        <v>10965875</v>
      </c>
      <c r="H12" s="706">
        <f t="shared" ref="H12:H18" si="0">+E12-F12</f>
        <v>24636762</v>
      </c>
    </row>
    <row r="13" spans="1:8">
      <c r="A13" s="838"/>
      <c r="B13" s="743" t="s">
        <v>631</v>
      </c>
      <c r="C13" s="707">
        <f>+'ETCA II-04'!B11</f>
        <v>526349</v>
      </c>
      <c r="D13" s="707">
        <f>+'ETCA II-04'!C11</f>
        <v>0</v>
      </c>
      <c r="E13" s="708">
        <f t="shared" ref="E13:E77" si="1">C13+D13</f>
        <v>526349</v>
      </c>
      <c r="F13" s="707">
        <f>+'ETCA II-04'!E11</f>
        <v>125611</v>
      </c>
      <c r="G13" s="707">
        <f>+'ETCA II-04'!F11</f>
        <v>125611</v>
      </c>
      <c r="H13" s="706">
        <f t="shared" si="0"/>
        <v>400738</v>
      </c>
    </row>
    <row r="14" spans="1:8">
      <c r="A14" s="838"/>
      <c r="B14" s="743" t="s">
        <v>632</v>
      </c>
      <c r="C14" s="707">
        <f>+'ETCA II-04'!B12</f>
        <v>7974834</v>
      </c>
      <c r="D14" s="707">
        <f>+'ETCA II-04'!C12</f>
        <v>0</v>
      </c>
      <c r="E14" s="708">
        <f t="shared" si="1"/>
        <v>7974834</v>
      </c>
      <c r="F14" s="707">
        <f>+'ETCA II-04'!E12</f>
        <v>2721704</v>
      </c>
      <c r="G14" s="707">
        <f>+'ETCA II-04'!F12</f>
        <v>1134459</v>
      </c>
      <c r="H14" s="706">
        <f t="shared" si="0"/>
        <v>5253130</v>
      </c>
    </row>
    <row r="15" spans="1:8">
      <c r="A15" s="838"/>
      <c r="B15" s="743" t="s">
        <v>633</v>
      </c>
      <c r="C15" s="707">
        <f>+'ETCA II-04'!B13</f>
        <v>6376541</v>
      </c>
      <c r="D15" s="707">
        <f>+'ETCA II-04'!C13</f>
        <v>0</v>
      </c>
      <c r="E15" s="708">
        <f t="shared" si="1"/>
        <v>6376541</v>
      </c>
      <c r="F15" s="707">
        <f>+'ETCA II-04'!E13</f>
        <v>1768350</v>
      </c>
      <c r="G15" s="707">
        <f>+'ETCA II-04'!F13</f>
        <v>653889</v>
      </c>
      <c r="H15" s="706">
        <f t="shared" si="0"/>
        <v>4608191</v>
      </c>
    </row>
    <row r="16" spans="1:8">
      <c r="A16" s="838"/>
      <c r="B16" s="743" t="s">
        <v>634</v>
      </c>
      <c r="C16" s="707">
        <f>+'ETCA II-04'!B14</f>
        <v>5422940</v>
      </c>
      <c r="D16" s="707">
        <f>+'ETCA II-04'!C14</f>
        <v>0</v>
      </c>
      <c r="E16" s="708">
        <f t="shared" si="1"/>
        <v>5422940</v>
      </c>
      <c r="F16" s="707">
        <f>+'ETCA II-04'!E14</f>
        <v>1463551</v>
      </c>
      <c r="G16" s="707">
        <f>+'ETCA II-04'!F14</f>
        <v>634865</v>
      </c>
      <c r="H16" s="706">
        <f t="shared" si="0"/>
        <v>3959389</v>
      </c>
    </row>
    <row r="17" spans="1:8">
      <c r="A17" s="838"/>
      <c r="B17" s="743" t="s">
        <v>635</v>
      </c>
      <c r="C17" s="707">
        <f>+'ETCA II-04'!B15</f>
        <v>0</v>
      </c>
      <c r="D17" s="707">
        <f>+'ETCA II-04'!C15</f>
        <v>0</v>
      </c>
      <c r="E17" s="708">
        <f t="shared" si="1"/>
        <v>0</v>
      </c>
      <c r="F17" s="707">
        <f>+'ETCA II-04'!E15</f>
        <v>0</v>
      </c>
      <c r="G17" s="707">
        <f>+'ETCA II-04'!F15</f>
        <v>0</v>
      </c>
      <c r="H17" s="706">
        <f t="shared" si="0"/>
        <v>0</v>
      </c>
    </row>
    <row r="18" spans="1:8">
      <c r="A18" s="838"/>
      <c r="B18" s="743" t="s">
        <v>636</v>
      </c>
      <c r="C18" s="707">
        <f>+'ETCA II-04'!B16</f>
        <v>1707275</v>
      </c>
      <c r="D18" s="707">
        <f>+'ETCA II-04'!C16</f>
        <v>0</v>
      </c>
      <c r="E18" s="708">
        <f t="shared" si="1"/>
        <v>1707275</v>
      </c>
      <c r="F18" s="707">
        <f>+'ETCA II-04'!E16</f>
        <v>0</v>
      </c>
      <c r="G18" s="707">
        <f>+'ETCA II-04'!F16</f>
        <v>0</v>
      </c>
      <c r="H18" s="706">
        <f t="shared" si="0"/>
        <v>1707275</v>
      </c>
    </row>
    <row r="19" spans="1:8">
      <c r="A19" s="1302" t="s">
        <v>637</v>
      </c>
      <c r="B19" s="1303"/>
      <c r="C19" s="704">
        <f t="shared" ref="C19:D19" si="2">SUM(C20:C28)</f>
        <v>1420105</v>
      </c>
      <c r="D19" s="704">
        <f t="shared" si="2"/>
        <v>0</v>
      </c>
      <c r="E19" s="709">
        <f>SUM(E20:E28)-2</f>
        <v>1420103</v>
      </c>
      <c r="F19" s="704">
        <f>SUM(F20:F28)-1</f>
        <v>245782</v>
      </c>
      <c r="G19" s="704">
        <f>SUM(G20:G28)-1</f>
        <v>229026</v>
      </c>
      <c r="H19" s="704">
        <f>SUM(H20:H28)</f>
        <v>1174322</v>
      </c>
    </row>
    <row r="20" spans="1:8">
      <c r="A20" s="838"/>
      <c r="B20" s="743" t="s">
        <v>638</v>
      </c>
      <c r="C20" s="707">
        <f>+'ETCA II-04'!B18</f>
        <v>110556</v>
      </c>
      <c r="D20" s="707">
        <f>+'ETCA II-04'!C18</f>
        <v>0</v>
      </c>
      <c r="E20" s="708">
        <f t="shared" si="1"/>
        <v>110556</v>
      </c>
      <c r="F20" s="707">
        <f>+'ETCA II-04'!E18</f>
        <v>25470</v>
      </c>
      <c r="G20" s="707">
        <f>+'ETCA II-04'!F18</f>
        <v>21755</v>
      </c>
      <c r="H20" s="706">
        <f t="shared" ref="H20:H83" si="3">+E20-F20</f>
        <v>85086</v>
      </c>
    </row>
    <row r="21" spans="1:8">
      <c r="A21" s="838"/>
      <c r="B21" s="743" t="s">
        <v>639</v>
      </c>
      <c r="C21" s="707">
        <f>+'ETCA II-04'!B19</f>
        <v>163902</v>
      </c>
      <c r="D21" s="707">
        <f>+'ETCA II-04'!C19</f>
        <v>0</v>
      </c>
      <c r="E21" s="708">
        <f t="shared" si="1"/>
        <v>163902</v>
      </c>
      <c r="F21" s="707">
        <f>+'ETCA II-04'!E19</f>
        <v>28854</v>
      </c>
      <c r="G21" s="707">
        <f>+'ETCA II-04'!F19</f>
        <v>15813</v>
      </c>
      <c r="H21" s="706">
        <f t="shared" si="3"/>
        <v>135048</v>
      </c>
    </row>
    <row r="22" spans="1:8">
      <c r="A22" s="838"/>
      <c r="B22" s="743" t="s">
        <v>640</v>
      </c>
      <c r="C22" s="707">
        <f>+'ETCA II-04'!B20</f>
        <v>0</v>
      </c>
      <c r="D22" s="707">
        <f>+'ETCA II-04'!C20</f>
        <v>0</v>
      </c>
      <c r="E22" s="708">
        <f t="shared" si="1"/>
        <v>0</v>
      </c>
      <c r="F22" s="707">
        <f>+'ETCA II-04'!E20</f>
        <v>0</v>
      </c>
      <c r="G22" s="707">
        <f>+'ETCA II-04'!F20</f>
        <v>0</v>
      </c>
      <c r="H22" s="706">
        <f t="shared" si="3"/>
        <v>0</v>
      </c>
    </row>
    <row r="23" spans="1:8">
      <c r="A23" s="838"/>
      <c r="B23" s="743" t="s">
        <v>641</v>
      </c>
      <c r="C23" s="707">
        <f>+'ETCA II-04'!B21</f>
        <v>478031</v>
      </c>
      <c r="D23" s="707">
        <f>+'ETCA II-04'!C21</f>
        <v>-24000</v>
      </c>
      <c r="E23" s="708">
        <f t="shared" si="1"/>
        <v>454031</v>
      </c>
      <c r="F23" s="707">
        <f>+'ETCA II-04'!E21</f>
        <v>1196</v>
      </c>
      <c r="G23" s="707">
        <f>+'ETCA II-04'!F21</f>
        <v>1196</v>
      </c>
      <c r="H23" s="706">
        <f t="shared" si="3"/>
        <v>452835</v>
      </c>
    </row>
    <row r="24" spans="1:8">
      <c r="A24" s="838"/>
      <c r="B24" s="743" t="s">
        <v>642</v>
      </c>
      <c r="C24" s="707">
        <f>+'ETCA II-04'!B22</f>
        <v>216</v>
      </c>
      <c r="D24" s="707">
        <f>+'ETCA II-04'!C22</f>
        <v>0</v>
      </c>
      <c r="E24" s="708">
        <f t="shared" si="1"/>
        <v>216</v>
      </c>
      <c r="F24" s="707">
        <f>+'ETCA II-04'!E22</f>
        <v>198</v>
      </c>
      <c r="G24" s="707">
        <f>+'ETCA II-04'!F22</f>
        <v>198</v>
      </c>
      <c r="H24" s="706">
        <f t="shared" si="3"/>
        <v>18</v>
      </c>
    </row>
    <row r="25" spans="1:8">
      <c r="A25" s="838"/>
      <c r="B25" s="743" t="s">
        <v>643</v>
      </c>
      <c r="C25" s="707">
        <f>+'ETCA II-04'!B23</f>
        <v>550694</v>
      </c>
      <c r="D25" s="707">
        <f>+'ETCA II-04'!C23</f>
        <v>0</v>
      </c>
      <c r="E25" s="708">
        <f t="shared" si="1"/>
        <v>550694</v>
      </c>
      <c r="F25" s="707">
        <f>+'ETCA II-04'!E23</f>
        <v>134375</v>
      </c>
      <c r="G25" s="707">
        <f>+'ETCA II-04'!F23</f>
        <v>134375</v>
      </c>
      <c r="H25" s="706">
        <f t="shared" si="3"/>
        <v>416319</v>
      </c>
    </row>
    <row r="26" spans="1:8">
      <c r="A26" s="838"/>
      <c r="B26" s="743" t="s">
        <v>644</v>
      </c>
      <c r="C26" s="707">
        <f>+'ETCA II-04'!B24</f>
        <v>33171</v>
      </c>
      <c r="D26" s="707">
        <f>+'ETCA II-04'!C24</f>
        <v>24000</v>
      </c>
      <c r="E26" s="708">
        <f t="shared" si="1"/>
        <v>57171</v>
      </c>
      <c r="F26" s="707">
        <f>+'ETCA II-04'!E24</f>
        <v>48000</v>
      </c>
      <c r="G26" s="707">
        <f>+'ETCA II-04'!F24</f>
        <v>48000</v>
      </c>
      <c r="H26" s="706">
        <f t="shared" si="3"/>
        <v>9171</v>
      </c>
    </row>
    <row r="27" spans="1:8">
      <c r="A27" s="838"/>
      <c r="B27" s="743" t="s">
        <v>645</v>
      </c>
      <c r="C27" s="707">
        <f>+'ETCA II-04'!B25</f>
        <v>0</v>
      </c>
      <c r="D27" s="707">
        <f>+'ETCA II-04'!C25</f>
        <v>0</v>
      </c>
      <c r="E27" s="708">
        <f t="shared" si="1"/>
        <v>0</v>
      </c>
      <c r="F27" s="707">
        <f>+'ETCA II-04'!E25</f>
        <v>0</v>
      </c>
      <c r="G27" s="707">
        <f>+'ETCA II-04'!F25</f>
        <v>0</v>
      </c>
      <c r="H27" s="706">
        <f t="shared" si="3"/>
        <v>0</v>
      </c>
    </row>
    <row r="28" spans="1:8">
      <c r="A28" s="838"/>
      <c r="B28" s="743" t="s">
        <v>646</v>
      </c>
      <c r="C28" s="707">
        <f>+'ETCA II-04'!B26</f>
        <v>83535</v>
      </c>
      <c r="D28" s="707">
        <f>+'ETCA II-04'!C26</f>
        <v>0</v>
      </c>
      <c r="E28" s="708">
        <f t="shared" si="1"/>
        <v>83535</v>
      </c>
      <c r="F28" s="707">
        <f>+'ETCA II-04'!E26</f>
        <v>7690</v>
      </c>
      <c r="G28" s="707">
        <f>+'ETCA II-04'!F26</f>
        <v>7690</v>
      </c>
      <c r="H28" s="706">
        <f t="shared" si="3"/>
        <v>75845</v>
      </c>
    </row>
    <row r="29" spans="1:8">
      <c r="A29" s="1302" t="s">
        <v>647</v>
      </c>
      <c r="B29" s="1303"/>
      <c r="C29" s="704">
        <f t="shared" ref="C29" si="4">SUM(C30:C38)</f>
        <v>11497703</v>
      </c>
      <c r="D29" s="704">
        <f>SUM(D30:D38)+1</f>
        <v>0</v>
      </c>
      <c r="E29" s="709">
        <f>SUM(E30:E38)+1</f>
        <v>11497703</v>
      </c>
      <c r="F29" s="704">
        <f>SUM(F30:F38)-1</f>
        <v>3371907</v>
      </c>
      <c r="G29" s="704">
        <f>SUM(G30:G38)</f>
        <v>1744701</v>
      </c>
      <c r="H29" s="704">
        <f>SUM(H30:H38)+1</f>
        <v>8125795</v>
      </c>
    </row>
    <row r="30" spans="1:8">
      <c r="A30" s="838"/>
      <c r="B30" s="743" t="s">
        <v>648</v>
      </c>
      <c r="C30" s="707">
        <f>+'ETCA II-04'!B28</f>
        <v>2484531</v>
      </c>
      <c r="D30" s="707">
        <f>+'ETCA II-04'!C28</f>
        <v>196639</v>
      </c>
      <c r="E30" s="708">
        <f t="shared" si="1"/>
        <v>2681170</v>
      </c>
      <c r="F30" s="707">
        <f>+'ETCA II-04'!E28</f>
        <v>1149702</v>
      </c>
      <c r="G30" s="707">
        <f>+'ETCA II-04'!F28</f>
        <v>526863</v>
      </c>
      <c r="H30" s="706">
        <f t="shared" si="3"/>
        <v>1531468</v>
      </c>
    </row>
    <row r="31" spans="1:8">
      <c r="A31" s="838"/>
      <c r="B31" s="743" t="s">
        <v>649</v>
      </c>
      <c r="C31" s="707">
        <f>+'ETCA II-04'!B29</f>
        <v>275537</v>
      </c>
      <c r="D31" s="707">
        <f>+'ETCA II-04'!C29</f>
        <v>0</v>
      </c>
      <c r="E31" s="708">
        <f t="shared" si="1"/>
        <v>275537</v>
      </c>
      <c r="F31" s="707">
        <f>+'ETCA II-04'!E29</f>
        <v>80374</v>
      </c>
      <c r="G31" s="707">
        <f>+'ETCA II-04'!F29</f>
        <v>26454</v>
      </c>
      <c r="H31" s="706">
        <f t="shared" si="3"/>
        <v>195163</v>
      </c>
    </row>
    <row r="32" spans="1:8">
      <c r="A32" s="838"/>
      <c r="B32" s="743" t="s">
        <v>650</v>
      </c>
      <c r="C32" s="707">
        <f>+'ETCA II-04'!B30</f>
        <v>2521738</v>
      </c>
      <c r="D32" s="707">
        <f>+'ETCA II-04'!C30</f>
        <v>-256299</v>
      </c>
      <c r="E32" s="708">
        <f t="shared" si="1"/>
        <v>2265439</v>
      </c>
      <c r="F32" s="707">
        <f>+'ETCA II-04'!E30</f>
        <v>707103</v>
      </c>
      <c r="G32" s="707">
        <f>+'ETCA II-04'!F30</f>
        <v>328311</v>
      </c>
      <c r="H32" s="706">
        <f t="shared" si="3"/>
        <v>1558336</v>
      </c>
    </row>
    <row r="33" spans="1:8">
      <c r="A33" s="838"/>
      <c r="B33" s="743" t="s">
        <v>651</v>
      </c>
      <c r="C33" s="707">
        <f>+'ETCA II-04'!B31</f>
        <v>1812073</v>
      </c>
      <c r="D33" s="707">
        <f>+'ETCA II-04'!C31</f>
        <v>0</v>
      </c>
      <c r="E33" s="708">
        <f t="shared" si="1"/>
        <v>1812073</v>
      </c>
      <c r="F33" s="707">
        <f>+'ETCA II-04'!E31</f>
        <v>411218</v>
      </c>
      <c r="G33" s="707">
        <f>+'ETCA II-04'!F31</f>
        <v>411218</v>
      </c>
      <c r="H33" s="706">
        <f t="shared" si="3"/>
        <v>1400855</v>
      </c>
    </row>
    <row r="34" spans="1:8">
      <c r="A34" s="838"/>
      <c r="B34" s="743" t="s">
        <v>652</v>
      </c>
      <c r="C34" s="707">
        <f>+'ETCA II-04'!B32</f>
        <v>1276721</v>
      </c>
      <c r="D34" s="707">
        <f>+'ETCA II-04'!C32</f>
        <v>59659</v>
      </c>
      <c r="E34" s="708">
        <f t="shared" si="1"/>
        <v>1336380</v>
      </c>
      <c r="F34" s="707">
        <f>+'ETCA II-04'!E32</f>
        <v>274008</v>
      </c>
      <c r="G34" s="707">
        <f>+'ETCA II-04'!F32</f>
        <v>103348</v>
      </c>
      <c r="H34" s="706">
        <f t="shared" si="3"/>
        <v>1062372</v>
      </c>
    </row>
    <row r="35" spans="1:8">
      <c r="A35" s="838"/>
      <c r="B35" s="743" t="s">
        <v>653</v>
      </c>
      <c r="C35" s="707">
        <f>+'ETCA II-04'!B33</f>
        <v>573514</v>
      </c>
      <c r="D35" s="707">
        <f>+'ETCA II-04'!C33</f>
        <v>0</v>
      </c>
      <c r="E35" s="708">
        <f t="shared" si="1"/>
        <v>573514</v>
      </c>
      <c r="F35" s="707">
        <f>+'ETCA II-04'!E33</f>
        <v>26293</v>
      </c>
      <c r="G35" s="707">
        <f>+'ETCA II-04'!F33</f>
        <v>19293</v>
      </c>
      <c r="H35" s="706">
        <f t="shared" si="3"/>
        <v>547221</v>
      </c>
    </row>
    <row r="36" spans="1:8">
      <c r="A36" s="838"/>
      <c r="B36" s="743" t="s">
        <v>654</v>
      </c>
      <c r="C36" s="707">
        <f>+'ETCA II-04'!B34</f>
        <v>240777</v>
      </c>
      <c r="D36" s="707">
        <f>+'ETCA II-04'!C34</f>
        <v>0</v>
      </c>
      <c r="E36" s="708">
        <f t="shared" si="1"/>
        <v>240777</v>
      </c>
      <c r="F36" s="707">
        <f>+'ETCA II-04'!E34</f>
        <v>17352</v>
      </c>
      <c r="G36" s="707">
        <f>+'ETCA II-04'!F34</f>
        <v>12075</v>
      </c>
      <c r="H36" s="706">
        <f t="shared" si="3"/>
        <v>223425</v>
      </c>
    </row>
    <row r="37" spans="1:8">
      <c r="A37" s="838"/>
      <c r="B37" s="743" t="s">
        <v>655</v>
      </c>
      <c r="C37" s="707">
        <f>+'ETCA II-04'!B35</f>
        <v>398896</v>
      </c>
      <c r="D37" s="707">
        <f>+'ETCA II-04'!C35</f>
        <v>0</v>
      </c>
      <c r="E37" s="708">
        <f t="shared" si="1"/>
        <v>398896</v>
      </c>
      <c r="F37" s="707">
        <f>+'ETCA II-04'!E35</f>
        <v>67244</v>
      </c>
      <c r="G37" s="707">
        <f>+'ETCA II-04'!F35</f>
        <v>51636</v>
      </c>
      <c r="H37" s="706">
        <f t="shared" si="3"/>
        <v>331652</v>
      </c>
    </row>
    <row r="38" spans="1:8" ht="15.75" thickBot="1">
      <c r="A38" s="742"/>
      <c r="B38" s="678" t="s">
        <v>656</v>
      </c>
      <c r="C38" s="721">
        <f>+'ETCA II-04'!B36</f>
        <v>1913916</v>
      </c>
      <c r="D38" s="721">
        <f>+'ETCA II-04'!C36</f>
        <v>0</v>
      </c>
      <c r="E38" s="722">
        <f t="shared" si="1"/>
        <v>1913916</v>
      </c>
      <c r="F38" s="721">
        <f>+'ETCA II-04'!E36</f>
        <v>638614</v>
      </c>
      <c r="G38" s="721">
        <f>+'ETCA II-04'!F36</f>
        <v>265503</v>
      </c>
      <c r="H38" s="723">
        <f t="shared" si="3"/>
        <v>1275302</v>
      </c>
    </row>
    <row r="39" spans="1:8">
      <c r="A39" s="1304" t="s">
        <v>657</v>
      </c>
      <c r="B39" s="1305"/>
      <c r="C39" s="705">
        <f t="shared" ref="C39:H39" si="5">SUM(C40:C48)</f>
        <v>0</v>
      </c>
      <c r="D39" s="705">
        <f t="shared" si="5"/>
        <v>0</v>
      </c>
      <c r="E39" s="705">
        <f t="shared" si="5"/>
        <v>0</v>
      </c>
      <c r="F39" s="705">
        <f t="shared" si="5"/>
        <v>0</v>
      </c>
      <c r="G39" s="705">
        <f t="shared" si="5"/>
        <v>0</v>
      </c>
      <c r="H39" s="705">
        <f t="shared" si="5"/>
        <v>0</v>
      </c>
    </row>
    <row r="40" spans="1:8">
      <c r="A40" s="838"/>
      <c r="B40" s="743" t="s">
        <v>658</v>
      </c>
      <c r="C40" s="707"/>
      <c r="D40" s="707"/>
      <c r="E40" s="708">
        <f t="shared" si="1"/>
        <v>0</v>
      </c>
      <c r="F40" s="707"/>
      <c r="G40" s="707"/>
      <c r="H40" s="706">
        <f t="shared" si="3"/>
        <v>0</v>
      </c>
    </row>
    <row r="41" spans="1:8">
      <c r="A41" s="838"/>
      <c r="B41" s="743" t="s">
        <v>659</v>
      </c>
      <c r="C41" s="707"/>
      <c r="D41" s="707"/>
      <c r="E41" s="708">
        <f t="shared" si="1"/>
        <v>0</v>
      </c>
      <c r="F41" s="707"/>
      <c r="G41" s="707"/>
      <c r="H41" s="706">
        <f t="shared" si="3"/>
        <v>0</v>
      </c>
    </row>
    <row r="42" spans="1:8">
      <c r="A42" s="838"/>
      <c r="B42" s="743" t="s">
        <v>660</v>
      </c>
      <c r="C42" s="707"/>
      <c r="D42" s="707"/>
      <c r="E42" s="708">
        <f t="shared" si="1"/>
        <v>0</v>
      </c>
      <c r="F42" s="707"/>
      <c r="G42" s="707"/>
      <c r="H42" s="706">
        <f t="shared" si="3"/>
        <v>0</v>
      </c>
    </row>
    <row r="43" spans="1:8">
      <c r="A43" s="838"/>
      <c r="B43" s="743" t="s">
        <v>661</v>
      </c>
      <c r="C43" s="707"/>
      <c r="D43" s="707"/>
      <c r="E43" s="708">
        <f t="shared" si="1"/>
        <v>0</v>
      </c>
      <c r="F43" s="707"/>
      <c r="G43" s="707"/>
      <c r="H43" s="706">
        <f t="shared" si="3"/>
        <v>0</v>
      </c>
    </row>
    <row r="44" spans="1:8">
      <c r="A44" s="838"/>
      <c r="B44" s="743" t="s">
        <v>662</v>
      </c>
      <c r="C44" s="707"/>
      <c r="D44" s="707"/>
      <c r="E44" s="708">
        <f t="shared" si="1"/>
        <v>0</v>
      </c>
      <c r="F44" s="707"/>
      <c r="G44" s="707"/>
      <c r="H44" s="706">
        <f t="shared" si="3"/>
        <v>0</v>
      </c>
    </row>
    <row r="45" spans="1:8">
      <c r="A45" s="838"/>
      <c r="B45" s="743" t="s">
        <v>663</v>
      </c>
      <c r="C45" s="707"/>
      <c r="D45" s="707"/>
      <c r="E45" s="708">
        <f t="shared" si="1"/>
        <v>0</v>
      </c>
      <c r="F45" s="707"/>
      <c r="G45" s="707"/>
      <c r="H45" s="706">
        <f t="shared" si="3"/>
        <v>0</v>
      </c>
    </row>
    <row r="46" spans="1:8">
      <c r="A46" s="838"/>
      <c r="B46" s="743" t="s">
        <v>664</v>
      </c>
      <c r="C46" s="707"/>
      <c r="D46" s="707"/>
      <c r="E46" s="708">
        <f t="shared" si="1"/>
        <v>0</v>
      </c>
      <c r="F46" s="707"/>
      <c r="G46" s="707"/>
      <c r="H46" s="706">
        <f t="shared" si="3"/>
        <v>0</v>
      </c>
    </row>
    <row r="47" spans="1:8">
      <c r="A47" s="838"/>
      <c r="B47" s="743" t="s">
        <v>665</v>
      </c>
      <c r="C47" s="707"/>
      <c r="D47" s="707"/>
      <c r="E47" s="708">
        <f t="shared" si="1"/>
        <v>0</v>
      </c>
      <c r="F47" s="707"/>
      <c r="G47" s="707"/>
      <c r="H47" s="706">
        <f t="shared" si="3"/>
        <v>0</v>
      </c>
    </row>
    <row r="48" spans="1:8">
      <c r="A48" s="838"/>
      <c r="B48" s="743" t="s">
        <v>666</v>
      </c>
      <c r="C48" s="707"/>
      <c r="D48" s="707"/>
      <c r="E48" s="708">
        <f t="shared" si="1"/>
        <v>0</v>
      </c>
      <c r="F48" s="707"/>
      <c r="G48" s="707"/>
      <c r="H48" s="706">
        <f t="shared" si="3"/>
        <v>0</v>
      </c>
    </row>
    <row r="49" spans="1:8">
      <c r="A49" s="1302" t="s">
        <v>667</v>
      </c>
      <c r="B49" s="1303"/>
      <c r="C49" s="704">
        <f t="shared" ref="C49:H49" si="6">SUM(C50:C58)</f>
        <v>0</v>
      </c>
      <c r="D49" s="704">
        <f>SUM(D50:D58)</f>
        <v>0</v>
      </c>
      <c r="E49" s="709">
        <f>SUM(E50:E58)</f>
        <v>0</v>
      </c>
      <c r="F49" s="704">
        <f>SUM(F50:F58)</f>
        <v>0</v>
      </c>
      <c r="G49" s="704">
        <f>SUM(G50:G58)</f>
        <v>0</v>
      </c>
      <c r="H49" s="704">
        <f t="shared" si="6"/>
        <v>0</v>
      </c>
    </row>
    <row r="50" spans="1:8">
      <c r="A50" s="838"/>
      <c r="B50" s="743" t="s">
        <v>668</v>
      </c>
      <c r="C50" s="707">
        <f>+'ETCA II-04'!B48</f>
        <v>0</v>
      </c>
      <c r="D50" s="707">
        <f>+'ETCA II-04'!C48</f>
        <v>0</v>
      </c>
      <c r="E50" s="708">
        <f t="shared" si="1"/>
        <v>0</v>
      </c>
      <c r="F50" s="707">
        <f>+'ETCA II-04'!E48</f>
        <v>0</v>
      </c>
      <c r="G50" s="707">
        <f>+'ETCA II-04'!F48</f>
        <v>0</v>
      </c>
      <c r="H50" s="706">
        <f t="shared" si="3"/>
        <v>0</v>
      </c>
    </row>
    <row r="51" spans="1:8">
      <c r="A51" s="838"/>
      <c r="B51" s="743" t="s">
        <v>669</v>
      </c>
      <c r="C51" s="707">
        <f>+'ETCA II-04'!B49</f>
        <v>0</v>
      </c>
      <c r="D51" s="707">
        <f>+'ETCA II-04'!C49</f>
        <v>0</v>
      </c>
      <c r="E51" s="708">
        <f t="shared" si="1"/>
        <v>0</v>
      </c>
      <c r="F51" s="707">
        <f>+'ETCA II-04'!E49</f>
        <v>0</v>
      </c>
      <c r="G51" s="707">
        <f>+'ETCA II-04'!F49</f>
        <v>0</v>
      </c>
      <c r="H51" s="706">
        <f t="shared" si="3"/>
        <v>0</v>
      </c>
    </row>
    <row r="52" spans="1:8">
      <c r="A52" s="838"/>
      <c r="B52" s="743" t="s">
        <v>670</v>
      </c>
      <c r="C52" s="707"/>
      <c r="D52" s="707"/>
      <c r="E52" s="708">
        <f t="shared" si="1"/>
        <v>0</v>
      </c>
      <c r="F52" s="707"/>
      <c r="G52" s="707"/>
      <c r="H52" s="706">
        <f t="shared" si="3"/>
        <v>0</v>
      </c>
    </row>
    <row r="53" spans="1:8">
      <c r="A53" s="838"/>
      <c r="B53" s="743" t="s">
        <v>671</v>
      </c>
      <c r="C53" s="707"/>
      <c r="D53" s="707"/>
      <c r="E53" s="708">
        <f t="shared" si="1"/>
        <v>0</v>
      </c>
      <c r="F53" s="707"/>
      <c r="G53" s="707"/>
      <c r="H53" s="706">
        <f t="shared" si="3"/>
        <v>0</v>
      </c>
    </row>
    <row r="54" spans="1:8">
      <c r="A54" s="838"/>
      <c r="B54" s="743" t="s">
        <v>672</v>
      </c>
      <c r="C54" s="707"/>
      <c r="D54" s="707"/>
      <c r="E54" s="708">
        <f t="shared" si="1"/>
        <v>0</v>
      </c>
      <c r="F54" s="707"/>
      <c r="G54" s="707"/>
      <c r="H54" s="706">
        <f t="shared" si="3"/>
        <v>0</v>
      </c>
    </row>
    <row r="55" spans="1:8">
      <c r="A55" s="838"/>
      <c r="B55" s="743" t="s">
        <v>673</v>
      </c>
      <c r="C55" s="707">
        <f>+'ETCA II-04'!B53</f>
        <v>0</v>
      </c>
      <c r="D55" s="707">
        <f>+'ETCA II-04'!C53</f>
        <v>0</v>
      </c>
      <c r="E55" s="708">
        <f t="shared" si="1"/>
        <v>0</v>
      </c>
      <c r="F55" s="707">
        <f>+'ETCA II-04'!E53</f>
        <v>0</v>
      </c>
      <c r="G55" s="707">
        <f>+'ETCA II-04'!F53</f>
        <v>0</v>
      </c>
      <c r="H55" s="706">
        <f t="shared" si="3"/>
        <v>0</v>
      </c>
    </row>
    <row r="56" spans="1:8">
      <c r="A56" s="838"/>
      <c r="B56" s="743" t="s">
        <v>674</v>
      </c>
      <c r="C56" s="707"/>
      <c r="D56" s="707"/>
      <c r="E56" s="708">
        <f t="shared" si="1"/>
        <v>0</v>
      </c>
      <c r="F56" s="707"/>
      <c r="G56" s="707"/>
      <c r="H56" s="706">
        <f t="shared" si="3"/>
        <v>0</v>
      </c>
    </row>
    <row r="57" spans="1:8">
      <c r="A57" s="838"/>
      <c r="B57" s="743" t="s">
        <v>675</v>
      </c>
      <c r="C57" s="707"/>
      <c r="D57" s="707"/>
      <c r="E57" s="708">
        <f t="shared" si="1"/>
        <v>0</v>
      </c>
      <c r="F57" s="707"/>
      <c r="G57" s="707"/>
      <c r="H57" s="706">
        <f t="shared" si="3"/>
        <v>0</v>
      </c>
    </row>
    <row r="58" spans="1:8">
      <c r="A58" s="838"/>
      <c r="B58" s="743" t="s">
        <v>676</v>
      </c>
      <c r="C58" s="707"/>
      <c r="D58" s="707"/>
      <c r="E58" s="708">
        <f t="shared" si="1"/>
        <v>0</v>
      </c>
      <c r="F58" s="707"/>
      <c r="G58" s="707"/>
      <c r="H58" s="706">
        <f t="shared" si="3"/>
        <v>0</v>
      </c>
    </row>
    <row r="59" spans="1:8">
      <c r="A59" s="1302" t="s">
        <v>677</v>
      </c>
      <c r="B59" s="1303"/>
      <c r="C59" s="704">
        <f t="shared" ref="C59:H59" si="7">SUM(C60:C62)</f>
        <v>0</v>
      </c>
      <c r="D59" s="704">
        <f t="shared" si="7"/>
        <v>0</v>
      </c>
      <c r="E59" s="709">
        <f t="shared" si="7"/>
        <v>0</v>
      </c>
      <c r="F59" s="704">
        <f t="shared" si="7"/>
        <v>0</v>
      </c>
      <c r="G59" s="704">
        <f t="shared" si="7"/>
        <v>0</v>
      </c>
      <c r="H59" s="704">
        <f t="shared" si="7"/>
        <v>0</v>
      </c>
    </row>
    <row r="60" spans="1:8">
      <c r="A60" s="838"/>
      <c r="B60" s="743" t="s">
        <v>678</v>
      </c>
      <c r="C60" s="707"/>
      <c r="D60" s="707"/>
      <c r="E60" s="708">
        <f t="shared" si="1"/>
        <v>0</v>
      </c>
      <c r="F60" s="707"/>
      <c r="G60" s="707"/>
      <c r="H60" s="706">
        <f t="shared" si="3"/>
        <v>0</v>
      </c>
    </row>
    <row r="61" spans="1:8">
      <c r="A61" s="838"/>
      <c r="B61" s="743" t="s">
        <v>679</v>
      </c>
      <c r="C61" s="707"/>
      <c r="D61" s="707"/>
      <c r="E61" s="708">
        <f t="shared" si="1"/>
        <v>0</v>
      </c>
      <c r="F61" s="707"/>
      <c r="G61" s="707"/>
      <c r="H61" s="706">
        <f t="shared" si="3"/>
        <v>0</v>
      </c>
    </row>
    <row r="62" spans="1:8">
      <c r="A62" s="838"/>
      <c r="B62" s="743" t="s">
        <v>680</v>
      </c>
      <c r="C62" s="707"/>
      <c r="D62" s="707"/>
      <c r="E62" s="708">
        <f t="shared" si="1"/>
        <v>0</v>
      </c>
      <c r="F62" s="707"/>
      <c r="G62" s="707"/>
      <c r="H62" s="706">
        <f t="shared" si="3"/>
        <v>0</v>
      </c>
    </row>
    <row r="63" spans="1:8">
      <c r="A63" s="1302" t="s">
        <v>681</v>
      </c>
      <c r="B63" s="1303"/>
      <c r="C63" s="704">
        <f t="shared" ref="C63:H63" si="8">SUM(C64:C71)</f>
        <v>0</v>
      </c>
      <c r="D63" s="704">
        <f t="shared" si="8"/>
        <v>0</v>
      </c>
      <c r="E63" s="704">
        <f t="shared" si="8"/>
        <v>0</v>
      </c>
      <c r="F63" s="704">
        <f t="shared" si="8"/>
        <v>0</v>
      </c>
      <c r="G63" s="704">
        <f t="shared" si="8"/>
        <v>0</v>
      </c>
      <c r="H63" s="704">
        <f t="shared" si="8"/>
        <v>0</v>
      </c>
    </row>
    <row r="64" spans="1:8">
      <c r="A64" s="838"/>
      <c r="B64" s="743" t="s">
        <v>682</v>
      </c>
      <c r="C64" s="707"/>
      <c r="D64" s="707"/>
      <c r="E64" s="708">
        <f t="shared" si="1"/>
        <v>0</v>
      </c>
      <c r="F64" s="707"/>
      <c r="G64" s="707"/>
      <c r="H64" s="706">
        <f t="shared" si="3"/>
        <v>0</v>
      </c>
    </row>
    <row r="65" spans="1:8">
      <c r="A65" s="838"/>
      <c r="B65" s="743" t="s">
        <v>683</v>
      </c>
      <c r="C65" s="707"/>
      <c r="D65" s="707"/>
      <c r="E65" s="708">
        <f t="shared" si="1"/>
        <v>0</v>
      </c>
      <c r="F65" s="707"/>
      <c r="G65" s="707"/>
      <c r="H65" s="706">
        <f t="shared" si="3"/>
        <v>0</v>
      </c>
    </row>
    <row r="66" spans="1:8">
      <c r="A66" s="838"/>
      <c r="B66" s="743" t="s">
        <v>684</v>
      </c>
      <c r="C66" s="707"/>
      <c r="D66" s="707"/>
      <c r="E66" s="708">
        <f t="shared" si="1"/>
        <v>0</v>
      </c>
      <c r="F66" s="707"/>
      <c r="G66" s="707"/>
      <c r="H66" s="706">
        <f t="shared" si="3"/>
        <v>0</v>
      </c>
    </row>
    <row r="67" spans="1:8">
      <c r="A67" s="838"/>
      <c r="B67" s="743" t="s">
        <v>685</v>
      </c>
      <c r="C67" s="707"/>
      <c r="D67" s="707"/>
      <c r="E67" s="708">
        <f t="shared" si="1"/>
        <v>0</v>
      </c>
      <c r="F67" s="707"/>
      <c r="G67" s="707"/>
      <c r="H67" s="706">
        <f t="shared" si="3"/>
        <v>0</v>
      </c>
    </row>
    <row r="68" spans="1:8">
      <c r="A68" s="838"/>
      <c r="B68" s="743" t="s">
        <v>686</v>
      </c>
      <c r="C68" s="707"/>
      <c r="D68" s="707"/>
      <c r="E68" s="708">
        <f t="shared" si="1"/>
        <v>0</v>
      </c>
      <c r="F68" s="707"/>
      <c r="G68" s="707"/>
      <c r="H68" s="706">
        <f t="shared" si="3"/>
        <v>0</v>
      </c>
    </row>
    <row r="69" spans="1:8">
      <c r="A69" s="838"/>
      <c r="B69" s="743" t="s">
        <v>687</v>
      </c>
      <c r="C69" s="707"/>
      <c r="D69" s="707"/>
      <c r="E69" s="708">
        <f t="shared" si="1"/>
        <v>0</v>
      </c>
      <c r="F69" s="707"/>
      <c r="G69" s="707"/>
      <c r="H69" s="706">
        <f t="shared" si="3"/>
        <v>0</v>
      </c>
    </row>
    <row r="70" spans="1:8">
      <c r="A70" s="838"/>
      <c r="B70" s="743" t="s">
        <v>688</v>
      </c>
      <c r="C70" s="707"/>
      <c r="D70" s="707"/>
      <c r="E70" s="708">
        <f t="shared" si="1"/>
        <v>0</v>
      </c>
      <c r="F70" s="707"/>
      <c r="G70" s="707"/>
      <c r="H70" s="706">
        <f t="shared" si="3"/>
        <v>0</v>
      </c>
    </row>
    <row r="71" spans="1:8">
      <c r="A71" s="838"/>
      <c r="B71" s="743" t="s">
        <v>689</v>
      </c>
      <c r="C71" s="707"/>
      <c r="D71" s="707"/>
      <c r="E71" s="708">
        <f t="shared" si="1"/>
        <v>0</v>
      </c>
      <c r="F71" s="707"/>
      <c r="G71" s="707"/>
      <c r="H71" s="706">
        <f t="shared" si="3"/>
        <v>0</v>
      </c>
    </row>
    <row r="72" spans="1:8">
      <c r="A72" s="1302" t="s">
        <v>690</v>
      </c>
      <c r="B72" s="1303"/>
      <c r="C72" s="704">
        <f t="shared" ref="C72:H72" si="9">SUM(C73:C75)</f>
        <v>0</v>
      </c>
      <c r="D72" s="704">
        <f t="shared" si="9"/>
        <v>0</v>
      </c>
      <c r="E72" s="709">
        <f t="shared" si="9"/>
        <v>0</v>
      </c>
      <c r="F72" s="704">
        <f t="shared" si="9"/>
        <v>0</v>
      </c>
      <c r="G72" s="704">
        <f t="shared" si="9"/>
        <v>0</v>
      </c>
      <c r="H72" s="704">
        <f t="shared" si="9"/>
        <v>0</v>
      </c>
    </row>
    <row r="73" spans="1:8" ht="15.75" thickBot="1">
      <c r="A73" s="742"/>
      <c r="B73" s="678" t="s">
        <v>691</v>
      </c>
      <c r="C73" s="721"/>
      <c r="D73" s="721"/>
      <c r="E73" s="722">
        <f t="shared" si="1"/>
        <v>0</v>
      </c>
      <c r="F73" s="721"/>
      <c r="G73" s="721"/>
      <c r="H73" s="723">
        <f t="shared" si="3"/>
        <v>0</v>
      </c>
    </row>
    <row r="74" spans="1:8">
      <c r="A74" s="838"/>
      <c r="B74" s="743" t="s">
        <v>692</v>
      </c>
      <c r="C74" s="707"/>
      <c r="D74" s="707"/>
      <c r="E74" s="708">
        <f t="shared" si="1"/>
        <v>0</v>
      </c>
      <c r="F74" s="707"/>
      <c r="G74" s="707"/>
      <c r="H74" s="706">
        <f t="shared" si="3"/>
        <v>0</v>
      </c>
    </row>
    <row r="75" spans="1:8">
      <c r="A75" s="838"/>
      <c r="B75" s="743" t="s">
        <v>693</v>
      </c>
      <c r="C75" s="707"/>
      <c r="D75" s="707"/>
      <c r="E75" s="708">
        <f t="shared" si="1"/>
        <v>0</v>
      </c>
      <c r="F75" s="707"/>
      <c r="G75" s="707"/>
      <c r="H75" s="706">
        <f t="shared" si="3"/>
        <v>0</v>
      </c>
    </row>
    <row r="76" spans="1:8">
      <c r="A76" s="1302" t="s">
        <v>694</v>
      </c>
      <c r="B76" s="1303"/>
      <c r="C76" s="704">
        <f t="shared" ref="C76:H76" si="10">SUM(C77:C83)</f>
        <v>18000000</v>
      </c>
      <c r="D76" s="704">
        <f t="shared" si="10"/>
        <v>0</v>
      </c>
      <c r="E76" s="709">
        <f t="shared" si="10"/>
        <v>18000000</v>
      </c>
      <c r="F76" s="704">
        <f t="shared" si="10"/>
        <v>3907264</v>
      </c>
      <c r="G76" s="704">
        <f t="shared" si="10"/>
        <v>3907264</v>
      </c>
      <c r="H76" s="704">
        <f t="shared" si="10"/>
        <v>14092736</v>
      </c>
    </row>
    <row r="77" spans="1:8">
      <c r="A77" s="838"/>
      <c r="B77" s="743" t="s">
        <v>695</v>
      </c>
      <c r="C77" s="707">
        <f>+'ETCA II-04'!B74</f>
        <v>10000000</v>
      </c>
      <c r="D77" s="707">
        <f>+'ETCA II-04'!C74</f>
        <v>0</v>
      </c>
      <c r="E77" s="708">
        <f t="shared" si="1"/>
        <v>10000000</v>
      </c>
      <c r="F77" s="707">
        <f>+'ETCA II-04'!E74</f>
        <v>2499996</v>
      </c>
      <c r="G77" s="707">
        <f>+'ETCA II-04'!F74</f>
        <v>2499996</v>
      </c>
      <c r="H77" s="706">
        <f t="shared" si="3"/>
        <v>7500004</v>
      </c>
    </row>
    <row r="78" spans="1:8">
      <c r="A78" s="838"/>
      <c r="B78" s="743" t="s">
        <v>696</v>
      </c>
      <c r="C78" s="707">
        <f>+'ETCA II-04'!B75</f>
        <v>8000000</v>
      </c>
      <c r="D78" s="707">
        <f>+'ETCA II-04'!C75</f>
        <v>0</v>
      </c>
      <c r="E78" s="708">
        <f t="shared" ref="E78:E83" si="11">C78+D78</f>
        <v>8000000</v>
      </c>
      <c r="F78" s="707">
        <f>+'ETCA II-04'!E75</f>
        <v>1407268</v>
      </c>
      <c r="G78" s="707">
        <f>+'ETCA II-04'!F75</f>
        <v>1407268</v>
      </c>
      <c r="H78" s="706">
        <f t="shared" si="3"/>
        <v>6592732</v>
      </c>
    </row>
    <row r="79" spans="1:8">
      <c r="A79" s="838"/>
      <c r="B79" s="743" t="s">
        <v>697</v>
      </c>
      <c r="C79" s="707"/>
      <c r="D79" s="707"/>
      <c r="E79" s="708">
        <f t="shared" si="11"/>
        <v>0</v>
      </c>
      <c r="F79" s="707"/>
      <c r="G79" s="707"/>
      <c r="H79" s="706">
        <f t="shared" si="3"/>
        <v>0</v>
      </c>
    </row>
    <row r="80" spans="1:8">
      <c r="A80" s="838"/>
      <c r="B80" s="743" t="s">
        <v>698</v>
      </c>
      <c r="C80" s="707"/>
      <c r="D80" s="707"/>
      <c r="E80" s="708">
        <f t="shared" si="11"/>
        <v>0</v>
      </c>
      <c r="F80" s="707"/>
      <c r="G80" s="707"/>
      <c r="H80" s="706">
        <f t="shared" si="3"/>
        <v>0</v>
      </c>
    </row>
    <row r="81" spans="1:8">
      <c r="A81" s="838"/>
      <c r="B81" s="743" t="s">
        <v>699</v>
      </c>
      <c r="C81" s="707"/>
      <c r="D81" s="707"/>
      <c r="E81" s="708">
        <f t="shared" si="11"/>
        <v>0</v>
      </c>
      <c r="F81" s="707"/>
      <c r="G81" s="707"/>
      <c r="H81" s="706">
        <f t="shared" si="3"/>
        <v>0</v>
      </c>
    </row>
    <row r="82" spans="1:8">
      <c r="A82" s="838"/>
      <c r="B82" s="743" t="s">
        <v>700</v>
      </c>
      <c r="C82" s="707"/>
      <c r="D82" s="707"/>
      <c r="E82" s="708">
        <f t="shared" si="11"/>
        <v>0</v>
      </c>
      <c r="F82" s="707"/>
      <c r="G82" s="707"/>
      <c r="H82" s="706">
        <f t="shared" si="3"/>
        <v>0</v>
      </c>
    </row>
    <row r="83" spans="1:8">
      <c r="A83" s="838"/>
      <c r="B83" s="743" t="s">
        <v>701</v>
      </c>
      <c r="C83" s="707"/>
      <c r="D83" s="707"/>
      <c r="E83" s="708">
        <f t="shared" si="11"/>
        <v>0</v>
      </c>
      <c r="F83" s="707"/>
      <c r="G83" s="707"/>
      <c r="H83" s="706">
        <f t="shared" si="3"/>
        <v>0</v>
      </c>
    </row>
    <row r="84" spans="1:8">
      <c r="A84" s="1302" t="s">
        <v>702</v>
      </c>
      <c r="B84" s="1303"/>
      <c r="C84" s="704">
        <f t="shared" ref="C84:H84" si="12">+C85+C93+C103+C113+C123+C133+C137+C146+C150</f>
        <v>0</v>
      </c>
      <c r="D84" s="704">
        <f t="shared" si="12"/>
        <v>0</v>
      </c>
      <c r="E84" s="709">
        <f t="shared" si="12"/>
        <v>0</v>
      </c>
      <c r="F84" s="704">
        <f t="shared" si="12"/>
        <v>0</v>
      </c>
      <c r="G84" s="704">
        <f t="shared" si="12"/>
        <v>0</v>
      </c>
      <c r="H84" s="704">
        <f t="shared" si="12"/>
        <v>0</v>
      </c>
    </row>
    <row r="85" spans="1:8">
      <c r="A85" s="1302" t="s">
        <v>629</v>
      </c>
      <c r="B85" s="1303"/>
      <c r="C85" s="704">
        <f t="shared" ref="C85:H85" si="13">SUM(C86:C92)</f>
        <v>0</v>
      </c>
      <c r="D85" s="704">
        <f t="shared" si="13"/>
        <v>0</v>
      </c>
      <c r="E85" s="709">
        <f t="shared" si="13"/>
        <v>0</v>
      </c>
      <c r="F85" s="704">
        <f t="shared" si="13"/>
        <v>0</v>
      </c>
      <c r="G85" s="704">
        <f t="shared" si="13"/>
        <v>0</v>
      </c>
      <c r="H85" s="704">
        <f t="shared" si="13"/>
        <v>0</v>
      </c>
    </row>
    <row r="86" spans="1:8">
      <c r="A86" s="838"/>
      <c r="B86" s="743" t="s">
        <v>630</v>
      </c>
      <c r="C86" s="707"/>
      <c r="D86" s="707"/>
      <c r="E86" s="708">
        <f t="shared" ref="E86:E92" si="14">C86+D86</f>
        <v>0</v>
      </c>
      <c r="F86" s="707"/>
      <c r="G86" s="707"/>
      <c r="H86" s="706">
        <f t="shared" ref="H86:H149" si="15">+E86-F86</f>
        <v>0</v>
      </c>
    </row>
    <row r="87" spans="1:8">
      <c r="A87" s="838"/>
      <c r="B87" s="743" t="s">
        <v>631</v>
      </c>
      <c r="C87" s="707"/>
      <c r="D87" s="707"/>
      <c r="E87" s="708">
        <f t="shared" si="14"/>
        <v>0</v>
      </c>
      <c r="F87" s="707"/>
      <c r="G87" s="707"/>
      <c r="H87" s="706">
        <f t="shared" si="15"/>
        <v>0</v>
      </c>
    </row>
    <row r="88" spans="1:8">
      <c r="A88" s="838"/>
      <c r="B88" s="743" t="s">
        <v>632</v>
      </c>
      <c r="C88" s="707"/>
      <c r="D88" s="707"/>
      <c r="E88" s="708">
        <f t="shared" si="14"/>
        <v>0</v>
      </c>
      <c r="F88" s="707"/>
      <c r="G88" s="707"/>
      <c r="H88" s="706">
        <f t="shared" si="15"/>
        <v>0</v>
      </c>
    </row>
    <row r="89" spans="1:8">
      <c r="A89" s="838"/>
      <c r="B89" s="743" t="s">
        <v>633</v>
      </c>
      <c r="C89" s="707"/>
      <c r="D89" s="707"/>
      <c r="E89" s="708">
        <f t="shared" si="14"/>
        <v>0</v>
      </c>
      <c r="F89" s="707"/>
      <c r="G89" s="707"/>
      <c r="H89" s="706">
        <f t="shared" si="15"/>
        <v>0</v>
      </c>
    </row>
    <row r="90" spans="1:8">
      <c r="A90" s="838"/>
      <c r="B90" s="743" t="s">
        <v>634</v>
      </c>
      <c r="C90" s="707"/>
      <c r="D90" s="707"/>
      <c r="E90" s="708">
        <f t="shared" si="14"/>
        <v>0</v>
      </c>
      <c r="F90" s="707"/>
      <c r="G90" s="707"/>
      <c r="H90" s="706">
        <f t="shared" si="15"/>
        <v>0</v>
      </c>
    </row>
    <row r="91" spans="1:8">
      <c r="A91" s="838"/>
      <c r="B91" s="743" t="s">
        <v>635</v>
      </c>
      <c r="C91" s="707"/>
      <c r="D91" s="707"/>
      <c r="E91" s="708">
        <f t="shared" si="14"/>
        <v>0</v>
      </c>
      <c r="F91" s="707"/>
      <c r="G91" s="707"/>
      <c r="H91" s="706">
        <f t="shared" si="15"/>
        <v>0</v>
      </c>
    </row>
    <row r="92" spans="1:8">
      <c r="A92" s="838"/>
      <c r="B92" s="743" t="s">
        <v>636</v>
      </c>
      <c r="C92" s="707"/>
      <c r="D92" s="707"/>
      <c r="E92" s="708">
        <f t="shared" si="14"/>
        <v>0</v>
      </c>
      <c r="F92" s="707"/>
      <c r="G92" s="707"/>
      <c r="H92" s="706">
        <f t="shared" si="15"/>
        <v>0</v>
      </c>
    </row>
    <row r="93" spans="1:8">
      <c r="A93" s="1302" t="s">
        <v>637</v>
      </c>
      <c r="B93" s="1303"/>
      <c r="C93" s="704">
        <f t="shared" ref="C93:H93" si="16">SUM(C94:C102)</f>
        <v>0</v>
      </c>
      <c r="D93" s="704">
        <f t="shared" si="16"/>
        <v>0</v>
      </c>
      <c r="E93" s="709">
        <f t="shared" si="16"/>
        <v>0</v>
      </c>
      <c r="F93" s="704">
        <f t="shared" si="16"/>
        <v>0</v>
      </c>
      <c r="G93" s="704">
        <f t="shared" si="16"/>
        <v>0</v>
      </c>
      <c r="H93" s="704">
        <f t="shared" si="16"/>
        <v>0</v>
      </c>
    </row>
    <row r="94" spans="1:8">
      <c r="A94" s="838"/>
      <c r="B94" s="743" t="s">
        <v>638</v>
      </c>
      <c r="C94" s="707"/>
      <c r="D94" s="707"/>
      <c r="E94" s="708">
        <f t="shared" ref="E94:E102" si="17">C94+D94</f>
        <v>0</v>
      </c>
      <c r="F94" s="707"/>
      <c r="G94" s="707"/>
      <c r="H94" s="706">
        <f t="shared" si="15"/>
        <v>0</v>
      </c>
    </row>
    <row r="95" spans="1:8">
      <c r="A95" s="838"/>
      <c r="B95" s="743" t="s">
        <v>639</v>
      </c>
      <c r="C95" s="707"/>
      <c r="D95" s="707"/>
      <c r="E95" s="708">
        <f t="shared" si="17"/>
        <v>0</v>
      </c>
      <c r="F95" s="707"/>
      <c r="G95" s="707"/>
      <c r="H95" s="706">
        <f t="shared" si="15"/>
        <v>0</v>
      </c>
    </row>
    <row r="96" spans="1:8">
      <c r="A96" s="838"/>
      <c r="B96" s="743" t="s">
        <v>640</v>
      </c>
      <c r="C96" s="707"/>
      <c r="D96" s="707"/>
      <c r="E96" s="708">
        <f t="shared" si="17"/>
        <v>0</v>
      </c>
      <c r="F96" s="707"/>
      <c r="G96" s="707"/>
      <c r="H96" s="706">
        <f t="shared" si="15"/>
        <v>0</v>
      </c>
    </row>
    <row r="97" spans="1:8">
      <c r="A97" s="838"/>
      <c r="B97" s="743" t="s">
        <v>641</v>
      </c>
      <c r="C97" s="707"/>
      <c r="D97" s="707"/>
      <c r="E97" s="708">
        <f t="shared" si="17"/>
        <v>0</v>
      </c>
      <c r="F97" s="707"/>
      <c r="G97" s="707"/>
      <c r="H97" s="706">
        <f t="shared" si="15"/>
        <v>0</v>
      </c>
    </row>
    <row r="98" spans="1:8">
      <c r="A98" s="838"/>
      <c r="B98" s="743" t="s">
        <v>642</v>
      </c>
      <c r="C98" s="707"/>
      <c r="D98" s="707"/>
      <c r="E98" s="708">
        <f t="shared" si="17"/>
        <v>0</v>
      </c>
      <c r="F98" s="707"/>
      <c r="G98" s="707"/>
      <c r="H98" s="706">
        <f t="shared" si="15"/>
        <v>0</v>
      </c>
    </row>
    <row r="99" spans="1:8">
      <c r="A99" s="838"/>
      <c r="B99" s="743" t="s">
        <v>643</v>
      </c>
      <c r="C99" s="707"/>
      <c r="D99" s="707"/>
      <c r="E99" s="708">
        <f t="shared" si="17"/>
        <v>0</v>
      </c>
      <c r="F99" s="707"/>
      <c r="G99" s="707"/>
      <c r="H99" s="706">
        <f t="shared" si="15"/>
        <v>0</v>
      </c>
    </row>
    <row r="100" spans="1:8">
      <c r="A100" s="838"/>
      <c r="B100" s="743" t="s">
        <v>644</v>
      </c>
      <c r="C100" s="707"/>
      <c r="D100" s="707"/>
      <c r="E100" s="708">
        <f t="shared" si="17"/>
        <v>0</v>
      </c>
      <c r="F100" s="707"/>
      <c r="G100" s="707"/>
      <c r="H100" s="706">
        <f t="shared" si="15"/>
        <v>0</v>
      </c>
    </row>
    <row r="101" spans="1:8">
      <c r="A101" s="838"/>
      <c r="B101" s="743" t="s">
        <v>645</v>
      </c>
      <c r="C101" s="707"/>
      <c r="D101" s="707"/>
      <c r="E101" s="708">
        <f t="shared" si="17"/>
        <v>0</v>
      </c>
      <c r="F101" s="707"/>
      <c r="G101" s="707"/>
      <c r="H101" s="706">
        <f t="shared" si="15"/>
        <v>0</v>
      </c>
    </row>
    <row r="102" spans="1:8">
      <c r="A102" s="838"/>
      <c r="B102" s="743" t="s">
        <v>646</v>
      </c>
      <c r="C102" s="707"/>
      <c r="D102" s="707"/>
      <c r="E102" s="708">
        <f t="shared" si="17"/>
        <v>0</v>
      </c>
      <c r="F102" s="707"/>
      <c r="G102" s="707"/>
      <c r="H102" s="706">
        <f t="shared" si="15"/>
        <v>0</v>
      </c>
    </row>
    <row r="103" spans="1:8">
      <c r="A103" s="1302" t="s">
        <v>647</v>
      </c>
      <c r="B103" s="1303"/>
      <c r="C103" s="704">
        <f t="shared" ref="C103:H103" si="18">SUM(C104:C112)</f>
        <v>0</v>
      </c>
      <c r="D103" s="704">
        <f t="shared" si="18"/>
        <v>0</v>
      </c>
      <c r="E103" s="709">
        <f t="shared" si="18"/>
        <v>0</v>
      </c>
      <c r="F103" s="704">
        <f t="shared" si="18"/>
        <v>0</v>
      </c>
      <c r="G103" s="704">
        <f t="shared" si="18"/>
        <v>0</v>
      </c>
      <c r="H103" s="704">
        <f t="shared" si="18"/>
        <v>0</v>
      </c>
    </row>
    <row r="104" spans="1:8">
      <c r="A104" s="838"/>
      <c r="B104" s="743" t="s">
        <v>648</v>
      </c>
      <c r="C104" s="707"/>
      <c r="D104" s="707"/>
      <c r="E104" s="708">
        <f t="shared" ref="E104:E112" si="19">C104+D104</f>
        <v>0</v>
      </c>
      <c r="F104" s="707"/>
      <c r="G104" s="707"/>
      <c r="H104" s="706">
        <f t="shared" si="15"/>
        <v>0</v>
      </c>
    </row>
    <row r="105" spans="1:8">
      <c r="A105" s="838"/>
      <c r="B105" s="743" t="s">
        <v>649</v>
      </c>
      <c r="C105" s="707"/>
      <c r="D105" s="707"/>
      <c r="E105" s="708">
        <f t="shared" si="19"/>
        <v>0</v>
      </c>
      <c r="F105" s="707"/>
      <c r="G105" s="707"/>
      <c r="H105" s="706">
        <f t="shared" si="15"/>
        <v>0</v>
      </c>
    </row>
    <row r="106" spans="1:8">
      <c r="A106" s="838"/>
      <c r="B106" s="743" t="s">
        <v>650</v>
      </c>
      <c r="C106" s="707"/>
      <c r="D106" s="707"/>
      <c r="E106" s="708">
        <f t="shared" si="19"/>
        <v>0</v>
      </c>
      <c r="F106" s="707"/>
      <c r="G106" s="707"/>
      <c r="H106" s="706">
        <f t="shared" si="15"/>
        <v>0</v>
      </c>
    </row>
    <row r="107" spans="1:8">
      <c r="A107" s="838"/>
      <c r="B107" s="743" t="s">
        <v>651</v>
      </c>
      <c r="C107" s="707"/>
      <c r="D107" s="707"/>
      <c r="E107" s="708">
        <f t="shared" si="19"/>
        <v>0</v>
      </c>
      <c r="F107" s="707"/>
      <c r="G107" s="707"/>
      <c r="H107" s="706">
        <f t="shared" si="15"/>
        <v>0</v>
      </c>
    </row>
    <row r="108" spans="1:8" ht="15.75" thickBot="1">
      <c r="A108" s="742"/>
      <c r="B108" s="678" t="s">
        <v>652</v>
      </c>
      <c r="C108" s="721"/>
      <c r="D108" s="721"/>
      <c r="E108" s="722">
        <f t="shared" si="19"/>
        <v>0</v>
      </c>
      <c r="F108" s="721"/>
      <c r="G108" s="721"/>
      <c r="H108" s="723">
        <f t="shared" si="15"/>
        <v>0</v>
      </c>
    </row>
    <row r="109" spans="1:8">
      <c r="A109" s="838"/>
      <c r="B109" s="743" t="s">
        <v>653</v>
      </c>
      <c r="C109" s="707"/>
      <c r="D109" s="707"/>
      <c r="E109" s="708">
        <f t="shared" si="19"/>
        <v>0</v>
      </c>
      <c r="F109" s="707"/>
      <c r="G109" s="707"/>
      <c r="H109" s="706">
        <f t="shared" si="15"/>
        <v>0</v>
      </c>
    </row>
    <row r="110" spans="1:8">
      <c r="A110" s="838"/>
      <c r="B110" s="743" t="s">
        <v>654</v>
      </c>
      <c r="C110" s="707"/>
      <c r="D110" s="707"/>
      <c r="E110" s="708">
        <f t="shared" si="19"/>
        <v>0</v>
      </c>
      <c r="F110" s="707"/>
      <c r="G110" s="707"/>
      <c r="H110" s="706">
        <f t="shared" si="15"/>
        <v>0</v>
      </c>
    </row>
    <row r="111" spans="1:8">
      <c r="A111" s="838"/>
      <c r="B111" s="743" t="s">
        <v>655</v>
      </c>
      <c r="C111" s="707"/>
      <c r="D111" s="707"/>
      <c r="E111" s="708">
        <f t="shared" si="19"/>
        <v>0</v>
      </c>
      <c r="F111" s="707"/>
      <c r="G111" s="707"/>
      <c r="H111" s="706">
        <f t="shared" si="15"/>
        <v>0</v>
      </c>
    </row>
    <row r="112" spans="1:8">
      <c r="A112" s="838"/>
      <c r="B112" s="743" t="s">
        <v>656</v>
      </c>
      <c r="C112" s="707"/>
      <c r="D112" s="707"/>
      <c r="E112" s="708">
        <f t="shared" si="19"/>
        <v>0</v>
      </c>
      <c r="F112" s="707"/>
      <c r="G112" s="707"/>
      <c r="H112" s="706">
        <f t="shared" si="15"/>
        <v>0</v>
      </c>
    </row>
    <row r="113" spans="1:8">
      <c r="A113" s="1302" t="s">
        <v>657</v>
      </c>
      <c r="B113" s="1303"/>
      <c r="C113" s="704">
        <f t="shared" ref="C113:H113" si="20">SUM(C114:C122)</f>
        <v>0</v>
      </c>
      <c r="D113" s="704">
        <f t="shared" si="20"/>
        <v>0</v>
      </c>
      <c r="E113" s="709">
        <f t="shared" si="20"/>
        <v>0</v>
      </c>
      <c r="F113" s="704">
        <f t="shared" si="20"/>
        <v>0</v>
      </c>
      <c r="G113" s="704">
        <f t="shared" si="20"/>
        <v>0</v>
      </c>
      <c r="H113" s="704">
        <f t="shared" si="20"/>
        <v>0</v>
      </c>
    </row>
    <row r="114" spans="1:8">
      <c r="A114" s="838"/>
      <c r="B114" s="743" t="s">
        <v>658</v>
      </c>
      <c r="C114" s="707"/>
      <c r="D114" s="707"/>
      <c r="E114" s="708">
        <f t="shared" ref="E114:E122" si="21">C114+D114</f>
        <v>0</v>
      </c>
      <c r="F114" s="707"/>
      <c r="G114" s="707"/>
      <c r="H114" s="706">
        <f t="shared" si="15"/>
        <v>0</v>
      </c>
    </row>
    <row r="115" spans="1:8">
      <c r="A115" s="838"/>
      <c r="B115" s="743" t="s">
        <v>659</v>
      </c>
      <c r="C115" s="707"/>
      <c r="D115" s="707"/>
      <c r="E115" s="708">
        <f t="shared" si="21"/>
        <v>0</v>
      </c>
      <c r="F115" s="707"/>
      <c r="G115" s="707"/>
      <c r="H115" s="706">
        <f t="shared" si="15"/>
        <v>0</v>
      </c>
    </row>
    <row r="116" spans="1:8">
      <c r="A116" s="838"/>
      <c r="B116" s="743" t="s">
        <v>660</v>
      </c>
      <c r="C116" s="707"/>
      <c r="D116" s="707"/>
      <c r="E116" s="708">
        <f t="shared" si="21"/>
        <v>0</v>
      </c>
      <c r="F116" s="707"/>
      <c r="G116" s="707"/>
      <c r="H116" s="706">
        <f t="shared" si="15"/>
        <v>0</v>
      </c>
    </row>
    <row r="117" spans="1:8">
      <c r="A117" s="838"/>
      <c r="B117" s="743" t="s">
        <v>661</v>
      </c>
      <c r="C117" s="707"/>
      <c r="D117" s="707"/>
      <c r="E117" s="708">
        <f t="shared" si="21"/>
        <v>0</v>
      </c>
      <c r="F117" s="707"/>
      <c r="G117" s="707"/>
      <c r="H117" s="706">
        <f t="shared" si="15"/>
        <v>0</v>
      </c>
    </row>
    <row r="118" spans="1:8">
      <c r="A118" s="838"/>
      <c r="B118" s="743" t="s">
        <v>662</v>
      </c>
      <c r="C118" s="707"/>
      <c r="D118" s="707"/>
      <c r="E118" s="708">
        <f t="shared" si="21"/>
        <v>0</v>
      </c>
      <c r="F118" s="707"/>
      <c r="G118" s="707"/>
      <c r="H118" s="706">
        <f t="shared" si="15"/>
        <v>0</v>
      </c>
    </row>
    <row r="119" spans="1:8">
      <c r="A119" s="838"/>
      <c r="B119" s="743" t="s">
        <v>663</v>
      </c>
      <c r="C119" s="707"/>
      <c r="D119" s="707"/>
      <c r="E119" s="708">
        <f t="shared" si="21"/>
        <v>0</v>
      </c>
      <c r="F119" s="707"/>
      <c r="G119" s="707"/>
      <c r="H119" s="706">
        <f t="shared" si="15"/>
        <v>0</v>
      </c>
    </row>
    <row r="120" spans="1:8">
      <c r="A120" s="838"/>
      <c r="B120" s="743" t="s">
        <v>664</v>
      </c>
      <c r="C120" s="707"/>
      <c r="D120" s="707"/>
      <c r="E120" s="708">
        <f t="shared" si="21"/>
        <v>0</v>
      </c>
      <c r="F120" s="707"/>
      <c r="G120" s="707"/>
      <c r="H120" s="706">
        <f t="shared" si="15"/>
        <v>0</v>
      </c>
    </row>
    <row r="121" spans="1:8">
      <c r="A121" s="838"/>
      <c r="B121" s="743" t="s">
        <v>665</v>
      </c>
      <c r="C121" s="707"/>
      <c r="D121" s="707"/>
      <c r="E121" s="708">
        <f t="shared" si="21"/>
        <v>0</v>
      </c>
      <c r="F121" s="707"/>
      <c r="G121" s="707"/>
      <c r="H121" s="706">
        <f t="shared" si="15"/>
        <v>0</v>
      </c>
    </row>
    <row r="122" spans="1:8">
      <c r="A122" s="838"/>
      <c r="B122" s="743" t="s">
        <v>666</v>
      </c>
      <c r="C122" s="707"/>
      <c r="D122" s="707"/>
      <c r="E122" s="708">
        <f t="shared" si="21"/>
        <v>0</v>
      </c>
      <c r="F122" s="707"/>
      <c r="G122" s="707"/>
      <c r="H122" s="706">
        <f t="shared" si="15"/>
        <v>0</v>
      </c>
    </row>
    <row r="123" spans="1:8">
      <c r="A123" s="1302" t="s">
        <v>667</v>
      </c>
      <c r="B123" s="1303"/>
      <c r="C123" s="704">
        <f t="shared" ref="C123:H123" si="22">SUM(C124:C132)</f>
        <v>0</v>
      </c>
      <c r="D123" s="704">
        <f t="shared" si="22"/>
        <v>0</v>
      </c>
      <c r="E123" s="709">
        <f t="shared" si="22"/>
        <v>0</v>
      </c>
      <c r="F123" s="704">
        <f t="shared" si="22"/>
        <v>0</v>
      </c>
      <c r="G123" s="704">
        <f t="shared" si="22"/>
        <v>0</v>
      </c>
      <c r="H123" s="704">
        <f t="shared" si="22"/>
        <v>0</v>
      </c>
    </row>
    <row r="124" spans="1:8">
      <c r="A124" s="838"/>
      <c r="B124" s="743" t="s">
        <v>668</v>
      </c>
      <c r="C124" s="707">
        <v>0</v>
      </c>
      <c r="D124" s="707"/>
      <c r="E124" s="708">
        <f t="shared" ref="E124:E132" si="23">C124+D124</f>
        <v>0</v>
      </c>
      <c r="F124" s="707"/>
      <c r="G124" s="707"/>
      <c r="H124" s="706">
        <f t="shared" si="15"/>
        <v>0</v>
      </c>
    </row>
    <row r="125" spans="1:8">
      <c r="A125" s="838"/>
      <c r="B125" s="743" t="s">
        <v>669</v>
      </c>
      <c r="C125" s="707"/>
      <c r="D125" s="707"/>
      <c r="E125" s="708">
        <f t="shared" si="23"/>
        <v>0</v>
      </c>
      <c r="F125" s="707"/>
      <c r="G125" s="707"/>
      <c r="H125" s="706">
        <f t="shared" si="15"/>
        <v>0</v>
      </c>
    </row>
    <row r="126" spans="1:8">
      <c r="A126" s="838"/>
      <c r="B126" s="743" t="s">
        <v>670</v>
      </c>
      <c r="C126" s="707"/>
      <c r="D126" s="707"/>
      <c r="E126" s="708">
        <f t="shared" si="23"/>
        <v>0</v>
      </c>
      <c r="F126" s="707"/>
      <c r="G126" s="707"/>
      <c r="H126" s="706">
        <f t="shared" si="15"/>
        <v>0</v>
      </c>
    </row>
    <row r="127" spans="1:8">
      <c r="A127" s="838"/>
      <c r="B127" s="743" t="s">
        <v>671</v>
      </c>
      <c r="C127" s="707"/>
      <c r="D127" s="707"/>
      <c r="E127" s="708">
        <f t="shared" si="23"/>
        <v>0</v>
      </c>
      <c r="F127" s="707"/>
      <c r="G127" s="707"/>
      <c r="H127" s="706">
        <f t="shared" si="15"/>
        <v>0</v>
      </c>
    </row>
    <row r="128" spans="1:8">
      <c r="A128" s="838"/>
      <c r="B128" s="743" t="s">
        <v>672</v>
      </c>
      <c r="C128" s="707"/>
      <c r="D128" s="707"/>
      <c r="E128" s="708">
        <f t="shared" si="23"/>
        <v>0</v>
      </c>
      <c r="F128" s="707"/>
      <c r="G128" s="707"/>
      <c r="H128" s="706">
        <f t="shared" si="15"/>
        <v>0</v>
      </c>
    </row>
    <row r="129" spans="1:8">
      <c r="A129" s="838"/>
      <c r="B129" s="743" t="s">
        <v>673</v>
      </c>
      <c r="C129" s="707"/>
      <c r="D129" s="707"/>
      <c r="E129" s="708">
        <f t="shared" si="23"/>
        <v>0</v>
      </c>
      <c r="F129" s="707"/>
      <c r="G129" s="707"/>
      <c r="H129" s="706">
        <f t="shared" si="15"/>
        <v>0</v>
      </c>
    </row>
    <row r="130" spans="1:8">
      <c r="A130" s="838"/>
      <c r="B130" s="743" t="s">
        <v>674</v>
      </c>
      <c r="C130" s="707"/>
      <c r="D130" s="707"/>
      <c r="E130" s="708">
        <f t="shared" si="23"/>
        <v>0</v>
      </c>
      <c r="F130" s="707"/>
      <c r="G130" s="707"/>
      <c r="H130" s="706">
        <f t="shared" si="15"/>
        <v>0</v>
      </c>
    </row>
    <row r="131" spans="1:8">
      <c r="A131" s="838"/>
      <c r="B131" s="743" t="s">
        <v>675</v>
      </c>
      <c r="C131" s="707"/>
      <c r="D131" s="707"/>
      <c r="E131" s="708">
        <f t="shared" si="23"/>
        <v>0</v>
      </c>
      <c r="F131" s="707"/>
      <c r="G131" s="707"/>
      <c r="H131" s="706">
        <f t="shared" si="15"/>
        <v>0</v>
      </c>
    </row>
    <row r="132" spans="1:8">
      <c r="A132" s="838"/>
      <c r="B132" s="743" t="s">
        <v>676</v>
      </c>
      <c r="C132" s="707"/>
      <c r="D132" s="707"/>
      <c r="E132" s="708">
        <f t="shared" si="23"/>
        <v>0</v>
      </c>
      <c r="F132" s="707"/>
      <c r="G132" s="707"/>
      <c r="H132" s="706">
        <f t="shared" si="15"/>
        <v>0</v>
      </c>
    </row>
    <row r="133" spans="1:8">
      <c r="A133" s="1302" t="s">
        <v>677</v>
      </c>
      <c r="B133" s="1303"/>
      <c r="C133" s="704">
        <f t="shared" ref="C133:H133" si="24">SUM(C134:C136)</f>
        <v>0</v>
      </c>
      <c r="D133" s="704">
        <f t="shared" si="24"/>
        <v>0</v>
      </c>
      <c r="E133" s="709">
        <f t="shared" si="24"/>
        <v>0</v>
      </c>
      <c r="F133" s="704">
        <f t="shared" si="24"/>
        <v>0</v>
      </c>
      <c r="G133" s="704">
        <f t="shared" si="24"/>
        <v>0</v>
      </c>
      <c r="H133" s="704">
        <f t="shared" si="24"/>
        <v>0</v>
      </c>
    </row>
    <row r="134" spans="1:8">
      <c r="A134" s="838"/>
      <c r="B134" s="743" t="s">
        <v>678</v>
      </c>
      <c r="C134" s="707"/>
      <c r="D134" s="707"/>
      <c r="E134" s="708">
        <f>C134+D134</f>
        <v>0</v>
      </c>
      <c r="F134" s="707"/>
      <c r="G134" s="707"/>
      <c r="H134" s="706">
        <f t="shared" si="15"/>
        <v>0</v>
      </c>
    </row>
    <row r="135" spans="1:8">
      <c r="A135" s="838"/>
      <c r="B135" s="743" t="s">
        <v>679</v>
      </c>
      <c r="C135" s="707"/>
      <c r="D135" s="707"/>
      <c r="E135" s="708">
        <f>C135+D135</f>
        <v>0</v>
      </c>
      <c r="F135" s="707"/>
      <c r="G135" s="707"/>
      <c r="H135" s="706">
        <f t="shared" si="15"/>
        <v>0</v>
      </c>
    </row>
    <row r="136" spans="1:8">
      <c r="A136" s="838"/>
      <c r="B136" s="743" t="s">
        <v>680</v>
      </c>
      <c r="C136" s="707"/>
      <c r="D136" s="707"/>
      <c r="E136" s="708">
        <f>C136+D136</f>
        <v>0</v>
      </c>
      <c r="F136" s="707"/>
      <c r="G136" s="707"/>
      <c r="H136" s="706">
        <f t="shared" si="15"/>
        <v>0</v>
      </c>
    </row>
    <row r="137" spans="1:8">
      <c r="A137" s="1302" t="s">
        <v>681</v>
      </c>
      <c r="B137" s="1303"/>
      <c r="C137" s="704">
        <f t="shared" ref="C137:H137" si="25">SUM(C138:C145)</f>
        <v>0</v>
      </c>
      <c r="D137" s="704">
        <f t="shared" si="25"/>
        <v>0</v>
      </c>
      <c r="E137" s="709">
        <f t="shared" si="25"/>
        <v>0</v>
      </c>
      <c r="F137" s="704">
        <f t="shared" si="25"/>
        <v>0</v>
      </c>
      <c r="G137" s="704">
        <f t="shared" si="25"/>
        <v>0</v>
      </c>
      <c r="H137" s="704">
        <f t="shared" si="25"/>
        <v>0</v>
      </c>
    </row>
    <row r="138" spans="1:8">
      <c r="A138" s="838"/>
      <c r="B138" s="743" t="s">
        <v>682</v>
      </c>
      <c r="C138" s="707"/>
      <c r="D138" s="707"/>
      <c r="E138" s="708">
        <f t="shared" ref="E138:E145" si="26">C138+D138</f>
        <v>0</v>
      </c>
      <c r="F138" s="707"/>
      <c r="G138" s="707"/>
      <c r="H138" s="706">
        <f t="shared" si="15"/>
        <v>0</v>
      </c>
    </row>
    <row r="139" spans="1:8">
      <c r="A139" s="838"/>
      <c r="B139" s="743" t="s">
        <v>683</v>
      </c>
      <c r="C139" s="707"/>
      <c r="D139" s="707"/>
      <c r="E139" s="708">
        <f t="shared" si="26"/>
        <v>0</v>
      </c>
      <c r="F139" s="707"/>
      <c r="G139" s="707"/>
      <c r="H139" s="706">
        <f t="shared" si="15"/>
        <v>0</v>
      </c>
    </row>
    <row r="140" spans="1:8">
      <c r="A140" s="838"/>
      <c r="B140" s="743" t="s">
        <v>684</v>
      </c>
      <c r="C140" s="707"/>
      <c r="D140" s="707"/>
      <c r="E140" s="708">
        <f t="shared" si="26"/>
        <v>0</v>
      </c>
      <c r="F140" s="707"/>
      <c r="G140" s="707"/>
      <c r="H140" s="706">
        <f t="shared" si="15"/>
        <v>0</v>
      </c>
    </row>
    <row r="141" spans="1:8">
      <c r="A141" s="838"/>
      <c r="B141" s="743" t="s">
        <v>685</v>
      </c>
      <c r="C141" s="707"/>
      <c r="D141" s="707"/>
      <c r="E141" s="708">
        <f t="shared" si="26"/>
        <v>0</v>
      </c>
      <c r="F141" s="707"/>
      <c r="G141" s="707"/>
      <c r="H141" s="706">
        <f t="shared" si="15"/>
        <v>0</v>
      </c>
    </row>
    <row r="142" spans="1:8">
      <c r="A142" s="838"/>
      <c r="B142" s="743" t="s">
        <v>686</v>
      </c>
      <c r="C142" s="707"/>
      <c r="D142" s="707"/>
      <c r="E142" s="708">
        <f t="shared" si="26"/>
        <v>0</v>
      </c>
      <c r="F142" s="707"/>
      <c r="G142" s="707"/>
      <c r="H142" s="706">
        <f t="shared" si="15"/>
        <v>0</v>
      </c>
    </row>
    <row r="143" spans="1:8" ht="15.75" thickBot="1">
      <c r="A143" s="742"/>
      <c r="B143" s="678" t="s">
        <v>687</v>
      </c>
      <c r="C143" s="721"/>
      <c r="D143" s="721"/>
      <c r="E143" s="722">
        <f t="shared" si="26"/>
        <v>0</v>
      </c>
      <c r="F143" s="721"/>
      <c r="G143" s="721"/>
      <c r="H143" s="723">
        <f t="shared" si="15"/>
        <v>0</v>
      </c>
    </row>
    <row r="144" spans="1:8">
      <c r="A144" s="838"/>
      <c r="B144" s="743" t="s">
        <v>688</v>
      </c>
      <c r="C144" s="707"/>
      <c r="D144" s="707"/>
      <c r="E144" s="708">
        <f t="shared" si="26"/>
        <v>0</v>
      </c>
      <c r="F144" s="707"/>
      <c r="G144" s="707"/>
      <c r="H144" s="706">
        <f t="shared" si="15"/>
        <v>0</v>
      </c>
    </row>
    <row r="145" spans="1:9">
      <c r="A145" s="838"/>
      <c r="B145" s="743" t="s">
        <v>689</v>
      </c>
      <c r="C145" s="707"/>
      <c r="D145" s="707"/>
      <c r="E145" s="708">
        <f t="shared" si="26"/>
        <v>0</v>
      </c>
      <c r="F145" s="707"/>
      <c r="G145" s="707"/>
      <c r="H145" s="706">
        <f t="shared" si="15"/>
        <v>0</v>
      </c>
    </row>
    <row r="146" spans="1:9">
      <c r="A146" s="1302" t="s">
        <v>690</v>
      </c>
      <c r="B146" s="1303"/>
      <c r="C146" s="704">
        <f t="shared" ref="C146:H146" si="27">SUM(C147:C149)</f>
        <v>0</v>
      </c>
      <c r="D146" s="704">
        <f t="shared" si="27"/>
        <v>0</v>
      </c>
      <c r="E146" s="709">
        <f t="shared" si="27"/>
        <v>0</v>
      </c>
      <c r="F146" s="704">
        <f t="shared" si="27"/>
        <v>0</v>
      </c>
      <c r="G146" s="704">
        <f t="shared" si="27"/>
        <v>0</v>
      </c>
      <c r="H146" s="704">
        <f t="shared" si="27"/>
        <v>0</v>
      </c>
    </row>
    <row r="147" spans="1:9">
      <c r="A147" s="838"/>
      <c r="B147" s="743" t="s">
        <v>691</v>
      </c>
      <c r="C147" s="707"/>
      <c r="D147" s="707"/>
      <c r="E147" s="708">
        <f>C147+D147</f>
        <v>0</v>
      </c>
      <c r="F147" s="707"/>
      <c r="G147" s="707"/>
      <c r="H147" s="706">
        <f t="shared" si="15"/>
        <v>0</v>
      </c>
    </row>
    <row r="148" spans="1:9">
      <c r="A148" s="838"/>
      <c r="B148" s="743" t="s">
        <v>692</v>
      </c>
      <c r="C148" s="707"/>
      <c r="D148" s="707"/>
      <c r="E148" s="708">
        <f>C148+D148</f>
        <v>0</v>
      </c>
      <c r="F148" s="707"/>
      <c r="G148" s="707"/>
      <c r="H148" s="706">
        <f t="shared" si="15"/>
        <v>0</v>
      </c>
    </row>
    <row r="149" spans="1:9">
      <c r="A149" s="838"/>
      <c r="B149" s="743" t="s">
        <v>693</v>
      </c>
      <c r="C149" s="707"/>
      <c r="D149" s="707"/>
      <c r="E149" s="708">
        <f>C149+D149</f>
        <v>0</v>
      </c>
      <c r="F149" s="707"/>
      <c r="G149" s="707"/>
      <c r="H149" s="706">
        <f t="shared" si="15"/>
        <v>0</v>
      </c>
    </row>
    <row r="150" spans="1:9">
      <c r="A150" s="1302" t="s">
        <v>694</v>
      </c>
      <c r="B150" s="1303"/>
      <c r="C150" s="704">
        <f t="shared" ref="C150:H150" si="28">SUM(C151:C157)</f>
        <v>0</v>
      </c>
      <c r="D150" s="704">
        <f t="shared" si="28"/>
        <v>0</v>
      </c>
      <c r="E150" s="709">
        <f t="shared" si="28"/>
        <v>0</v>
      </c>
      <c r="F150" s="704">
        <f t="shared" si="28"/>
        <v>0</v>
      </c>
      <c r="G150" s="704">
        <f t="shared" si="28"/>
        <v>0</v>
      </c>
      <c r="H150" s="704">
        <f t="shared" si="28"/>
        <v>0</v>
      </c>
    </row>
    <row r="151" spans="1:9">
      <c r="A151" s="838"/>
      <c r="B151" s="743" t="s">
        <v>695</v>
      </c>
      <c r="C151" s="707"/>
      <c r="D151" s="707"/>
      <c r="E151" s="708">
        <f t="shared" ref="E151:E158" si="29">C151+D151</f>
        <v>0</v>
      </c>
      <c r="F151" s="707"/>
      <c r="G151" s="707"/>
      <c r="H151" s="706">
        <f t="shared" ref="H151:H157" si="30">+E151-F151</f>
        <v>0</v>
      </c>
    </row>
    <row r="152" spans="1:9">
      <c r="A152" s="838"/>
      <c r="B152" s="743" t="s">
        <v>696</v>
      </c>
      <c r="C152" s="707"/>
      <c r="D152" s="707"/>
      <c r="E152" s="708">
        <f t="shared" si="29"/>
        <v>0</v>
      </c>
      <c r="F152" s="707"/>
      <c r="G152" s="707"/>
      <c r="H152" s="706">
        <f t="shared" si="30"/>
        <v>0</v>
      </c>
    </row>
    <row r="153" spans="1:9">
      <c r="A153" s="838"/>
      <c r="B153" s="743" t="s">
        <v>697</v>
      </c>
      <c r="C153" s="707"/>
      <c r="D153" s="707"/>
      <c r="E153" s="708">
        <f t="shared" si="29"/>
        <v>0</v>
      </c>
      <c r="F153" s="707"/>
      <c r="G153" s="707"/>
      <c r="H153" s="706">
        <f t="shared" si="30"/>
        <v>0</v>
      </c>
    </row>
    <row r="154" spans="1:9">
      <c r="A154" s="838"/>
      <c r="B154" s="743" t="s">
        <v>698</v>
      </c>
      <c r="C154" s="707"/>
      <c r="D154" s="707"/>
      <c r="E154" s="708">
        <f t="shared" si="29"/>
        <v>0</v>
      </c>
      <c r="F154" s="707"/>
      <c r="G154" s="707"/>
      <c r="H154" s="706">
        <f t="shared" si="30"/>
        <v>0</v>
      </c>
    </row>
    <row r="155" spans="1:9">
      <c r="A155" s="838"/>
      <c r="B155" s="743" t="s">
        <v>699</v>
      </c>
      <c r="C155" s="707"/>
      <c r="D155" s="707"/>
      <c r="E155" s="708">
        <f t="shared" si="29"/>
        <v>0</v>
      </c>
      <c r="F155" s="707"/>
      <c r="G155" s="707"/>
      <c r="H155" s="706">
        <f t="shared" si="30"/>
        <v>0</v>
      </c>
      <c r="I155" s="518" t="str">
        <f>IF((C159-'ETCA II-04'!B81)&gt;0.9,"ERROR!!!!! EL MONTO NO COINCIDE CON LO REPORTADO EN EL FORMATO ETCA-II-04 EN EL TOTAL DEL GASTO","")</f>
        <v/>
      </c>
    </row>
    <row r="156" spans="1:9">
      <c r="A156" s="838"/>
      <c r="B156" s="743" t="s">
        <v>700</v>
      </c>
      <c r="C156" s="707"/>
      <c r="D156" s="707"/>
      <c r="E156" s="708">
        <f t="shared" si="29"/>
        <v>0</v>
      </c>
      <c r="F156" s="707"/>
      <c r="G156" s="707"/>
      <c r="H156" s="706">
        <f t="shared" si="30"/>
        <v>0</v>
      </c>
      <c r="I156" s="518" t="str">
        <f>IF((D159-'ETCA II-04'!C81)&gt;0.9,"ERROR!!!!! EL MONTO NO COINCIDE CON LO REPORTADO EN EL FORMATO ETCA-II-04 EN EL TOTAL DEL GASTO","")</f>
        <v/>
      </c>
    </row>
    <row r="157" spans="1:9">
      <c r="A157" s="838"/>
      <c r="B157" s="743" t="s">
        <v>701</v>
      </c>
      <c r="C157" s="707"/>
      <c r="D157" s="707"/>
      <c r="E157" s="708">
        <f t="shared" si="29"/>
        <v>0</v>
      </c>
      <c r="F157" s="707"/>
      <c r="G157" s="707"/>
      <c r="H157" s="706">
        <f t="shared" si="30"/>
        <v>0</v>
      </c>
      <c r="I157" s="518" t="str">
        <f>IF((E159-'ETCA II-04'!D81)&gt;0.9,"ERROR!!!!! EL MONTO NO COINCIDE CON LO REPORTADO EN EL FORMATO ETCA-II-04 EN EL TOTAL DEL GASTO","")</f>
        <v/>
      </c>
    </row>
    <row r="158" spans="1:9">
      <c r="A158" s="838"/>
      <c r="B158" s="743"/>
      <c r="C158" s="705"/>
      <c r="D158" s="705"/>
      <c r="E158" s="708">
        <f t="shared" si="29"/>
        <v>0</v>
      </c>
      <c r="F158" s="705"/>
      <c r="G158" s="705"/>
      <c r="H158" s="706"/>
      <c r="I158" s="518" t="str">
        <f>IF((H159-'ETCA II-04'!G81)&gt;0.9,"ERROR!!!!! EL MONTO NO COINCIDE CON LO REPORTADO EN EL FORMATO ETCA-II-04 EN EL TOTAL DEL GASTO","")</f>
        <v/>
      </c>
    </row>
    <row r="159" spans="1:9">
      <c r="A159" s="1302" t="s">
        <v>703</v>
      </c>
      <c r="B159" s="1303"/>
      <c r="C159" s="704">
        <f t="shared" ref="C159:G159" si="31">+C10+C84</f>
        <v>88528385</v>
      </c>
      <c r="D159" s="704">
        <f>+D10+D84</f>
        <v>0</v>
      </c>
      <c r="E159" s="709">
        <f t="shared" si="31"/>
        <v>88528385</v>
      </c>
      <c r="F159" s="704">
        <f t="shared" si="31"/>
        <v>24570045</v>
      </c>
      <c r="G159" s="704">
        <f t="shared" si="31"/>
        <v>19395689</v>
      </c>
      <c r="H159" s="704">
        <f>+H10+H84</f>
        <v>63958340</v>
      </c>
      <c r="I159" s="518" t="str">
        <f>IF((F159-'ETCA II-04'!E81)&gt;0.9,"ERROR!!!!! EL MONTO NO COINCIDE CON LO REPORTADO EN EL FORMATO ETCA-II-04 EN EL TOTAL DEL GASTO","")</f>
        <v/>
      </c>
    </row>
    <row r="160" spans="1:9" ht="15.75" thickBot="1">
      <c r="A160" s="742"/>
      <c r="B160" s="678"/>
      <c r="C160" s="679"/>
      <c r="D160" s="679"/>
      <c r="E160" s="679"/>
      <c r="F160" s="679"/>
      <c r="G160" s="679"/>
      <c r="H160" s="680"/>
      <c r="I160" s="518" t="str">
        <f>IF((G159-'ETCA II-04'!F81)&gt;0.9,"ERROR!!!!! EL MONTO NO COINCIDE CON LO REPORTADO EN EL FORMATO ETCA-II-04 EN EL TOTAL DEL GASTO","")</f>
        <v/>
      </c>
    </row>
  </sheetData>
  <sheetProtection formatColumns="0" formatRows="0"/>
  <mergeCells count="30">
    <mergeCell ref="A29:B29"/>
    <mergeCell ref="A39:B39"/>
    <mergeCell ref="A49:B49"/>
    <mergeCell ref="A6:H6"/>
    <mergeCell ref="A1:H1"/>
    <mergeCell ref="A2:H2"/>
    <mergeCell ref="A3:H3"/>
    <mergeCell ref="A4:H4"/>
    <mergeCell ref="A5:H5"/>
    <mergeCell ref="A7:B8"/>
    <mergeCell ref="C7:G7"/>
    <mergeCell ref="H7:H8"/>
    <mergeCell ref="A10:B10"/>
    <mergeCell ref="A11:B11"/>
    <mergeCell ref="A19:B19"/>
    <mergeCell ref="A59:B59"/>
    <mergeCell ref="A63:B63"/>
    <mergeCell ref="A72:B72"/>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 right="0"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40"/>
  <sheetViews>
    <sheetView view="pageBreakPreview" zoomScaleSheetLayoutView="100" workbookViewId="0">
      <selection activeCell="F16" sqref="F16"/>
    </sheetView>
  </sheetViews>
  <sheetFormatPr baseColWidth="10" defaultColWidth="11.28515625" defaultRowHeight="16.5"/>
  <cols>
    <col min="1" max="1" width="36.7109375" style="283" customWidth="1"/>
    <col min="2" max="2" width="13.7109375" style="283" customWidth="1"/>
    <col min="3" max="3" width="12" style="283" customWidth="1"/>
    <col min="4" max="4" width="13" style="283" customWidth="1"/>
    <col min="5" max="5" width="13.7109375" style="283" customWidth="1"/>
    <col min="6" max="6" width="15.7109375" style="283" customWidth="1"/>
    <col min="7" max="7" width="12.140625" style="283" customWidth="1"/>
    <col min="8" max="16384" width="11.28515625" style="283"/>
  </cols>
  <sheetData>
    <row r="1" spans="1:8">
      <c r="A1" s="1183" t="s">
        <v>23</v>
      </c>
      <c r="B1" s="1183"/>
      <c r="C1" s="1183"/>
      <c r="D1" s="1183"/>
      <c r="E1" s="1183"/>
      <c r="F1" s="1183"/>
      <c r="G1" s="1183"/>
    </row>
    <row r="2" spans="1:8" s="284" customFormat="1" ht="15.75">
      <c r="A2" s="1183" t="s">
        <v>559</v>
      </c>
      <c r="B2" s="1183"/>
      <c r="C2" s="1183"/>
      <c r="D2" s="1183"/>
      <c r="E2" s="1183"/>
      <c r="F2" s="1183"/>
      <c r="G2" s="1183"/>
    </row>
    <row r="3" spans="1:8" s="284" customFormat="1" ht="15.75">
      <c r="A3" s="1183" t="s">
        <v>704</v>
      </c>
      <c r="B3" s="1183"/>
      <c r="C3" s="1183"/>
      <c r="D3" s="1183"/>
      <c r="E3" s="1183"/>
      <c r="F3" s="1183"/>
      <c r="G3" s="1183"/>
    </row>
    <row r="4" spans="1:8" s="284" customFormat="1" ht="15.75">
      <c r="A4" s="1184" t="str">
        <f>'ETCA-I-01'!A3:G3</f>
        <v>TELEVISORA DE HERMOSILLO, S.A. DE C.V.</v>
      </c>
      <c r="B4" s="1184"/>
      <c r="C4" s="1184"/>
      <c r="D4" s="1184"/>
      <c r="E4" s="1184"/>
      <c r="F4" s="1184"/>
      <c r="G4" s="1184"/>
    </row>
    <row r="5" spans="1:8" s="284" customFormat="1">
      <c r="A5" s="1185" t="str">
        <f>'ETCA-I-03'!A4:D4</f>
        <v>Del 01 de Enero al 31 de Marzo de 2019</v>
      </c>
      <c r="B5" s="1185"/>
      <c r="C5" s="1185"/>
      <c r="D5" s="1185"/>
      <c r="E5" s="1185"/>
      <c r="F5" s="1185"/>
      <c r="G5" s="1185"/>
    </row>
    <row r="6" spans="1:8" s="285" customFormat="1" ht="17.25" thickBot="1">
      <c r="A6" s="1301" t="s">
        <v>705</v>
      </c>
      <c r="B6" s="1301"/>
      <c r="C6" s="1301"/>
      <c r="D6" s="1301"/>
      <c r="E6" s="1301"/>
      <c r="F6" s="164"/>
      <c r="G6" s="776"/>
    </row>
    <row r="7" spans="1:8" s="286" customFormat="1" ht="38.25">
      <c r="A7" s="1244" t="s">
        <v>257</v>
      </c>
      <c r="B7" s="199" t="s">
        <v>563</v>
      </c>
      <c r="C7" s="199" t="s">
        <v>473</v>
      </c>
      <c r="D7" s="199" t="s">
        <v>564</v>
      </c>
      <c r="E7" s="200" t="s">
        <v>565</v>
      </c>
      <c r="F7" s="200" t="s">
        <v>566</v>
      </c>
      <c r="G7" s="201" t="s">
        <v>567</v>
      </c>
    </row>
    <row r="8" spans="1:8" s="287" customFormat="1" ht="15.75" customHeight="1" thickBot="1">
      <c r="A8" s="1246"/>
      <c r="B8" s="203" t="s">
        <v>438</v>
      </c>
      <c r="C8" s="203" t="s">
        <v>439</v>
      </c>
      <c r="D8" s="203" t="s">
        <v>568</v>
      </c>
      <c r="E8" s="203" t="s">
        <v>441</v>
      </c>
      <c r="F8" s="203" t="s">
        <v>442</v>
      </c>
      <c r="G8" s="205" t="s">
        <v>569</v>
      </c>
    </row>
    <row r="9" spans="1:8" ht="21.75" customHeight="1">
      <c r="A9" s="292" t="s">
        <v>706</v>
      </c>
      <c r="B9" s="466">
        <f>+'ETCA-II-13'!C10+'ETCA-II-13'!C49+'ETCA-II-13'!C70</f>
        <v>70528385</v>
      </c>
      <c r="C9" s="466">
        <f>+'ETCA-II-13'!D10+'ETCA-II-13'!D49+'ETCA-II-13'!D70</f>
        <v>0</v>
      </c>
      <c r="D9" s="467">
        <f>C9+B9</f>
        <v>70528385</v>
      </c>
      <c r="E9" s="466">
        <f>+'ETCA-II-13'!F10+'ETCA-II-13'!F49+'ETCA-II-13'!F70</f>
        <v>20662781</v>
      </c>
      <c r="F9" s="466">
        <f>+'ETCA-II-13'!G10+'ETCA-II-13'!G49+'ETCA-II-13'!G70</f>
        <v>15488426</v>
      </c>
      <c r="G9" s="468">
        <f>D9-E9+2</f>
        <v>49865606</v>
      </c>
    </row>
    <row r="10" spans="1:8" ht="22.5" customHeight="1">
      <c r="A10" s="292" t="s">
        <v>707</v>
      </c>
      <c r="B10" s="466">
        <f>+'ETCA-II-13'!C121</f>
        <v>0</v>
      </c>
      <c r="C10" s="466">
        <f>+'ETCA-II-13'!D121</f>
        <v>0</v>
      </c>
      <c r="D10" s="467">
        <f>C10+B10</f>
        <v>0</v>
      </c>
      <c r="E10" s="466">
        <f>+'ETCA-II-13'!F121</f>
        <v>0</v>
      </c>
      <c r="F10" s="466">
        <f>+'ETCA-II-13'!G121</f>
        <v>0</v>
      </c>
      <c r="G10" s="468">
        <f>D10-E10</f>
        <v>0</v>
      </c>
    </row>
    <row r="11" spans="1:8" ht="22.5" customHeight="1">
      <c r="A11" s="292" t="s">
        <v>708</v>
      </c>
      <c r="B11" s="466">
        <f>+'ETCA-II-13'!C130</f>
        <v>18000000</v>
      </c>
      <c r="C11" s="466">
        <f>+'ETCA-II-13'!D130</f>
        <v>0</v>
      </c>
      <c r="D11" s="467">
        <f>C11+B11</f>
        <v>18000000</v>
      </c>
      <c r="E11" s="466">
        <f>+'ETCA-II-13'!F130</f>
        <v>3907264</v>
      </c>
      <c r="F11" s="466">
        <f>+'ETCA-II-13'!G130</f>
        <v>3907264</v>
      </c>
      <c r="G11" s="468">
        <f>D11-E11</f>
        <v>14092736</v>
      </c>
    </row>
    <row r="12" spans="1:8" ht="23.25" customHeight="1">
      <c r="A12" s="292" t="s">
        <v>229</v>
      </c>
      <c r="B12" s="466"/>
      <c r="C12" s="466"/>
      <c r="D12" s="467"/>
      <c r="E12" s="466"/>
      <c r="F12" s="466"/>
      <c r="G12" s="468">
        <f>D12-E12</f>
        <v>0</v>
      </c>
    </row>
    <row r="13" spans="1:8" ht="22.5" customHeight="1">
      <c r="A13" s="292" t="s">
        <v>235</v>
      </c>
      <c r="B13" s="466"/>
      <c r="C13" s="466"/>
      <c r="D13" s="467"/>
      <c r="E13" s="466"/>
      <c r="F13" s="466"/>
      <c r="G13" s="468">
        <f>D13-E13</f>
        <v>0</v>
      </c>
    </row>
    <row r="14" spans="1:8" ht="10.5" customHeight="1" thickBot="1">
      <c r="A14" s="293"/>
      <c r="B14" s="525"/>
      <c r="C14" s="525"/>
      <c r="D14" s="526"/>
      <c r="E14" s="525"/>
      <c r="F14" s="525"/>
      <c r="G14" s="527"/>
    </row>
    <row r="15" spans="1:8" ht="16.5" customHeight="1" thickBot="1">
      <c r="A15" s="789" t="s">
        <v>619</v>
      </c>
      <c r="B15" s="528">
        <f>SUM(B9:B14)</f>
        <v>88528385</v>
      </c>
      <c r="C15" s="528">
        <f>SUM(C9:C14)</f>
        <v>0</v>
      </c>
      <c r="D15" s="529">
        <f>C15+B15</f>
        <v>88528385</v>
      </c>
      <c r="E15" s="528">
        <f>SUM(E9:E14)</f>
        <v>24570045</v>
      </c>
      <c r="F15" s="528">
        <f>SUM(F9:F14)-1</f>
        <v>19395689</v>
      </c>
      <c r="G15" s="530">
        <f>D15-E15</f>
        <v>63958340</v>
      </c>
      <c r="H15" s="518" t="str">
        <f>IF((B15-'ETCA II-04'!B81)&gt;0.9,"ERROR!!!!! EL MONTO NO COINCIDE CON LO REPORTADO EN EL FORMATO ETCA-II-04 EN EL TOTAL APROBADO ANUAL DEL ANALÍTICO DE EGRESOS","")</f>
        <v/>
      </c>
    </row>
    <row r="16" spans="1:8" ht="16.5" customHeight="1">
      <c r="A16" s="500"/>
      <c r="B16" s="589"/>
      <c r="C16" s="589"/>
      <c r="D16" s="590"/>
      <c r="E16" s="589"/>
      <c r="F16" s="589"/>
      <c r="G16" s="589"/>
      <c r="H16" s="518"/>
    </row>
    <row r="17" spans="1:8" ht="16.5" customHeight="1">
      <c r="A17" s="500"/>
      <c r="B17" s="589"/>
      <c r="C17" s="589"/>
      <c r="D17" s="590"/>
      <c r="E17" s="589"/>
      <c r="F17" s="589"/>
      <c r="G17" s="589"/>
      <c r="H17" s="518"/>
    </row>
    <row r="18" spans="1:8" ht="16.5" customHeight="1">
      <c r="A18" s="500"/>
      <c r="B18" s="589"/>
      <c r="C18" s="589"/>
      <c r="D18" s="590"/>
      <c r="E18" s="589"/>
      <c r="F18" s="589"/>
      <c r="G18" s="589"/>
      <c r="H18" s="518"/>
    </row>
    <row r="19" spans="1:8" ht="16.5" customHeight="1">
      <c r="A19" s="500"/>
      <c r="B19" s="589"/>
      <c r="C19" s="589"/>
      <c r="D19" s="590"/>
      <c r="E19" s="589"/>
      <c r="F19" s="589"/>
      <c r="G19" s="589"/>
      <c r="H19" s="518"/>
    </row>
    <row r="20" spans="1:8" ht="16.5" customHeight="1">
      <c r="A20" s="500"/>
      <c r="B20" s="589"/>
      <c r="C20" s="589"/>
      <c r="D20" s="590"/>
      <c r="E20" s="589"/>
      <c r="F20" s="589"/>
      <c r="G20" s="589"/>
      <c r="H20" s="518"/>
    </row>
    <row r="21" spans="1:8" ht="16.5" customHeight="1">
      <c r="A21" s="500"/>
      <c r="B21" s="589"/>
      <c r="C21" s="589"/>
      <c r="D21" s="590"/>
      <c r="E21" s="589"/>
      <c r="F21" s="589"/>
      <c r="G21" s="589"/>
      <c r="H21" s="518"/>
    </row>
    <row r="22" spans="1:8" ht="16.5" customHeight="1">
      <c r="A22" s="500"/>
      <c r="B22" s="589"/>
      <c r="C22" s="589"/>
      <c r="D22" s="590"/>
      <c r="E22" s="589"/>
      <c r="F22" s="589"/>
      <c r="G22" s="589"/>
      <c r="H22" s="518"/>
    </row>
    <row r="23" spans="1:8" ht="16.5" customHeight="1">
      <c r="A23" s="500"/>
      <c r="B23" s="589"/>
      <c r="C23" s="589"/>
      <c r="D23" s="590"/>
      <c r="E23" s="589"/>
      <c r="F23" s="589"/>
      <c r="G23" s="589"/>
      <c r="H23" s="518"/>
    </row>
    <row r="24" spans="1:8" ht="16.5" customHeight="1">
      <c r="A24" s="500"/>
      <c r="B24" s="589"/>
      <c r="C24" s="589"/>
      <c r="D24" s="590"/>
      <c r="E24" s="589"/>
      <c r="F24" s="589"/>
      <c r="G24" s="589"/>
      <c r="H24" s="518"/>
    </row>
    <row r="25" spans="1:8" ht="16.5" customHeight="1">
      <c r="A25" s="500"/>
      <c r="B25" s="589"/>
      <c r="C25" s="589"/>
      <c r="D25" s="590"/>
      <c r="E25" s="589"/>
      <c r="F25" s="589"/>
      <c r="G25" s="589"/>
      <c r="H25" s="518"/>
    </row>
    <row r="26" spans="1:8" ht="18.75" customHeight="1">
      <c r="H26" s="518" t="str">
        <f>IF(C15&lt;&gt;'ETCA II-04'!C81,"ERROR!!!!! EL MONTO NO COINCIDE CON LO REPORTADO EN EL FORMATO ETCA-II-11 EN EL TOTAL DE AMPLIACIONES/REDUCCIONES DEL ANALÍTICO DE EGRESOS","")</f>
        <v/>
      </c>
    </row>
    <row r="27" spans="1:8" s="289" customFormat="1" ht="15.75">
      <c r="A27" s="1327" t="s">
        <v>709</v>
      </c>
      <c r="B27" s="1327"/>
      <c r="C27" s="1327"/>
      <c r="D27" s="1327"/>
      <c r="E27" s="1327"/>
      <c r="F27" s="1327"/>
      <c r="G27" s="288"/>
      <c r="H27" s="518" t="str">
        <f>IF(D15&lt;&gt;'ETCA II-04'!D81,"ERROR!!!!! EL MONTO NO COINCIDE CON LO REPORTADO EN EL FORMATO ETCA-II-11 EN EL TOTAL MODIFICADO ANUAL DEL ANALÍTICO DE EGRESOS","")</f>
        <v/>
      </c>
    </row>
    <row r="28" spans="1:8" s="289" customFormat="1" ht="13.5">
      <c r="A28" s="290" t="s">
        <v>710</v>
      </c>
      <c r="B28" s="288"/>
      <c r="C28" s="288"/>
      <c r="D28" s="288"/>
      <c r="E28" s="288"/>
      <c r="F28" s="288"/>
      <c r="G28" s="288"/>
      <c r="H28" s="518"/>
    </row>
    <row r="29" spans="1:8" s="289" customFormat="1" ht="28.5" customHeight="1">
      <c r="A29" s="1326" t="s">
        <v>711</v>
      </c>
      <c r="B29" s="1326"/>
      <c r="C29" s="1326"/>
      <c r="D29" s="1326"/>
      <c r="E29" s="1326"/>
      <c r="F29" s="1326"/>
      <c r="G29" s="1326"/>
      <c r="H29" s="518" t="str">
        <f>IF(F15&lt;&gt;'ETCA II-04'!F81,"ERROR!!!!! EL MONTO NO COINCIDE CON LO REPORTADO EN EL FORMATO ETCA-II-11 EN EL TOTAL PAGADO ANUAL DEL ANALÍTICO DE EGRESOS","")</f>
        <v/>
      </c>
    </row>
    <row r="30" spans="1:8" s="289" customFormat="1" ht="13.5">
      <c r="A30" s="290" t="s">
        <v>712</v>
      </c>
      <c r="B30" s="288"/>
      <c r="C30" s="288"/>
      <c r="D30" s="288"/>
      <c r="E30" s="288"/>
      <c r="F30" s="288"/>
      <c r="G30" s="288"/>
      <c r="H30" s="518" t="str">
        <f>IF(G15&lt;&gt;'ETCA II-04'!G81,"ERROR!!!!! EL MONTO NO COINCIDE CON LO REPORTADO EN EL FORMATO ETCA-II-11 EN EL TOTAL DEL SUBEJERCICIO DEL ANALÍTICO DE EGRESOS","")</f>
        <v/>
      </c>
    </row>
    <row r="31" spans="1:8" s="289" customFormat="1" ht="25.5" customHeight="1">
      <c r="A31" s="1326" t="s">
        <v>713</v>
      </c>
      <c r="B31" s="1326"/>
      <c r="C31" s="1326"/>
      <c r="D31" s="1326"/>
      <c r="E31" s="1326"/>
      <c r="F31" s="1326"/>
      <c r="G31" s="1326"/>
    </row>
    <row r="32" spans="1:8" s="289" customFormat="1" ht="13.5">
      <c r="A32" s="1328" t="s">
        <v>714</v>
      </c>
      <c r="B32" s="1328"/>
      <c r="C32" s="1328"/>
      <c r="D32" s="1328"/>
      <c r="E32" s="288"/>
      <c r="F32" s="288"/>
      <c r="G32" s="288"/>
    </row>
    <row r="33" spans="1:7" s="289" customFormat="1" ht="13.5" customHeight="1">
      <c r="A33" s="1326" t="s">
        <v>715</v>
      </c>
      <c r="B33" s="1326"/>
      <c r="C33" s="1326"/>
      <c r="D33" s="1326"/>
      <c r="E33" s="1326"/>
      <c r="F33" s="1326"/>
      <c r="G33" s="1326"/>
    </row>
    <row r="34" spans="1:7" s="289" customFormat="1" ht="13.5">
      <c r="A34" s="290" t="s">
        <v>716</v>
      </c>
      <c r="B34" s="288"/>
      <c r="C34" s="288"/>
      <c r="D34" s="288"/>
      <c r="E34" s="288"/>
      <c r="F34" s="288"/>
      <c r="G34" s="288"/>
    </row>
    <row r="35" spans="1:7" s="289" customFormat="1" ht="13.5" customHeight="1">
      <c r="A35" s="1326" t="s">
        <v>717</v>
      </c>
      <c r="B35" s="1326"/>
      <c r="C35" s="1326"/>
      <c r="D35" s="1326"/>
      <c r="E35" s="1326"/>
      <c r="F35" s="1326"/>
      <c r="G35" s="1326"/>
    </row>
    <row r="36" spans="1:7" s="289" customFormat="1" ht="13.5">
      <c r="A36" s="291" t="s">
        <v>718</v>
      </c>
      <c r="B36" s="288"/>
      <c r="C36" s="288"/>
      <c r="D36" s="288"/>
      <c r="E36" s="288"/>
      <c r="F36" s="288"/>
      <c r="G36" s="288"/>
    </row>
    <row r="37" spans="1:7" s="289" customFormat="1" ht="13.5">
      <c r="A37" s="290" t="s">
        <v>719</v>
      </c>
      <c r="B37" s="288"/>
      <c r="C37" s="288"/>
      <c r="D37" s="288"/>
      <c r="E37" s="288"/>
      <c r="F37" s="288"/>
      <c r="G37" s="288"/>
    </row>
    <row r="38" spans="1:7" s="289" customFormat="1" ht="13.5" customHeight="1">
      <c r="A38" s="1326" t="s">
        <v>720</v>
      </c>
      <c r="B38" s="1326"/>
      <c r="C38" s="1326"/>
      <c r="D38" s="1326"/>
      <c r="E38" s="1326"/>
      <c r="F38" s="1326"/>
      <c r="G38" s="1326"/>
    </row>
    <row r="39" spans="1:7" s="289" customFormat="1" ht="13.5">
      <c r="A39" s="291" t="s">
        <v>718</v>
      </c>
      <c r="B39" s="288"/>
      <c r="C39" s="288"/>
      <c r="D39" s="288"/>
      <c r="E39" s="288"/>
      <c r="F39" s="288"/>
      <c r="G39" s="288"/>
    </row>
    <row r="40" spans="1:7" ht="8.25" customHeight="1"/>
  </sheetData>
  <sheetProtection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61"/>
  <sheetViews>
    <sheetView view="pageBreakPreview" zoomScaleSheetLayoutView="100" workbookViewId="0">
      <selection activeCell="B31" sqref="B31"/>
    </sheetView>
  </sheetViews>
  <sheetFormatPr baseColWidth="10" defaultColWidth="11.28515625" defaultRowHeight="16.5"/>
  <cols>
    <col min="1" max="1" width="51.140625" style="51" customWidth="1"/>
    <col min="2" max="2" width="16" style="51" customWidth="1"/>
    <col min="3" max="3" width="15.7109375" style="51" customWidth="1"/>
    <col min="4" max="4" width="38.7109375" style="51" customWidth="1"/>
    <col min="5" max="5" width="10.28515625" style="51" customWidth="1"/>
    <col min="6" max="6" width="15.28515625" style="51" bestFit="1" customWidth="1"/>
    <col min="7" max="7" width="15.7109375" style="51" customWidth="1"/>
    <col min="8" max="8" width="164.28515625" style="51" customWidth="1"/>
    <col min="9" max="16384" width="11.28515625" style="51"/>
  </cols>
  <sheetData>
    <row r="1" spans="1:7">
      <c r="A1" s="1156" t="s">
        <v>23</v>
      </c>
      <c r="B1" s="1156"/>
      <c r="C1" s="1156"/>
      <c r="D1" s="1156"/>
      <c r="E1" s="1156"/>
      <c r="F1" s="1156"/>
      <c r="G1" s="1156"/>
    </row>
    <row r="2" spans="1:7">
      <c r="A2" s="1157" t="s">
        <v>24</v>
      </c>
      <c r="B2" s="1157"/>
      <c r="C2" s="1157"/>
      <c r="D2" s="1157"/>
      <c r="E2" s="1157"/>
      <c r="F2" s="1157"/>
      <c r="G2" s="1157"/>
    </row>
    <row r="3" spans="1:7">
      <c r="A3" s="1157" t="s">
        <v>1071</v>
      </c>
      <c r="B3" s="1157"/>
      <c r="C3" s="1157"/>
      <c r="D3" s="1157"/>
      <c r="E3" s="1157"/>
      <c r="F3" s="1157"/>
      <c r="G3" s="1157"/>
    </row>
    <row r="4" spans="1:7">
      <c r="A4" s="1158" t="s">
        <v>1318</v>
      </c>
      <c r="B4" s="1158"/>
      <c r="C4" s="1158"/>
      <c r="D4" s="1158"/>
      <c r="E4" s="1158"/>
      <c r="F4" s="1158"/>
      <c r="G4" s="1158"/>
    </row>
    <row r="5" spans="1:7" ht="17.25" thickBot="1">
      <c r="A5" s="1160" t="s">
        <v>25</v>
      </c>
      <c r="B5" s="1160"/>
      <c r="C5" s="1160"/>
      <c r="D5" s="1160"/>
      <c r="E5" s="99"/>
      <c r="F5" s="1155"/>
      <c r="G5" s="1155"/>
    </row>
    <row r="6" spans="1:7" ht="24" customHeight="1" thickBot="1">
      <c r="A6" s="98" t="s">
        <v>26</v>
      </c>
      <c r="B6" s="846">
        <v>2019</v>
      </c>
      <c r="C6" s="846">
        <v>2018</v>
      </c>
      <c r="D6" s="121" t="s">
        <v>27</v>
      </c>
      <c r="E6" s="121"/>
      <c r="F6" s="846">
        <v>2019</v>
      </c>
      <c r="G6" s="847">
        <v>2018</v>
      </c>
    </row>
    <row r="7" spans="1:7" ht="17.25" thickTop="1">
      <c r="A7" s="56"/>
      <c r="B7" s="57"/>
      <c r="C7" s="57"/>
      <c r="D7" s="57"/>
      <c r="E7" s="57"/>
      <c r="F7" s="57"/>
      <c r="G7" s="1014"/>
    </row>
    <row r="8" spans="1:7">
      <c r="A8" s="58" t="s">
        <v>28</v>
      </c>
      <c r="B8" s="59"/>
      <c r="C8" s="59"/>
      <c r="D8" s="61" t="s">
        <v>29</v>
      </c>
      <c r="E8" s="61"/>
      <c r="F8" s="59"/>
      <c r="G8" s="62"/>
    </row>
    <row r="9" spans="1:7">
      <c r="A9" s="63" t="s">
        <v>30</v>
      </c>
      <c r="B9" s="64">
        <v>4111040</v>
      </c>
      <c r="C9" s="64">
        <v>2774392</v>
      </c>
      <c r="D9" s="1159" t="s">
        <v>31</v>
      </c>
      <c r="E9" s="1159"/>
      <c r="F9" s="64">
        <v>35490426</v>
      </c>
      <c r="G9" s="66">
        <v>30956891</v>
      </c>
    </row>
    <row r="10" spans="1:7">
      <c r="A10" s="63" t="s">
        <v>32</v>
      </c>
      <c r="B10" s="64">
        <v>23545739</v>
      </c>
      <c r="C10" s="64">
        <v>25687825</v>
      </c>
      <c r="D10" s="1159" t="s">
        <v>33</v>
      </c>
      <c r="E10" s="1159"/>
      <c r="F10" s="64">
        <v>0</v>
      </c>
      <c r="G10" s="66">
        <v>0</v>
      </c>
    </row>
    <row r="11" spans="1:7">
      <c r="A11" s="63" t="s">
        <v>34</v>
      </c>
      <c r="B11" s="64">
        <v>69133</v>
      </c>
      <c r="C11" s="64">
        <v>69133</v>
      </c>
      <c r="D11" s="1159" t="s">
        <v>35</v>
      </c>
      <c r="E11" s="1159"/>
      <c r="F11" s="64">
        <v>9999984</v>
      </c>
      <c r="G11" s="66">
        <v>9999984</v>
      </c>
    </row>
    <row r="12" spans="1:7">
      <c r="A12" s="63" t="s">
        <v>36</v>
      </c>
      <c r="B12" s="64">
        <v>0</v>
      </c>
      <c r="C12" s="64">
        <v>0</v>
      </c>
      <c r="D12" s="1159" t="s">
        <v>37</v>
      </c>
      <c r="E12" s="1159"/>
      <c r="F12" s="64">
        <v>0</v>
      </c>
      <c r="G12" s="66">
        <v>0</v>
      </c>
    </row>
    <row r="13" spans="1:7">
      <c r="A13" s="63" t="s">
        <v>38</v>
      </c>
      <c r="B13" s="64">
        <v>0</v>
      </c>
      <c r="C13" s="64">
        <v>0</v>
      </c>
      <c r="D13" s="1159" t="s">
        <v>39</v>
      </c>
      <c r="E13" s="1159"/>
      <c r="F13" s="64">
        <v>0</v>
      </c>
      <c r="G13" s="66">
        <v>0</v>
      </c>
    </row>
    <row r="14" spans="1:7" ht="33" customHeight="1">
      <c r="A14" s="532" t="s">
        <v>40</v>
      </c>
      <c r="B14" s="64">
        <v>-5175385</v>
      </c>
      <c r="C14" s="64">
        <v>-5337986</v>
      </c>
      <c r="D14" s="1159" t="s">
        <v>41</v>
      </c>
      <c r="E14" s="1159"/>
      <c r="F14" s="64">
        <v>0</v>
      </c>
      <c r="G14" s="66">
        <v>0</v>
      </c>
    </row>
    <row r="15" spans="1:7">
      <c r="A15" s="63" t="s">
        <v>42</v>
      </c>
      <c r="B15" s="64">
        <v>0</v>
      </c>
      <c r="C15" s="64">
        <v>0</v>
      </c>
      <c r="D15" s="1159" t="s">
        <v>43</v>
      </c>
      <c r="E15" s="1159"/>
      <c r="F15" s="64">
        <v>0</v>
      </c>
      <c r="G15" s="66">
        <v>0</v>
      </c>
    </row>
    <row r="16" spans="1:7">
      <c r="A16" s="68"/>
      <c r="B16" s="64"/>
      <c r="C16" s="64"/>
      <c r="D16" s="1159" t="s">
        <v>44</v>
      </c>
      <c r="E16" s="1159"/>
      <c r="F16" s="64">
        <v>0</v>
      </c>
      <c r="G16" s="66">
        <v>0</v>
      </c>
    </row>
    <row r="17" spans="1:7">
      <c r="A17" s="68"/>
      <c r="B17" s="69"/>
      <c r="C17" s="69"/>
      <c r="D17" s="60"/>
      <c r="E17" s="60"/>
      <c r="F17" s="64"/>
      <c r="G17" s="66"/>
    </row>
    <row r="18" spans="1:7">
      <c r="A18" s="102" t="s">
        <v>45</v>
      </c>
      <c r="B18" s="49">
        <f>SUM(B9:B17)-1</f>
        <v>22550526</v>
      </c>
      <c r="C18" s="49">
        <f>SUM(C9:C17)</f>
        <v>23193364</v>
      </c>
      <c r="D18" s="103" t="s">
        <v>46</v>
      </c>
      <c r="E18" s="103"/>
      <c r="F18" s="49">
        <f>SUM(F9:F17)</f>
        <v>45490410</v>
      </c>
      <c r="G18" s="91">
        <f>SUM(G9:G17)</f>
        <v>40956875</v>
      </c>
    </row>
    <row r="19" spans="1:7">
      <c r="A19" s="68"/>
      <c r="B19" s="70"/>
      <c r="C19" s="70"/>
      <c r="D19" s="71"/>
      <c r="E19" s="71"/>
      <c r="F19" s="70"/>
      <c r="G19" s="72"/>
    </row>
    <row r="20" spans="1:7">
      <c r="A20" s="58" t="s">
        <v>47</v>
      </c>
      <c r="B20" s="64"/>
      <c r="C20" s="64"/>
      <c r="D20" s="61" t="s">
        <v>48</v>
      </c>
      <c r="E20" s="61"/>
      <c r="F20" s="73"/>
      <c r="G20" s="74"/>
    </row>
    <row r="21" spans="1:7">
      <c r="A21" s="63" t="s">
        <v>49</v>
      </c>
      <c r="B21" s="64">
        <v>0</v>
      </c>
      <c r="C21" s="64">
        <v>0</v>
      </c>
      <c r="D21" s="65" t="s">
        <v>50</v>
      </c>
      <c r="E21" s="65"/>
      <c r="F21" s="64">
        <v>0</v>
      </c>
      <c r="G21" s="66">
        <v>0</v>
      </c>
    </row>
    <row r="22" spans="1:7">
      <c r="A22" s="67" t="s">
        <v>51</v>
      </c>
      <c r="B22" s="64">
        <v>0</v>
      </c>
      <c r="C22" s="64">
        <v>0</v>
      </c>
      <c r="D22" s="777" t="s">
        <v>52</v>
      </c>
      <c r="E22" s="777"/>
      <c r="F22" s="64">
        <v>0</v>
      </c>
      <c r="G22" s="66">
        <v>0</v>
      </c>
    </row>
    <row r="23" spans="1:7" ht="16.5" customHeight="1">
      <c r="A23" s="531" t="s">
        <v>53</v>
      </c>
      <c r="B23" s="64">
        <v>21655591</v>
      </c>
      <c r="C23" s="64">
        <v>21655591</v>
      </c>
      <c r="D23" s="65" t="s">
        <v>54</v>
      </c>
      <c r="E23" s="65"/>
      <c r="F23" s="64">
        <v>50000064</v>
      </c>
      <c r="G23" s="66">
        <v>52500060</v>
      </c>
    </row>
    <row r="24" spans="1:7" ht="16.5" customHeight="1">
      <c r="A24" s="63" t="s">
        <v>55</v>
      </c>
      <c r="B24" s="64">
        <v>108963297</v>
      </c>
      <c r="C24" s="64">
        <v>108963297</v>
      </c>
      <c r="D24" s="65" t="s">
        <v>56</v>
      </c>
      <c r="E24" s="65"/>
      <c r="F24" s="64">
        <v>0</v>
      </c>
      <c r="G24" s="66">
        <v>0</v>
      </c>
    </row>
    <row r="25" spans="1:7" ht="33" customHeight="1">
      <c r="A25" s="533" t="s">
        <v>57</v>
      </c>
      <c r="B25" s="64">
        <v>247385</v>
      </c>
      <c r="C25" s="64">
        <v>247385</v>
      </c>
      <c r="D25" s="1159" t="s">
        <v>58</v>
      </c>
      <c r="E25" s="1159"/>
      <c r="F25" s="64">
        <v>0</v>
      </c>
      <c r="G25" s="66">
        <v>0</v>
      </c>
    </row>
    <row r="26" spans="1:7">
      <c r="A26" s="67" t="s">
        <v>59</v>
      </c>
      <c r="B26" s="64">
        <v>-68966831</v>
      </c>
      <c r="C26" s="64">
        <v>-65624629</v>
      </c>
      <c r="D26" s="65" t="s">
        <v>60</v>
      </c>
      <c r="E26" s="65"/>
      <c r="F26" s="64">
        <v>625090</v>
      </c>
      <c r="G26" s="66">
        <v>625090</v>
      </c>
    </row>
    <row r="27" spans="1:7">
      <c r="A27" s="63" t="s">
        <v>61</v>
      </c>
      <c r="B27" s="64">
        <v>12894381</v>
      </c>
      <c r="C27" s="64">
        <v>12865298</v>
      </c>
      <c r="D27" s="65"/>
      <c r="E27" s="65"/>
      <c r="F27" s="64"/>
      <c r="G27" s="66"/>
    </row>
    <row r="28" spans="1:7">
      <c r="A28" s="67" t="s">
        <v>62</v>
      </c>
      <c r="B28" s="64">
        <v>0</v>
      </c>
      <c r="C28" s="64">
        <v>0</v>
      </c>
      <c r="D28" s="75"/>
      <c r="E28" s="75"/>
      <c r="F28" s="64"/>
      <c r="G28" s="66"/>
    </row>
    <row r="29" spans="1:7">
      <c r="A29" s="63" t="s">
        <v>63</v>
      </c>
      <c r="B29" s="64">
        <v>13624403</v>
      </c>
      <c r="C29" s="64">
        <v>13624403</v>
      </c>
      <c r="D29" s="75"/>
      <c r="E29" s="75"/>
      <c r="F29" s="73"/>
      <c r="G29" s="74"/>
    </row>
    <row r="30" spans="1:7">
      <c r="A30" s="76"/>
      <c r="B30" s="64"/>
      <c r="C30" s="64"/>
      <c r="D30" s="75"/>
      <c r="E30" s="75"/>
      <c r="F30" s="73"/>
      <c r="G30" s="74"/>
    </row>
    <row r="31" spans="1:7">
      <c r="A31" s="102" t="s">
        <v>64</v>
      </c>
      <c r="B31" s="49">
        <f>SUM(B21:B29)</f>
        <v>88418226</v>
      </c>
      <c r="C31" s="49">
        <f>SUM(C21:C29)</f>
        <v>91731345</v>
      </c>
      <c r="D31" s="104" t="s">
        <v>65</v>
      </c>
      <c r="E31" s="104"/>
      <c r="F31" s="49">
        <f>SUM(F21:F29)</f>
        <v>50625154</v>
      </c>
      <c r="G31" s="91">
        <f>SUM(G21:G29)</f>
        <v>53125150</v>
      </c>
    </row>
    <row r="32" spans="1:7">
      <c r="A32" s="76"/>
      <c r="B32" s="64"/>
      <c r="C32" s="64"/>
      <c r="D32" s="75"/>
      <c r="E32" s="75"/>
      <c r="F32" s="69"/>
      <c r="G32" s="77"/>
    </row>
    <row r="33" spans="1:7">
      <c r="A33" s="102" t="s">
        <v>66</v>
      </c>
      <c r="B33" s="49">
        <f>B31+B18</f>
        <v>110968752</v>
      </c>
      <c r="C33" s="49">
        <f>C31+C18</f>
        <v>114924709</v>
      </c>
      <c r="D33" s="104" t="s">
        <v>67</v>
      </c>
      <c r="E33" s="104"/>
      <c r="F33" s="49">
        <f>F31+F18</f>
        <v>96115564</v>
      </c>
      <c r="G33" s="91">
        <f>G31+G18</f>
        <v>94082025</v>
      </c>
    </row>
    <row r="34" spans="1:7">
      <c r="A34" s="68"/>
      <c r="B34" s="78"/>
      <c r="C34" s="78"/>
      <c r="D34" s="75"/>
      <c r="E34" s="75"/>
      <c r="F34" s="73"/>
      <c r="G34" s="74"/>
    </row>
    <row r="35" spans="1:7">
      <c r="A35" s="68"/>
      <c r="B35" s="64"/>
      <c r="C35" s="64"/>
      <c r="D35" s="79" t="s">
        <v>68</v>
      </c>
      <c r="E35" s="79"/>
      <c r="F35" s="69"/>
      <c r="G35" s="77"/>
    </row>
    <row r="36" spans="1:7">
      <c r="A36" s="68"/>
      <c r="B36" s="69"/>
      <c r="C36" s="69"/>
      <c r="D36" s="104" t="s">
        <v>69</v>
      </c>
      <c r="E36" s="104"/>
      <c r="F36" s="92">
        <f>SUM(F37:F39)</f>
        <v>90494826</v>
      </c>
      <c r="G36" s="93">
        <f>SUM(G37:G39)</f>
        <v>90494826</v>
      </c>
    </row>
    <row r="37" spans="1:7">
      <c r="A37" s="68"/>
      <c r="B37" s="69"/>
      <c r="C37" s="69"/>
      <c r="D37" s="65" t="s">
        <v>70</v>
      </c>
      <c r="E37" s="65"/>
      <c r="F37" s="64">
        <v>90494826</v>
      </c>
      <c r="G37" s="66">
        <v>90494826</v>
      </c>
    </row>
    <row r="38" spans="1:7">
      <c r="A38" s="68"/>
      <c r="B38" s="69"/>
      <c r="C38" s="69"/>
      <c r="D38" s="65" t="s">
        <v>71</v>
      </c>
      <c r="E38" s="65"/>
      <c r="F38" s="64">
        <v>0</v>
      </c>
      <c r="G38" s="66">
        <v>0</v>
      </c>
    </row>
    <row r="39" spans="1:7" ht="33">
      <c r="A39" s="68"/>
      <c r="B39" s="69"/>
      <c r="C39" s="69"/>
      <c r="D39" s="65" t="s">
        <v>72</v>
      </c>
      <c r="E39" s="65"/>
      <c r="F39" s="64">
        <v>0</v>
      </c>
      <c r="G39" s="66">
        <v>0</v>
      </c>
    </row>
    <row r="40" spans="1:7">
      <c r="A40" s="76"/>
      <c r="B40" s="70"/>
      <c r="C40" s="70"/>
      <c r="D40" s="104" t="s">
        <v>73</v>
      </c>
      <c r="E40" s="104"/>
      <c r="F40" s="92">
        <f>SUM(F41:F45)</f>
        <v>-80717938</v>
      </c>
      <c r="G40" s="93">
        <f>SUM(G41:G45)</f>
        <v>-74728442</v>
      </c>
    </row>
    <row r="41" spans="1:7">
      <c r="A41" s="76"/>
      <c r="B41" s="70"/>
      <c r="C41" s="70"/>
      <c r="D41" s="65" t="s">
        <v>74</v>
      </c>
      <c r="E41" s="65"/>
      <c r="F41" s="64">
        <v>-6081818</v>
      </c>
      <c r="G41" s="66">
        <v>-19126312</v>
      </c>
    </row>
    <row r="42" spans="1:7">
      <c r="A42" s="76"/>
      <c r="B42" s="70"/>
      <c r="C42" s="70"/>
      <c r="D42" s="65" t="s">
        <v>75</v>
      </c>
      <c r="E42" s="65"/>
      <c r="F42" s="64">
        <f>-102935439+92322</f>
        <v>-102843117</v>
      </c>
      <c r="G42" s="66">
        <v>-82426461</v>
      </c>
    </row>
    <row r="43" spans="1:7">
      <c r="A43" s="68"/>
      <c r="B43" s="69"/>
      <c r="C43" s="69"/>
      <c r="D43" s="65" t="s">
        <v>76</v>
      </c>
      <c r="E43" s="65"/>
      <c r="F43" s="64">
        <v>28299319</v>
      </c>
      <c r="G43" s="66">
        <v>28299319</v>
      </c>
    </row>
    <row r="44" spans="1:7">
      <c r="A44" s="68"/>
      <c r="B44" s="69"/>
      <c r="C44" s="69"/>
      <c r="D44" s="65" t="s">
        <v>77</v>
      </c>
      <c r="E44" s="65"/>
      <c r="F44" s="64">
        <v>0</v>
      </c>
      <c r="G44" s="66">
        <v>0</v>
      </c>
    </row>
    <row r="45" spans="1:7" ht="33">
      <c r="A45" s="68"/>
      <c r="B45" s="69"/>
      <c r="C45" s="69"/>
      <c r="D45" s="65" t="s">
        <v>78</v>
      </c>
      <c r="E45" s="65"/>
      <c r="F45" s="64">
        <v>-92322</v>
      </c>
      <c r="G45" s="66">
        <v>-1474988</v>
      </c>
    </row>
    <row r="46" spans="1:7" ht="33">
      <c r="A46" s="68"/>
      <c r="B46" s="69"/>
      <c r="C46" s="69"/>
      <c r="D46" s="105" t="s">
        <v>79</v>
      </c>
      <c r="E46" s="105"/>
      <c r="F46" s="94">
        <f>SUM(F47:F48)</f>
        <v>5076300</v>
      </c>
      <c r="G46" s="95">
        <f>SUM(G47:G48)</f>
        <v>5076300</v>
      </c>
    </row>
    <row r="47" spans="1:7">
      <c r="A47" s="63"/>
      <c r="B47" s="69"/>
      <c r="C47" s="69"/>
      <c r="D47" s="65" t="s">
        <v>80</v>
      </c>
      <c r="E47" s="65"/>
      <c r="F47" s="64">
        <v>0</v>
      </c>
      <c r="G47" s="66">
        <v>0</v>
      </c>
    </row>
    <row r="48" spans="1:7" ht="33">
      <c r="A48" s="80"/>
      <c r="B48" s="81"/>
      <c r="C48" s="81"/>
      <c r="D48" s="65" t="s">
        <v>81</v>
      </c>
      <c r="E48" s="65"/>
      <c r="F48" s="64">
        <v>5076300</v>
      </c>
      <c r="G48" s="66">
        <v>5076300</v>
      </c>
    </row>
    <row r="49" spans="1:8">
      <c r="A49" s="68"/>
      <c r="B49" s="81"/>
      <c r="C49" s="81"/>
      <c r="D49" s="82"/>
      <c r="E49" s="82"/>
      <c r="F49" s="81"/>
      <c r="G49" s="83"/>
    </row>
    <row r="50" spans="1:8">
      <c r="A50" s="63"/>
      <c r="B50" s="81"/>
      <c r="C50" s="81"/>
      <c r="D50" s="104" t="s">
        <v>82</v>
      </c>
      <c r="E50" s="104"/>
      <c r="F50" s="96">
        <f>F46+F40+F36</f>
        <v>14853188</v>
      </c>
      <c r="G50" s="97">
        <f>G46+G40+G36</f>
        <v>20842684</v>
      </c>
    </row>
    <row r="51" spans="1:8">
      <c r="A51" s="80"/>
      <c r="B51" s="81"/>
      <c r="C51" s="81"/>
      <c r="D51" s="71"/>
      <c r="E51" s="71"/>
      <c r="F51" s="84"/>
      <c r="G51" s="85"/>
    </row>
    <row r="52" spans="1:8" ht="33">
      <c r="A52" s="68"/>
      <c r="D52" s="104" t="s">
        <v>83</v>
      </c>
      <c r="E52" s="104"/>
      <c r="F52" s="96">
        <f>F50+F33</f>
        <v>110968752</v>
      </c>
      <c r="G52" s="97">
        <f>G50+G33</f>
        <v>114924709</v>
      </c>
      <c r="H52" s="745" t="str">
        <f>IF($B$33=$F$52,"","VALOR INCORRECTO EJERCICIO 2017, TOTAL DE ACTIVOS TIENE QUE SER IGUAL AL TOTAL DE LA SUMA DE PASIVO Y HCIENDA")</f>
        <v/>
      </c>
    </row>
    <row r="53" spans="1:8" ht="17.25" thickBot="1">
      <c r="A53" s="86"/>
      <c r="B53" s="87"/>
      <c r="C53" s="87"/>
      <c r="D53" s="88"/>
      <c r="E53" s="88"/>
      <c r="F53" s="89"/>
      <c r="G53" s="90"/>
      <c r="H53" s="745" t="str">
        <f>IF($C$33=$G$52,"","VALOR INCORRECTO EJERCICIO 2016, TOTAL DE ACTIVOS TIENE QUE SER IGUAL AL TOTAL DE LA SUMA DE PASIVO Y HCIENDA")</f>
        <v/>
      </c>
    </row>
    <row r="54" spans="1:8">
      <c r="A54" s="51" t="s">
        <v>84</v>
      </c>
      <c r="B54" s="495"/>
      <c r="C54" s="495"/>
      <c r="D54" s="53"/>
      <c r="E54" s="53"/>
      <c r="F54" s="496"/>
      <c r="G54" s="496"/>
      <c r="H54" s="745"/>
    </row>
    <row r="55" spans="1:8">
      <c r="B55" s="495"/>
      <c r="C55" s="495"/>
      <c r="D55" s="53"/>
      <c r="E55" s="53"/>
      <c r="F55" s="496"/>
      <c r="G55" s="496"/>
      <c r="H55" s="745"/>
    </row>
    <row r="56" spans="1:8">
      <c r="A56" s="53"/>
      <c r="B56" s="495"/>
      <c r="C56" s="495"/>
      <c r="D56" s="53"/>
      <c r="E56" s="53"/>
      <c r="F56" s="496"/>
      <c r="G56" s="496"/>
      <c r="H56" s="745"/>
    </row>
    <row r="57" spans="1:8">
      <c r="A57" s="53"/>
      <c r="B57" s="495"/>
      <c r="C57" s="495"/>
      <c r="D57" s="53"/>
      <c r="E57" s="53"/>
      <c r="F57" s="496"/>
      <c r="G57" s="496"/>
      <c r="H57" s="745"/>
    </row>
    <row r="58" spans="1:8">
      <c r="A58" s="53"/>
      <c r="B58" s="495"/>
      <c r="C58" s="495"/>
      <c r="D58" s="53"/>
      <c r="E58" s="53"/>
      <c r="F58" s="496"/>
      <c r="G58" s="496"/>
      <c r="H58" s="745"/>
    </row>
    <row r="61" spans="1:8">
      <c r="B61" s="100"/>
      <c r="C61" s="101" t="s">
        <v>85</v>
      </c>
    </row>
  </sheetData>
  <sheetProtection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I36"/>
  <sheetViews>
    <sheetView view="pageBreakPreview" topLeftCell="A20" zoomScale="115" zoomScaleSheetLayoutView="115" workbookViewId="0">
      <selection activeCell="F32" sqref="F32"/>
    </sheetView>
  </sheetViews>
  <sheetFormatPr baseColWidth="10" defaultColWidth="11.28515625" defaultRowHeight="16.5"/>
  <cols>
    <col min="1" max="1" width="39.85546875" style="283" customWidth="1"/>
    <col min="2" max="7" width="13.7109375" style="283" customWidth="1"/>
    <col min="8" max="8" width="11.28515625" style="283"/>
    <col min="9" max="9" width="12" style="283" bestFit="1" customWidth="1"/>
    <col min="10" max="16384" width="11.28515625" style="283"/>
  </cols>
  <sheetData>
    <row r="1" spans="1:9">
      <c r="A1" s="1183" t="s">
        <v>23</v>
      </c>
      <c r="B1" s="1183"/>
      <c r="C1" s="1183"/>
      <c r="D1" s="1183"/>
      <c r="E1" s="1183"/>
      <c r="F1" s="1183"/>
      <c r="G1" s="1183"/>
    </row>
    <row r="2" spans="1:9" s="285" customFormat="1">
      <c r="A2" s="1183" t="s">
        <v>559</v>
      </c>
      <c r="B2" s="1183"/>
      <c r="C2" s="1183"/>
      <c r="D2" s="1183"/>
      <c r="E2" s="1183"/>
      <c r="F2" s="1183"/>
      <c r="G2" s="1183"/>
    </row>
    <row r="3" spans="1:9" s="285" customFormat="1">
      <c r="A3" s="1183" t="s">
        <v>721</v>
      </c>
      <c r="B3" s="1183"/>
      <c r="C3" s="1183"/>
      <c r="D3" s="1183"/>
      <c r="E3" s="1183"/>
      <c r="F3" s="1183"/>
      <c r="G3" s="1183"/>
    </row>
    <row r="4" spans="1:9" s="285" customFormat="1">
      <c r="A4" s="1184" t="str">
        <f>'ETCA-I-01'!A3:G3</f>
        <v>TELEVISORA DE HERMOSILLO, S.A. DE C.V.</v>
      </c>
      <c r="B4" s="1184"/>
      <c r="C4" s="1184"/>
      <c r="D4" s="1184"/>
      <c r="E4" s="1184"/>
      <c r="F4" s="1184"/>
      <c r="G4" s="1184"/>
    </row>
    <row r="5" spans="1:9" s="285" customFormat="1">
      <c r="A5" s="1185" t="str">
        <f>'ETCA-I-03'!A4:D4</f>
        <v>Del 01 de Enero al 31 de Marzo de 2019</v>
      </c>
      <c r="B5" s="1185"/>
      <c r="C5" s="1185"/>
      <c r="D5" s="1185"/>
      <c r="E5" s="1185"/>
      <c r="F5" s="1185"/>
      <c r="G5" s="1185"/>
    </row>
    <row r="6" spans="1:9" s="285" customFormat="1" ht="17.25" thickBot="1">
      <c r="A6" s="1301" t="s">
        <v>722</v>
      </c>
      <c r="B6" s="1301"/>
      <c r="C6" s="1301"/>
      <c r="D6" s="1301"/>
      <c r="E6" s="1301"/>
      <c r="F6" s="164"/>
      <c r="G6" s="776"/>
    </row>
    <row r="7" spans="1:9" s="296" customFormat="1" ht="38.25">
      <c r="A7" s="1329" t="s">
        <v>721</v>
      </c>
      <c r="B7" s="199" t="s">
        <v>563</v>
      </c>
      <c r="C7" s="199" t="s">
        <v>473</v>
      </c>
      <c r="D7" s="199" t="s">
        <v>564</v>
      </c>
      <c r="E7" s="200" t="s">
        <v>565</v>
      </c>
      <c r="F7" s="200" t="s">
        <v>566</v>
      </c>
      <c r="G7" s="201" t="s">
        <v>567</v>
      </c>
    </row>
    <row r="8" spans="1:9" s="299" customFormat="1" ht="17.25" thickBot="1">
      <c r="A8" s="1330"/>
      <c r="B8" s="297" t="s">
        <v>438</v>
      </c>
      <c r="C8" s="297" t="s">
        <v>439</v>
      </c>
      <c r="D8" s="297" t="s">
        <v>568</v>
      </c>
      <c r="E8" s="297" t="s">
        <v>441</v>
      </c>
      <c r="F8" s="297" t="s">
        <v>442</v>
      </c>
      <c r="G8" s="298" t="s">
        <v>569</v>
      </c>
    </row>
    <row r="9" spans="1:9" ht="21" customHeight="1">
      <c r="A9" s="909" t="s">
        <v>1239</v>
      </c>
      <c r="B9" s="910">
        <v>9268218</v>
      </c>
      <c r="C9" s="912">
        <v>-309996</v>
      </c>
      <c r="D9" s="466">
        <f>IF($A9="","",B9+C9)</f>
        <v>8958222</v>
      </c>
      <c r="E9" s="466">
        <v>2724748</v>
      </c>
      <c r="F9" s="466">
        <v>1576244</v>
      </c>
      <c r="G9" s="521">
        <f>IF($A9="","",D9-E9)</f>
        <v>6233474</v>
      </c>
      <c r="I9" s="961"/>
    </row>
    <row r="10" spans="1:9" ht="21" customHeight="1">
      <c r="A10" s="909" t="s">
        <v>1240</v>
      </c>
      <c r="B10" s="910">
        <v>17561742</v>
      </c>
      <c r="C10" s="912">
        <v>-113981</v>
      </c>
      <c r="D10" s="466">
        <f>IF($A10="","",B10+C10)</f>
        <v>17447761</v>
      </c>
      <c r="E10" s="466">
        <v>5129200</v>
      </c>
      <c r="F10" s="466">
        <v>4048757</v>
      </c>
      <c r="G10" s="521">
        <f t="shared" ref="G10:G30" si="0">IF($A10="","",D10-E10)</f>
        <v>12318561</v>
      </c>
      <c r="I10" s="961"/>
    </row>
    <row r="11" spans="1:9" ht="21" customHeight="1">
      <c r="A11" s="909" t="s">
        <v>1241</v>
      </c>
      <c r="B11" s="910">
        <v>3770056</v>
      </c>
      <c r="C11" s="912">
        <v>18618</v>
      </c>
      <c r="D11" s="466">
        <f>IF($A11="","",B11+C11)</f>
        <v>3788674</v>
      </c>
      <c r="E11" s="466">
        <v>948083</v>
      </c>
      <c r="F11" s="466">
        <v>788192</v>
      </c>
      <c r="G11" s="521">
        <f t="shared" si="0"/>
        <v>2840591</v>
      </c>
      <c r="I11" s="961"/>
    </row>
    <row r="12" spans="1:9" ht="21" customHeight="1">
      <c r="A12" s="909" t="s">
        <v>1242</v>
      </c>
      <c r="B12" s="910">
        <v>29950056</v>
      </c>
      <c r="C12" s="912">
        <v>256563</v>
      </c>
      <c r="D12" s="466">
        <f>IF($A12="","",B12+C12)</f>
        <v>30206619</v>
      </c>
      <c r="E12" s="466">
        <v>7751095</v>
      </c>
      <c r="F12" s="466">
        <v>6732037</v>
      </c>
      <c r="G12" s="521">
        <f t="shared" si="0"/>
        <v>22455524</v>
      </c>
      <c r="I12" s="961"/>
    </row>
    <row r="13" spans="1:9" ht="21" customHeight="1">
      <c r="A13" s="909" t="s">
        <v>1243</v>
      </c>
      <c r="B13" s="910">
        <v>22887908</v>
      </c>
      <c r="C13" s="912">
        <v>150239</v>
      </c>
      <c r="D13" s="466">
        <f>IF($A13="","",B13+C13)</f>
        <v>23038147</v>
      </c>
      <c r="E13" s="466">
        <v>6611525</v>
      </c>
      <c r="F13" s="466">
        <v>5173236</v>
      </c>
      <c r="G13" s="521">
        <f t="shared" si="0"/>
        <v>16426622</v>
      </c>
      <c r="I13" s="961"/>
    </row>
    <row r="14" spans="1:9" ht="21" customHeight="1">
      <c r="A14" s="909" t="s">
        <v>1244</v>
      </c>
      <c r="B14" s="910">
        <v>5090405</v>
      </c>
      <c r="C14" s="912">
        <v>-1443</v>
      </c>
      <c r="D14" s="466">
        <f t="shared" ref="D14:D30" si="1">IF($A14="","",B14+C14)</f>
        <v>5088962</v>
      </c>
      <c r="E14" s="466">
        <v>1405393</v>
      </c>
      <c r="F14" s="466">
        <v>1077223</v>
      </c>
      <c r="G14" s="521">
        <f t="shared" si="0"/>
        <v>3683569</v>
      </c>
      <c r="I14" s="961"/>
    </row>
    <row r="15" spans="1:9" ht="21" customHeight="1">
      <c r="A15" s="300"/>
      <c r="B15" s="466"/>
      <c r="C15" s="466"/>
      <c r="D15" s="466" t="str">
        <f t="shared" si="1"/>
        <v/>
      </c>
      <c r="E15" s="466"/>
      <c r="F15" s="466"/>
      <c r="G15" s="521" t="str">
        <f t="shared" si="0"/>
        <v/>
      </c>
    </row>
    <row r="16" spans="1:9" ht="21" customHeight="1">
      <c r="A16" s="300"/>
      <c r="B16" s="466"/>
      <c r="C16" s="466"/>
      <c r="D16" s="466" t="str">
        <f t="shared" si="1"/>
        <v/>
      </c>
      <c r="E16" s="466"/>
      <c r="F16" s="466"/>
      <c r="G16" s="521" t="str">
        <f t="shared" si="0"/>
        <v/>
      </c>
    </row>
    <row r="17" spans="1:8" ht="21" customHeight="1">
      <c r="A17" s="300"/>
      <c r="B17" s="466"/>
      <c r="C17" s="466"/>
      <c r="D17" s="466" t="str">
        <f t="shared" si="1"/>
        <v/>
      </c>
      <c r="E17" s="466"/>
      <c r="F17" s="466"/>
      <c r="G17" s="521" t="str">
        <f t="shared" si="0"/>
        <v/>
      </c>
    </row>
    <row r="18" spans="1:8" ht="21" customHeight="1">
      <c r="A18" s="300"/>
      <c r="B18" s="466"/>
      <c r="C18" s="466"/>
      <c r="D18" s="466" t="str">
        <f t="shared" si="1"/>
        <v/>
      </c>
      <c r="E18" s="466"/>
      <c r="F18" s="466"/>
      <c r="G18" s="521" t="str">
        <f t="shared" si="0"/>
        <v/>
      </c>
    </row>
    <row r="19" spans="1:8" ht="21" customHeight="1">
      <c r="A19" s="300"/>
      <c r="B19" s="466"/>
      <c r="C19" s="466"/>
      <c r="D19" s="466" t="str">
        <f t="shared" si="1"/>
        <v/>
      </c>
      <c r="E19" s="466"/>
      <c r="F19" s="466"/>
      <c r="G19" s="521" t="str">
        <f t="shared" si="0"/>
        <v/>
      </c>
    </row>
    <row r="20" spans="1:8" ht="21" customHeight="1">
      <c r="A20" s="300"/>
      <c r="B20" s="466"/>
      <c r="C20" s="466"/>
      <c r="D20" s="466" t="str">
        <f t="shared" si="1"/>
        <v/>
      </c>
      <c r="E20" s="466"/>
      <c r="F20" s="466"/>
      <c r="G20" s="521" t="str">
        <f t="shared" si="0"/>
        <v/>
      </c>
    </row>
    <row r="21" spans="1:8" ht="21" customHeight="1">
      <c r="A21" s="300"/>
      <c r="B21" s="466"/>
      <c r="C21" s="466"/>
      <c r="D21" s="466" t="str">
        <f t="shared" si="1"/>
        <v/>
      </c>
      <c r="E21" s="466"/>
      <c r="F21" s="466"/>
      <c r="G21" s="521" t="str">
        <f t="shared" si="0"/>
        <v/>
      </c>
    </row>
    <row r="22" spans="1:8" ht="21" customHeight="1">
      <c r="A22" s="300"/>
      <c r="B22" s="466"/>
      <c r="C22" s="466"/>
      <c r="D22" s="466" t="str">
        <f t="shared" si="1"/>
        <v/>
      </c>
      <c r="E22" s="466"/>
      <c r="F22" s="466"/>
      <c r="G22" s="521" t="str">
        <f t="shared" si="0"/>
        <v/>
      </c>
    </row>
    <row r="23" spans="1:8" ht="21" customHeight="1">
      <c r="A23" s="300"/>
      <c r="B23" s="466"/>
      <c r="C23" s="466"/>
      <c r="D23" s="466" t="str">
        <f t="shared" si="1"/>
        <v/>
      </c>
      <c r="E23" s="466"/>
      <c r="F23" s="466"/>
      <c r="G23" s="521" t="str">
        <f t="shared" si="0"/>
        <v/>
      </c>
    </row>
    <row r="24" spans="1:8" ht="21" customHeight="1">
      <c r="A24" s="300"/>
      <c r="B24" s="466"/>
      <c r="C24" s="466"/>
      <c r="D24" s="466" t="str">
        <f t="shared" si="1"/>
        <v/>
      </c>
      <c r="E24" s="466"/>
      <c r="F24" s="466"/>
      <c r="G24" s="521" t="str">
        <f t="shared" si="0"/>
        <v/>
      </c>
    </row>
    <row r="25" spans="1:8" ht="21" customHeight="1">
      <c r="A25" s="300"/>
      <c r="B25" s="466"/>
      <c r="C25" s="466"/>
      <c r="D25" s="466" t="str">
        <f t="shared" si="1"/>
        <v/>
      </c>
      <c r="E25" s="466"/>
      <c r="F25" s="466"/>
      <c r="G25" s="521" t="str">
        <f t="shared" si="0"/>
        <v/>
      </c>
    </row>
    <row r="26" spans="1:8" ht="21" customHeight="1">
      <c r="A26" s="300"/>
      <c r="B26" s="466"/>
      <c r="C26" s="466"/>
      <c r="D26" s="466" t="str">
        <f t="shared" si="1"/>
        <v/>
      </c>
      <c r="E26" s="466"/>
      <c r="F26" s="466"/>
      <c r="G26" s="521" t="str">
        <f t="shared" si="0"/>
        <v/>
      </c>
    </row>
    <row r="27" spans="1:8" ht="21" customHeight="1">
      <c r="A27" s="300"/>
      <c r="B27" s="466"/>
      <c r="C27" s="466"/>
      <c r="D27" s="466" t="str">
        <f t="shared" si="1"/>
        <v/>
      </c>
      <c r="E27" s="466"/>
      <c r="F27" s="466"/>
      <c r="G27" s="521" t="str">
        <f t="shared" si="0"/>
        <v/>
      </c>
    </row>
    <row r="28" spans="1:8" ht="21" customHeight="1">
      <c r="A28" s="300"/>
      <c r="B28" s="466"/>
      <c r="C28" s="466"/>
      <c r="D28" s="466" t="str">
        <f t="shared" si="1"/>
        <v/>
      </c>
      <c r="E28" s="466"/>
      <c r="F28" s="466"/>
      <c r="G28" s="521" t="str">
        <f t="shared" si="0"/>
        <v/>
      </c>
    </row>
    <row r="29" spans="1:8" ht="21" customHeight="1">
      <c r="A29" s="300"/>
      <c r="B29" s="466"/>
      <c r="C29" s="466"/>
      <c r="D29" s="466" t="str">
        <f t="shared" si="1"/>
        <v/>
      </c>
      <c r="E29" s="466"/>
      <c r="F29" s="466"/>
      <c r="G29" s="521" t="str">
        <f t="shared" si="0"/>
        <v/>
      </c>
    </row>
    <row r="30" spans="1:8" ht="21" customHeight="1" thickBot="1">
      <c r="A30" s="300"/>
      <c r="B30" s="466"/>
      <c r="C30" s="466"/>
      <c r="D30" s="466" t="str">
        <f t="shared" si="1"/>
        <v/>
      </c>
      <c r="E30" s="466"/>
      <c r="F30" s="466"/>
      <c r="G30" s="521" t="str">
        <f t="shared" si="0"/>
        <v/>
      </c>
    </row>
    <row r="31" spans="1:8" ht="21" customHeight="1" thickBot="1">
      <c r="A31" s="301" t="s">
        <v>619</v>
      </c>
      <c r="B31" s="460">
        <f>SUM(B9:B30)</f>
        <v>88528385</v>
      </c>
      <c r="C31" s="460">
        <f>SUM(C9:C30)</f>
        <v>0</v>
      </c>
      <c r="D31" s="460">
        <f>IF($A31="","",B31+C31)</f>
        <v>88528385</v>
      </c>
      <c r="E31" s="460">
        <f>SUM(E9:E30)+1</f>
        <v>24570045</v>
      </c>
      <c r="F31" s="460">
        <f>SUM(F9:F30)+1-1</f>
        <v>19395689</v>
      </c>
      <c r="G31" s="461">
        <f>IF($A31="","",D31-E31)</f>
        <v>63958340</v>
      </c>
      <c r="H31" s="286" t="str">
        <f>IF(($B$31-'ETCA II-04'!B81)&gt;0.9,"ERROR!!!!! EL MONTO NO COINCIDE CON LO REPORTADO EN EL FORMATO ETCA-II-04 EN EL TOTAL APROBADO ANUAL DEL ANALÍTICO DE EGRESOS","")</f>
        <v/>
      </c>
    </row>
    <row r="32" spans="1:8">
      <c r="H32" s="286" t="str">
        <f>IF(($C$31-'ETCA II-04'!C81)&gt;0.9,"ERROR!!!!! EL MONTO NO COINCIDE CON LO REPORTADO EN EL FORMATO ETCA-II-04 EN EL TOTAL APROBADO ANUAL DEL ANALÍTICO DE EGRESOS","")</f>
        <v/>
      </c>
    </row>
    <row r="33" spans="8:8">
      <c r="H33" s="286" t="str">
        <f>IF(($D$31-'ETCA II-04'!D81)&gt;0.9,"ERROR!!!!! EL MONTO NO COINCIDE CON LO REPORTADO EN EL FORMATO ETCA-II-04 EN EL TOTAL APROBADO ANUAL DEL ANALÍTICO DE EGRESOS","")</f>
        <v/>
      </c>
    </row>
    <row r="34" spans="8:8">
      <c r="H34" s="286" t="str">
        <f>IF(($E$31-'ETCA II-04'!E81)&gt;0.9,"ERROR!!!!! EL MONTO NO COINCIDE CON LO REPORTADO EN EL FORMATO ETCA-II-04 EN EL TOTAL APROBADO ANUAL DEL ANALÍTICO DE EGRESOS","")</f>
        <v/>
      </c>
    </row>
    <row r="35" spans="8:8">
      <c r="H35" s="286" t="str">
        <f>IF(($F$31-'ETCA II-04'!F81)&gt;0.9,"ERROR!!!!! EL MONTO NO COINCIDE CON LO REPORTADO EN EL FORMATO ETCA-II-04 EN EL TOTAL APROBADO ANUAL DEL ANALÍTICO DE EGRESOS","")</f>
        <v/>
      </c>
    </row>
    <row r="36" spans="8:8">
      <c r="H36" s="286" t="str">
        <f>IF(($G$31-'ETCA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6"/>
  <sheetViews>
    <sheetView view="pageBreakPreview" topLeftCell="A17" zoomScaleSheetLayoutView="100" workbookViewId="0">
      <selection activeCell="G41" sqref="G41"/>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25" customFormat="1" ht="15.75">
      <c r="A1" s="1336" t="s">
        <v>23</v>
      </c>
      <c r="B1" s="1337"/>
      <c r="C1" s="1337"/>
      <c r="D1" s="1337"/>
      <c r="E1" s="1337"/>
      <c r="F1" s="1337"/>
      <c r="G1" s="1338"/>
    </row>
    <row r="2" spans="1:7" s="725" customFormat="1" ht="15.75">
      <c r="A2" s="1345" t="str">
        <f>'ETCA-I-01'!A3:G3</f>
        <v>TELEVISORA DE HERMOSILLO, S.A. DE C.V.</v>
      </c>
      <c r="B2" s="1346"/>
      <c r="C2" s="1346"/>
      <c r="D2" s="1346"/>
      <c r="E2" s="1346"/>
      <c r="F2" s="1346"/>
      <c r="G2" s="1347"/>
    </row>
    <row r="3" spans="1:7" s="725" customFormat="1" ht="12.75">
      <c r="A3" s="1339" t="s">
        <v>620</v>
      </c>
      <c r="B3" s="1340"/>
      <c r="C3" s="1340"/>
      <c r="D3" s="1340"/>
      <c r="E3" s="1340"/>
      <c r="F3" s="1340"/>
      <c r="G3" s="1341"/>
    </row>
    <row r="4" spans="1:7" s="725" customFormat="1" ht="12.75">
      <c r="A4" s="1339" t="s">
        <v>723</v>
      </c>
      <c r="B4" s="1340"/>
      <c r="C4" s="1340"/>
      <c r="D4" s="1340"/>
      <c r="E4" s="1340"/>
      <c r="F4" s="1340"/>
      <c r="G4" s="1341"/>
    </row>
    <row r="5" spans="1:7" s="725" customFormat="1" ht="12.75">
      <c r="A5" s="1339" t="str">
        <f>'ETCA-I-03'!A4:D4</f>
        <v>Del 01 de Enero al 31 de Marzo de 2019</v>
      </c>
      <c r="B5" s="1340"/>
      <c r="C5" s="1340"/>
      <c r="D5" s="1340"/>
      <c r="E5" s="1340"/>
      <c r="F5" s="1340"/>
      <c r="G5" s="1341"/>
    </row>
    <row r="6" spans="1:7" s="725" customFormat="1" ht="20.25" customHeight="1" thickBot="1">
      <c r="A6" s="1342" t="s">
        <v>87</v>
      </c>
      <c r="B6" s="1343"/>
      <c r="C6" s="1343"/>
      <c r="D6" s="1343"/>
      <c r="E6" s="1343"/>
      <c r="F6" s="1343"/>
      <c r="G6" s="1344"/>
    </row>
    <row r="7" spans="1:7" s="725" customFormat="1" ht="13.5" thickBot="1">
      <c r="A7" s="1331" t="s">
        <v>88</v>
      </c>
      <c r="B7" s="1333" t="s">
        <v>622</v>
      </c>
      <c r="C7" s="1334"/>
      <c r="D7" s="1334"/>
      <c r="E7" s="1334"/>
      <c r="F7" s="1335"/>
      <c r="G7" s="1331" t="s">
        <v>623</v>
      </c>
    </row>
    <row r="8" spans="1:7" s="725" customFormat="1" ht="26.25" thickBot="1">
      <c r="A8" s="1332"/>
      <c r="B8" s="790" t="s">
        <v>624</v>
      </c>
      <c r="C8" s="790" t="s">
        <v>473</v>
      </c>
      <c r="D8" s="790" t="s">
        <v>474</v>
      </c>
      <c r="E8" s="790" t="s">
        <v>475</v>
      </c>
      <c r="F8" s="790" t="s">
        <v>724</v>
      </c>
      <c r="G8" s="1332"/>
    </row>
    <row r="9" spans="1:7" s="524" customFormat="1" ht="12.75">
      <c r="A9" s="608" t="s">
        <v>725</v>
      </c>
      <c r="B9" s="724"/>
      <c r="C9" s="724"/>
      <c r="D9" s="724"/>
      <c r="E9" s="724"/>
      <c r="F9" s="724"/>
      <c r="G9" s="724"/>
    </row>
    <row r="10" spans="1:7" s="524" customFormat="1" ht="12.75">
      <c r="A10" s="608" t="s">
        <v>726</v>
      </c>
      <c r="B10" s="698">
        <f>SUM(B11:B18)</f>
        <v>88528385</v>
      </c>
      <c r="C10" s="698">
        <f>SUM(C11:C18)</f>
        <v>0</v>
      </c>
      <c r="D10" s="698">
        <f>SUM(D11:D18)</f>
        <v>88528385</v>
      </c>
      <c r="E10" s="698">
        <f>SUM(E11:E18)+2</f>
        <v>24570045</v>
      </c>
      <c r="F10" s="698">
        <f>SUM(F11:F18)+2-1</f>
        <v>19395689</v>
      </c>
      <c r="G10" s="698">
        <f>SUM(G11:G18)-1</f>
        <v>63958340</v>
      </c>
    </row>
    <row r="11" spans="1:7" s="524" customFormat="1" ht="12.75">
      <c r="A11" s="609" t="str">
        <f>+'ETCA-II-07'!A9</f>
        <v>TECNICOS Y REPETIDORAS</v>
      </c>
      <c r="B11" s="911">
        <f>+'ETCA-II-07'!B9</f>
        <v>9268218</v>
      </c>
      <c r="C11" s="911">
        <f>+'ETCA-II-07'!C9</f>
        <v>-309996</v>
      </c>
      <c r="D11" s="698">
        <f>B11+C11</f>
        <v>8958222</v>
      </c>
      <c r="E11" s="911">
        <f>+'ETCA-II-07'!E9-1</f>
        <v>2724747</v>
      </c>
      <c r="F11" s="911">
        <f>+'ETCA-II-07'!F9-1</f>
        <v>1576243</v>
      </c>
      <c r="G11" s="698">
        <f>+D11-E11</f>
        <v>6233475</v>
      </c>
    </row>
    <row r="12" spans="1:7" s="524" customFormat="1" ht="12.75">
      <c r="A12" s="609" t="str">
        <f>+'ETCA-II-07'!A10</f>
        <v>NOTICIAS</v>
      </c>
      <c r="B12" s="911">
        <f>+'ETCA-II-07'!B10</f>
        <v>17561742</v>
      </c>
      <c r="C12" s="911">
        <f>+'ETCA-II-07'!C10</f>
        <v>-113981</v>
      </c>
      <c r="D12" s="698">
        <f t="shared" ref="D12:D18" si="0">B12+C12</f>
        <v>17447761</v>
      </c>
      <c r="E12" s="911">
        <f>+'ETCA-II-07'!E10</f>
        <v>5129200</v>
      </c>
      <c r="F12" s="911">
        <f>+'ETCA-II-07'!F10</f>
        <v>4048757</v>
      </c>
      <c r="G12" s="698">
        <f>+D12-E12+1</f>
        <v>12318562</v>
      </c>
    </row>
    <row r="13" spans="1:7" s="524" customFormat="1" ht="12.75">
      <c r="A13" s="609" t="str">
        <f>+'ETCA-II-07'!A11</f>
        <v>VENTAS</v>
      </c>
      <c r="B13" s="911">
        <f>+'ETCA-II-07'!B11</f>
        <v>3770056</v>
      </c>
      <c r="C13" s="911">
        <f>+'ETCA-II-07'!C11</f>
        <v>18618</v>
      </c>
      <c r="D13" s="698">
        <f t="shared" si="0"/>
        <v>3788674</v>
      </c>
      <c r="E13" s="911">
        <f>+'ETCA-II-07'!E11</f>
        <v>948083</v>
      </c>
      <c r="F13" s="911">
        <f>+'ETCA-II-07'!F11</f>
        <v>788192</v>
      </c>
      <c r="G13" s="698">
        <f>+D13-E13+1</f>
        <v>2840592</v>
      </c>
    </row>
    <row r="14" spans="1:7" s="524" customFormat="1" ht="12.75">
      <c r="A14" s="609" t="str">
        <f>+'ETCA-II-07'!A12</f>
        <v>ADMINISTRACION</v>
      </c>
      <c r="B14" s="911">
        <f>+'ETCA-II-07'!B12</f>
        <v>29950056</v>
      </c>
      <c r="C14" s="911">
        <f>+'ETCA-II-07'!C12</f>
        <v>256563</v>
      </c>
      <c r="D14" s="698">
        <f t="shared" si="0"/>
        <v>30206619</v>
      </c>
      <c r="E14" s="911">
        <f>+'ETCA-II-07'!E12</f>
        <v>7751095</v>
      </c>
      <c r="F14" s="911">
        <f>+'ETCA-II-07'!F12</f>
        <v>6732037</v>
      </c>
      <c r="G14" s="698">
        <f>+D14-E14-4</f>
        <v>22455520</v>
      </c>
    </row>
    <row r="15" spans="1:7" s="524" customFormat="1" ht="12.75">
      <c r="A15" s="609" t="str">
        <f>+'ETCA-II-07'!A13</f>
        <v>OPERACIONES</v>
      </c>
      <c r="B15" s="911">
        <f>+'ETCA-II-07'!B13</f>
        <v>22887908</v>
      </c>
      <c r="C15" s="911">
        <f>+'ETCA-II-07'!C13</f>
        <v>150239</v>
      </c>
      <c r="D15" s="698">
        <f t="shared" si="0"/>
        <v>23038147</v>
      </c>
      <c r="E15" s="911">
        <f>+'ETCA-II-07'!E13</f>
        <v>6611525</v>
      </c>
      <c r="F15" s="911">
        <f>+'ETCA-II-07'!F13</f>
        <v>5173236</v>
      </c>
      <c r="G15" s="698">
        <f>+D15-E15+1</f>
        <v>16426623</v>
      </c>
    </row>
    <row r="16" spans="1:7" s="524" customFormat="1" ht="12.75">
      <c r="A16" s="609" t="str">
        <f>+'ETCA-II-07'!A14</f>
        <v>DIRECCION</v>
      </c>
      <c r="B16" s="911">
        <f>+'ETCA-II-07'!B14</f>
        <v>5090405</v>
      </c>
      <c r="C16" s="911">
        <f>+'ETCA-II-07'!C14</f>
        <v>-1443</v>
      </c>
      <c r="D16" s="698">
        <f t="shared" si="0"/>
        <v>5088962</v>
      </c>
      <c r="E16" s="911">
        <f>+'ETCA-II-07'!E14</f>
        <v>1405393</v>
      </c>
      <c r="F16" s="911">
        <f>+'ETCA-II-07'!F14</f>
        <v>1077223</v>
      </c>
      <c r="G16" s="698">
        <f t="shared" ref="G16:G18" si="1">+D16-E16</f>
        <v>3683569</v>
      </c>
    </row>
    <row r="17" spans="1:8" s="524" customFormat="1" ht="12.75">
      <c r="A17" s="609"/>
      <c r="B17" s="911"/>
      <c r="C17" s="911"/>
      <c r="D17" s="698"/>
      <c r="E17" s="911"/>
      <c r="F17" s="911"/>
      <c r="G17" s="698"/>
    </row>
    <row r="18" spans="1:8" s="524" customFormat="1" ht="12.75">
      <c r="A18" s="609"/>
      <c r="B18" s="698"/>
      <c r="C18" s="698"/>
      <c r="D18" s="698">
        <f t="shared" si="0"/>
        <v>0</v>
      </c>
      <c r="E18" s="698"/>
      <c r="F18" s="698"/>
      <c r="G18" s="698">
        <f t="shared" si="1"/>
        <v>0</v>
      </c>
    </row>
    <row r="19" spans="1:8" s="524" customFormat="1" ht="12.75">
      <c r="A19" s="609"/>
      <c r="B19" s="698"/>
      <c r="C19" s="698"/>
      <c r="D19" s="698"/>
      <c r="E19" s="698"/>
      <c r="F19" s="698"/>
      <c r="G19" s="698"/>
    </row>
    <row r="20" spans="1:8" s="524" customFormat="1" ht="12.75">
      <c r="A20" s="617" t="s">
        <v>727</v>
      </c>
      <c r="B20" s="698"/>
      <c r="C20" s="698"/>
      <c r="D20" s="698"/>
      <c r="E20" s="698"/>
      <c r="F20" s="698"/>
      <c r="G20" s="698"/>
    </row>
    <row r="21" spans="1:8" s="524" customFormat="1" ht="12.75">
      <c r="A21" s="617" t="s">
        <v>728</v>
      </c>
      <c r="B21" s="698">
        <f t="shared" ref="B21:G21" si="2">SUM(B22:B29)</f>
        <v>0</v>
      </c>
      <c r="C21" s="698">
        <f t="shared" si="2"/>
        <v>0</v>
      </c>
      <c r="D21" s="698">
        <f t="shared" si="2"/>
        <v>0</v>
      </c>
      <c r="E21" s="698">
        <f t="shared" si="2"/>
        <v>0</v>
      </c>
      <c r="F21" s="698">
        <f t="shared" si="2"/>
        <v>0</v>
      </c>
      <c r="G21" s="698">
        <f t="shared" si="2"/>
        <v>0</v>
      </c>
    </row>
    <row r="22" spans="1:8" s="524" customFormat="1" ht="12.75">
      <c r="A22" s="609" t="s">
        <v>1239</v>
      </c>
      <c r="B22" s="698"/>
      <c r="C22" s="698"/>
      <c r="D22" s="698">
        <f t="shared" ref="D22:D29" si="3">B22+C22</f>
        <v>0</v>
      </c>
      <c r="E22" s="698"/>
      <c r="F22" s="698"/>
      <c r="G22" s="698">
        <f>+D22-E22</f>
        <v>0</v>
      </c>
    </row>
    <row r="23" spans="1:8" s="524" customFormat="1" ht="12.75">
      <c r="A23" s="609" t="s">
        <v>1240</v>
      </c>
      <c r="B23" s="698"/>
      <c r="C23" s="698"/>
      <c r="D23" s="698">
        <f t="shared" si="3"/>
        <v>0</v>
      </c>
      <c r="E23" s="698"/>
      <c r="F23" s="698"/>
      <c r="G23" s="698">
        <f t="shared" ref="G23:G29" si="4">+D23-E23</f>
        <v>0</v>
      </c>
    </row>
    <row r="24" spans="1:8" s="524" customFormat="1" ht="12.75">
      <c r="A24" s="609" t="s">
        <v>1241</v>
      </c>
      <c r="B24" s="698"/>
      <c r="C24" s="698"/>
      <c r="D24" s="698">
        <f t="shared" si="3"/>
        <v>0</v>
      </c>
      <c r="E24" s="698"/>
      <c r="F24" s="698"/>
      <c r="G24" s="698">
        <f t="shared" si="4"/>
        <v>0</v>
      </c>
    </row>
    <row r="25" spans="1:8" s="524" customFormat="1" ht="12.75">
      <c r="A25" s="609" t="s">
        <v>1242</v>
      </c>
      <c r="B25" s="698"/>
      <c r="C25" s="698"/>
      <c r="D25" s="698">
        <f t="shared" si="3"/>
        <v>0</v>
      </c>
      <c r="E25" s="698"/>
      <c r="F25" s="698"/>
      <c r="G25" s="698">
        <f t="shared" si="4"/>
        <v>0</v>
      </c>
    </row>
    <row r="26" spans="1:8" s="524" customFormat="1" ht="12.75">
      <c r="A26" s="609" t="s">
        <v>1243</v>
      </c>
      <c r="B26" s="698"/>
      <c r="C26" s="698"/>
      <c r="D26" s="698">
        <f t="shared" si="3"/>
        <v>0</v>
      </c>
      <c r="E26" s="698"/>
      <c r="F26" s="698"/>
      <c r="G26" s="698">
        <f t="shared" si="4"/>
        <v>0</v>
      </c>
    </row>
    <row r="27" spans="1:8" s="524" customFormat="1" ht="12.75">
      <c r="A27" s="609" t="s">
        <v>1244</v>
      </c>
      <c r="B27" s="698"/>
      <c r="C27" s="698"/>
      <c r="D27" s="698">
        <f t="shared" si="3"/>
        <v>0</v>
      </c>
      <c r="E27" s="698"/>
      <c r="F27" s="698"/>
      <c r="G27" s="698">
        <f t="shared" si="4"/>
        <v>0</v>
      </c>
    </row>
    <row r="28" spans="1:8" s="524" customFormat="1" ht="12.75">
      <c r="A28" s="609" t="s">
        <v>1245</v>
      </c>
      <c r="B28" s="698"/>
      <c r="C28" s="698"/>
      <c r="D28" s="698">
        <f t="shared" si="3"/>
        <v>0</v>
      </c>
      <c r="E28" s="698"/>
      <c r="F28" s="698"/>
      <c r="G28" s="698">
        <f t="shared" si="4"/>
        <v>0</v>
      </c>
    </row>
    <row r="29" spans="1:8" s="524" customFormat="1" ht="12.75">
      <c r="A29" s="609"/>
      <c r="B29" s="698"/>
      <c r="C29" s="698"/>
      <c r="D29" s="698">
        <f t="shared" si="3"/>
        <v>0</v>
      </c>
      <c r="E29" s="698"/>
      <c r="F29" s="698"/>
      <c r="G29" s="698">
        <f t="shared" si="4"/>
        <v>0</v>
      </c>
    </row>
    <row r="30" spans="1:8" s="524" customFormat="1" ht="12.75">
      <c r="A30" s="697"/>
      <c r="B30" s="698"/>
      <c r="C30" s="698"/>
      <c r="D30" s="698"/>
      <c r="E30" s="698"/>
      <c r="F30" s="698"/>
      <c r="G30" s="698"/>
    </row>
    <row r="31" spans="1:8" s="524" customFormat="1" ht="12.75">
      <c r="A31" s="608" t="s">
        <v>703</v>
      </c>
      <c r="B31" s="698">
        <f t="shared" ref="B31:G31" si="5">+B10+B21</f>
        <v>88528385</v>
      </c>
      <c r="C31" s="698">
        <f t="shared" si="5"/>
        <v>0</v>
      </c>
      <c r="D31" s="698">
        <f t="shared" si="5"/>
        <v>88528385</v>
      </c>
      <c r="E31" s="698">
        <f t="shared" si="5"/>
        <v>24570045</v>
      </c>
      <c r="F31" s="698">
        <f t="shared" si="5"/>
        <v>19395689</v>
      </c>
      <c r="G31" s="698">
        <f t="shared" si="5"/>
        <v>63958340</v>
      </c>
      <c r="H31" s="933"/>
    </row>
    <row r="32" spans="1:8" ht="15.75" thickBot="1">
      <c r="A32" s="681"/>
      <c r="B32" s="683"/>
      <c r="C32" s="683"/>
      <c r="D32" s="683"/>
      <c r="E32" s="683"/>
      <c r="F32" s="683"/>
      <c r="G32" s="683"/>
      <c r="H32" s="518" t="str">
        <f>IF((C31-'ETCA-II-07'!C31)&gt;0.9,"ERROR!!!!! EL MONTO NO COINCIDE CON LO REPORTADO EN EL FORMATO ETCA-II-07 EN EL TOTAL DEL GASTO","")</f>
        <v/>
      </c>
    </row>
    <row r="33" spans="8:8">
      <c r="H33" s="518" t="str">
        <f>IF((D31-'ETCA-II-07'!D31)&gt;0.9,"ERROR!!!!! EL MONTO NO COINCIDE CON LO REPORTADO EN EL FORMATO ETCA-II-07 EN EL TOTAL DEL GASTO","")</f>
        <v/>
      </c>
    </row>
    <row r="34" spans="8:8">
      <c r="H34" s="518" t="str">
        <f>IF((D31-'ETCA-II-07'!D31)&gt;0.9,"ERROR!!!!! EL MONTO NO COINCIDE CON LO REPORTADO EN EL FORMATO ETCA-II-07 EN EL TOTAL DEL GASTO","")</f>
        <v/>
      </c>
    </row>
    <row r="35" spans="8:8">
      <c r="H35" s="518" t="str">
        <f>IF((F31-'ETCA-II-07'!F31)&gt;0.9,"ERROR!!!!! EL MONTO NO COINCIDE CON LO REPORTADO EN EL FORMATO ETCA-II-07 EN EL TOTAL DEL GASTO","")</f>
        <v/>
      </c>
    </row>
    <row r="36" spans="8:8">
      <c r="H36" s="518" t="str">
        <f>IF((G31-'ETCA-II-07'!G31)&gt;0.9,"ERROR!!!!!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2"/>
  <sheetViews>
    <sheetView view="pageBreakPreview" topLeftCell="A6" zoomScaleSheetLayoutView="100" workbookViewId="0">
      <selection activeCell="G15" sqref="G15"/>
    </sheetView>
  </sheetViews>
  <sheetFormatPr baseColWidth="10" defaultColWidth="11.28515625" defaultRowHeight="16.5"/>
  <cols>
    <col min="1" max="1" width="39.85546875" style="283" customWidth="1"/>
    <col min="2" max="7" width="13.7109375" style="283" customWidth="1"/>
    <col min="8" max="16384" width="11.28515625" style="283"/>
  </cols>
  <sheetData>
    <row r="1" spans="1:8">
      <c r="A1" s="1183" t="s">
        <v>23</v>
      </c>
      <c r="B1" s="1183"/>
      <c r="C1" s="1183"/>
      <c r="D1" s="1183"/>
      <c r="E1" s="1183"/>
      <c r="F1" s="1183"/>
      <c r="G1" s="1183"/>
    </row>
    <row r="2" spans="1:8" s="285" customFormat="1">
      <c r="A2" s="1183" t="s">
        <v>559</v>
      </c>
      <c r="B2" s="1183"/>
      <c r="C2" s="1183"/>
      <c r="D2" s="1183"/>
      <c r="E2" s="1183"/>
      <c r="F2" s="1183"/>
      <c r="G2" s="1183"/>
    </row>
    <row r="3" spans="1:8" s="285" customFormat="1">
      <c r="A3" s="1350" t="s">
        <v>729</v>
      </c>
      <c r="B3" s="1350"/>
      <c r="C3" s="1350"/>
      <c r="D3" s="1350"/>
      <c r="E3" s="1350"/>
      <c r="F3" s="1350"/>
      <c r="G3" s="1350"/>
    </row>
    <row r="4" spans="1:8" s="285" customFormat="1">
      <c r="A4" s="1184" t="str">
        <f>'ETCA-I-01'!A3:G3</f>
        <v>TELEVISORA DE HERMOSILLO, S.A. DE C.V.</v>
      </c>
      <c r="B4" s="1184"/>
      <c r="C4" s="1184"/>
      <c r="D4" s="1184"/>
      <c r="E4" s="1184"/>
      <c r="F4" s="1184"/>
      <c r="G4" s="1184"/>
    </row>
    <row r="5" spans="1:8" s="285" customFormat="1">
      <c r="A5" s="1185" t="str">
        <f>'ETCA-I-03'!A4:D4</f>
        <v>Del 01 de Enero al 31 de Marzo de 2019</v>
      </c>
      <c r="B5" s="1185"/>
      <c r="C5" s="1185"/>
      <c r="D5" s="1185"/>
      <c r="E5" s="1185"/>
      <c r="F5" s="1185"/>
      <c r="G5" s="1185"/>
    </row>
    <row r="6" spans="1:8" s="285" customFormat="1" ht="17.25" thickBot="1">
      <c r="A6" s="1301" t="s">
        <v>730</v>
      </c>
      <c r="B6" s="1301"/>
      <c r="C6" s="1301"/>
      <c r="D6" s="1301"/>
      <c r="E6" s="1301"/>
      <c r="F6" s="52"/>
      <c r="G6" s="433"/>
    </row>
    <row r="7" spans="1:8" s="296" customFormat="1" ht="53.25" customHeight="1">
      <c r="A7" s="1348" t="s">
        <v>729</v>
      </c>
      <c r="B7" s="303" t="s">
        <v>563</v>
      </c>
      <c r="C7" s="303" t="s">
        <v>473</v>
      </c>
      <c r="D7" s="303" t="s">
        <v>564</v>
      </c>
      <c r="E7" s="303" t="s">
        <v>565</v>
      </c>
      <c r="F7" s="303" t="s">
        <v>566</v>
      </c>
      <c r="G7" s="304" t="s">
        <v>567</v>
      </c>
    </row>
    <row r="8" spans="1:8" s="302" customFormat="1" ht="15.75" customHeight="1" thickBot="1">
      <c r="A8" s="1349"/>
      <c r="B8" s="297" t="s">
        <v>438</v>
      </c>
      <c r="C8" s="297" t="s">
        <v>439</v>
      </c>
      <c r="D8" s="297" t="s">
        <v>568</v>
      </c>
      <c r="E8" s="297" t="s">
        <v>441</v>
      </c>
      <c r="F8" s="297" t="s">
        <v>442</v>
      </c>
      <c r="G8" s="298" t="s">
        <v>569</v>
      </c>
    </row>
    <row r="9" spans="1:8" ht="30" customHeight="1">
      <c r="A9" s="523"/>
      <c r="B9" s="306"/>
      <c r="C9" s="306"/>
      <c r="D9" s="306"/>
      <c r="E9" s="306"/>
      <c r="F9" s="306"/>
      <c r="G9" s="307"/>
    </row>
    <row r="10" spans="1:8" ht="30" customHeight="1">
      <c r="A10" s="292" t="s">
        <v>731</v>
      </c>
      <c r="B10" s="454">
        <f>+'ETCA-II-13'!C134</f>
        <v>88528385</v>
      </c>
      <c r="C10" s="454">
        <f>+'ETCA-II-13'!D134</f>
        <v>0</v>
      </c>
      <c r="D10" s="455">
        <f>B10+C10</f>
        <v>88528385</v>
      </c>
      <c r="E10" s="454">
        <f>+'ETCA-II-13'!F134</f>
        <v>24570045</v>
      </c>
      <c r="F10" s="454">
        <f>+'ETCA-II-13'!G134</f>
        <v>19395689</v>
      </c>
      <c r="G10" s="456">
        <f>D10-E10</f>
        <v>63958340</v>
      </c>
    </row>
    <row r="11" spans="1:8" ht="30" customHeight="1">
      <c r="A11" s="292" t="s">
        <v>732</v>
      </c>
      <c r="B11" s="454"/>
      <c r="C11" s="454"/>
      <c r="D11" s="455">
        <f>B11+C11</f>
        <v>0</v>
      </c>
      <c r="E11" s="454"/>
      <c r="F11" s="454"/>
      <c r="G11" s="456">
        <f>D11-E11</f>
        <v>0</v>
      </c>
    </row>
    <row r="12" spans="1:8" ht="30" customHeight="1">
      <c r="A12" s="292" t="s">
        <v>733</v>
      </c>
      <c r="B12" s="454"/>
      <c r="C12" s="454"/>
      <c r="D12" s="455">
        <f>B12+C12</f>
        <v>0</v>
      </c>
      <c r="E12" s="454"/>
      <c r="F12" s="454"/>
      <c r="G12" s="456">
        <f>D12-E12</f>
        <v>0</v>
      </c>
    </row>
    <row r="13" spans="1:8" ht="30" customHeight="1">
      <c r="A13" s="292" t="s">
        <v>734</v>
      </c>
      <c r="B13" s="454"/>
      <c r="C13" s="454"/>
      <c r="D13" s="455">
        <f>B13+C13</f>
        <v>0</v>
      </c>
      <c r="E13" s="454"/>
      <c r="F13" s="454"/>
      <c r="G13" s="456">
        <f>D13-E13</f>
        <v>0</v>
      </c>
    </row>
    <row r="14" spans="1:8" ht="30" customHeight="1" thickBot="1">
      <c r="A14" s="522"/>
      <c r="B14" s="462"/>
      <c r="C14" s="462"/>
      <c r="D14" s="462"/>
      <c r="E14" s="462"/>
      <c r="F14" s="462"/>
      <c r="G14" s="463"/>
    </row>
    <row r="15" spans="1:8" s="296" customFormat="1" ht="30" customHeight="1" thickBot="1">
      <c r="A15" s="789" t="s">
        <v>619</v>
      </c>
      <c r="B15" s="464">
        <f>SUM(B10:B13)</f>
        <v>88528385</v>
      </c>
      <c r="C15" s="464">
        <f>SUM(C10:C13)</f>
        <v>0</v>
      </c>
      <c r="D15" s="464">
        <f>B15+C15</f>
        <v>88528385</v>
      </c>
      <c r="E15" s="464">
        <f>SUM(E10:E13)</f>
        <v>24570045</v>
      </c>
      <c r="F15" s="464">
        <f>SUM(F10:F13)</f>
        <v>19395689</v>
      </c>
      <c r="G15" s="465">
        <f>D15-E15</f>
        <v>63958340</v>
      </c>
      <c r="H15" s="518" t="str">
        <f>IF((B15-'ETCA II-04'!B81)&gt;0.9,"ERROR!!!!! EL MONTO NO COINCIDE CON LO REPORTADO EN EL FORMATO ETCA-II-04 EN EL TOTAL APROBADO ANUAL DEL ANALÍTICO DE EGRESOS","")</f>
        <v/>
      </c>
    </row>
    <row r="16" spans="1:8" s="296" customFormat="1" ht="30" customHeight="1">
      <c r="A16" s="500"/>
      <c r="B16" s="501"/>
      <c r="C16" s="501"/>
      <c r="D16" s="501"/>
      <c r="E16" s="501"/>
      <c r="F16" s="501"/>
      <c r="G16" s="501"/>
      <c r="H16" s="518" t="str">
        <f>IF((C15-'ETCA II-04'!C81)&gt;0.9,"ERROR!!!!! EL MONTO NO COINCIDE CON LO REPORTADO EN EL FORMATO ETCA-II-04 EN EL TOTAL APROBADO ANUAL DEL ANALÍTICO DE EGRESOS","")</f>
        <v/>
      </c>
    </row>
    <row r="17" spans="1:8" s="296" customFormat="1" ht="30" customHeight="1">
      <c r="A17" s="500"/>
      <c r="B17" s="501"/>
      <c r="C17" s="501"/>
      <c r="D17" s="501"/>
      <c r="E17" s="501"/>
      <c r="F17" s="501"/>
      <c r="G17" s="501"/>
      <c r="H17" s="518" t="str">
        <f>IF((D15-'ETCA II-04'!D81)&gt;0.9,"ERROR!!!!! EL MONTO NO COINCIDE CON LO REPORTADO EN EL FORMATO ETCA-II-04 EN EL TOTAL APROBADO ANUAL DEL ANALÍTICO DE EGRESOS","")</f>
        <v/>
      </c>
    </row>
    <row r="18" spans="1:8" s="296" customFormat="1" ht="18" customHeight="1">
      <c r="A18" s="500"/>
      <c r="B18" s="501"/>
      <c r="C18" s="501"/>
      <c r="D18" s="501"/>
      <c r="E18" s="501"/>
      <c r="F18" s="501"/>
      <c r="G18" s="501"/>
      <c r="H18" s="518" t="str">
        <f>IF((E15-'ETCA II-04'!E81)&gt;0.9,"ERROR!!!!! EL MONTO NO COINCIDE CON LO REPORTADO EN EL FORMATO ETCA-II-04 EN EL TOTAL APROBADO ANUAL DEL ANALÍTICO DE EGRESOS","")</f>
        <v/>
      </c>
    </row>
    <row r="19" spans="1:8" s="296" customFormat="1" ht="18" customHeight="1">
      <c r="A19" s="500"/>
      <c r="B19" s="501"/>
      <c r="C19" s="501"/>
      <c r="D19" s="501"/>
      <c r="E19" s="501"/>
      <c r="F19" s="501"/>
      <c r="G19" s="501"/>
      <c r="H19" s="518" t="str">
        <f>IF((F15-'ETCA II-04'!F81)&gt;0.9,"ERROR!!!!! EL MONTO NO COINCIDE CON LO REPORTADO EN EL FORMATO ETCA-II-04 EN EL TOTAL APROBADO ANUAL DEL ANALÍTICO DE EGRESOS","")</f>
        <v/>
      </c>
    </row>
    <row r="20" spans="1:8">
      <c r="H20" s="518" t="str">
        <f>IF((G15-'ETCA II-04'!G81)&gt;0.9,"ERROR!!!!! EL MONTO NO COINCIDE CON LO REPORTADO EN EL FORMATO ETCA-II-04 EN EL TOTAL APROBADO ANUAL DEL ANALÍTICO DE EGRESOS","")</f>
        <v/>
      </c>
    </row>
    <row r="21" spans="1:8">
      <c r="H21" s="518" t="str">
        <f>IF((B21-'ETCA II-04'!B87)&gt;0.9,"ERROR!!!!! EL MONTO NO COINCIDE CON LO REPORTADO EN EL FORMATO ETCA-II-04 EN EL TOTAL APROBADO ANUAL DEL ANALÍTICO DE EGRESOS","")</f>
        <v/>
      </c>
    </row>
    <row r="22" spans="1:8">
      <c r="H22" s="518" t="str">
        <f>IF(G15&lt;&gt;'ETCA II-04'!G81,"ERROR!!!!! EL MONTO NO COINCIDE CON LO REPORTADO EN EL FORMATO ETCA-II-04 EN EL TOTAL SUBEJERCICIO PRESENTADO EN EL ANALÍTICO DE EGRESOS","")</f>
        <v/>
      </c>
    </row>
  </sheetData>
  <sheetProtection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view="pageBreakPreview" topLeftCell="A7" zoomScaleSheetLayoutView="100" workbookViewId="0">
      <selection activeCell="G14" sqref="G14"/>
    </sheetView>
  </sheetViews>
  <sheetFormatPr baseColWidth="10" defaultColWidth="11.28515625" defaultRowHeight="16.5"/>
  <cols>
    <col min="1" max="1" width="39.85546875" style="283" customWidth="1"/>
    <col min="2" max="7" width="13.7109375" style="283" customWidth="1"/>
    <col min="8" max="16384" width="11.28515625" style="283"/>
  </cols>
  <sheetData>
    <row r="1" spans="1:7">
      <c r="A1" s="1350" t="s">
        <v>23</v>
      </c>
      <c r="B1" s="1350"/>
      <c r="C1" s="1350"/>
      <c r="D1" s="1350"/>
      <c r="E1" s="1350"/>
      <c r="F1" s="1350"/>
      <c r="G1" s="1350"/>
    </row>
    <row r="2" spans="1:7">
      <c r="A2" s="1350" t="s">
        <v>559</v>
      </c>
      <c r="B2" s="1350"/>
      <c r="C2" s="1350"/>
      <c r="D2" s="1350"/>
      <c r="E2" s="1350"/>
      <c r="F2" s="1350"/>
      <c r="G2" s="1350"/>
    </row>
    <row r="3" spans="1:7">
      <c r="A3" s="1350" t="s">
        <v>735</v>
      </c>
      <c r="B3" s="1350"/>
      <c r="C3" s="1350"/>
      <c r="D3" s="1350"/>
      <c r="E3" s="1350"/>
      <c r="F3" s="1350"/>
      <c r="G3" s="1350"/>
    </row>
    <row r="4" spans="1:7">
      <c r="A4" s="1184" t="str">
        <f>'ETCA-I-01'!A3:G3</f>
        <v>TELEVISORA DE HERMOSILLO, S.A. DE C.V.</v>
      </c>
      <c r="B4" s="1184"/>
      <c r="C4" s="1184"/>
      <c r="D4" s="1184"/>
      <c r="E4" s="1184"/>
      <c r="F4" s="1184"/>
      <c r="G4" s="1184"/>
    </row>
    <row r="5" spans="1:7">
      <c r="A5" s="1185" t="str">
        <f>'ETCA-I-03'!A4:D4</f>
        <v>Del 01 de Enero al 31 de Marzo de 2019</v>
      </c>
      <c r="B5" s="1185"/>
      <c r="C5" s="1185"/>
      <c r="D5" s="1185"/>
      <c r="E5" s="1185"/>
      <c r="F5" s="1185"/>
      <c r="G5" s="1185"/>
    </row>
    <row r="6" spans="1:7" ht="17.25" thickBot="1">
      <c r="A6" s="1301" t="s">
        <v>736</v>
      </c>
      <c r="B6" s="1301"/>
      <c r="C6" s="1301"/>
      <c r="D6" s="1301"/>
      <c r="E6" s="1301"/>
      <c r="F6" s="52"/>
      <c r="G6" s="433"/>
    </row>
    <row r="7" spans="1:7" s="289" customFormat="1" ht="40.5">
      <c r="A7" s="1351" t="s">
        <v>257</v>
      </c>
      <c r="B7" s="310" t="s">
        <v>563</v>
      </c>
      <c r="C7" s="310" t="s">
        <v>473</v>
      </c>
      <c r="D7" s="310" t="s">
        <v>564</v>
      </c>
      <c r="E7" s="310" t="s">
        <v>565</v>
      </c>
      <c r="F7" s="310" t="s">
        <v>566</v>
      </c>
      <c r="G7" s="311" t="s">
        <v>567</v>
      </c>
    </row>
    <row r="8" spans="1:7" s="289" customFormat="1" ht="15.75" customHeight="1" thickBot="1">
      <c r="A8" s="1352"/>
      <c r="B8" s="297" t="s">
        <v>438</v>
      </c>
      <c r="C8" s="297" t="s">
        <v>439</v>
      </c>
      <c r="D8" s="297" t="s">
        <v>568</v>
      </c>
      <c r="E8" s="297" t="s">
        <v>441</v>
      </c>
      <c r="F8" s="297" t="s">
        <v>442</v>
      </c>
      <c r="G8" s="298" t="s">
        <v>569</v>
      </c>
    </row>
    <row r="9" spans="1:7">
      <c r="A9" s="305"/>
      <c r="B9" s="308"/>
      <c r="C9" s="308"/>
      <c r="D9" s="309"/>
      <c r="E9" s="308"/>
      <c r="F9" s="308"/>
      <c r="G9" s="312"/>
    </row>
    <row r="10" spans="1:7" ht="25.5">
      <c r="A10" s="313" t="s">
        <v>737</v>
      </c>
      <c r="B10" s="454"/>
      <c r="C10" s="454"/>
      <c r="D10" s="455">
        <f>IF(A10="","",B10+C10)</f>
        <v>0</v>
      </c>
      <c r="E10" s="454"/>
      <c r="F10" s="454"/>
      <c r="G10" s="456">
        <f>IF(A10="","",D10-E10)</f>
        <v>0</v>
      </c>
    </row>
    <row r="11" spans="1:7" ht="8.25" customHeight="1">
      <c r="A11" s="313"/>
      <c r="B11" s="454"/>
      <c r="C11" s="454"/>
      <c r="D11" s="455" t="str">
        <f t="shared" ref="D11:D22" si="0">IF(A11="","",B11+C11)</f>
        <v/>
      </c>
      <c r="E11" s="454"/>
      <c r="F11" s="454"/>
      <c r="G11" s="456" t="str">
        <f t="shared" ref="G11:G22" si="1">IF(A11="","",D11-E11)</f>
        <v/>
      </c>
    </row>
    <row r="12" spans="1:7">
      <c r="A12" s="313" t="s">
        <v>738</v>
      </c>
      <c r="B12" s="454"/>
      <c r="C12" s="454"/>
      <c r="D12" s="455">
        <f t="shared" si="0"/>
        <v>0</v>
      </c>
      <c r="E12" s="454"/>
      <c r="F12" s="454"/>
      <c r="G12" s="456">
        <f t="shared" si="1"/>
        <v>0</v>
      </c>
    </row>
    <row r="13" spans="1:7" ht="8.25" customHeight="1">
      <c r="A13" s="313"/>
      <c r="B13" s="454"/>
      <c r="C13" s="454"/>
      <c r="D13" s="455" t="str">
        <f t="shared" si="0"/>
        <v/>
      </c>
      <c r="E13" s="454"/>
      <c r="F13" s="454"/>
      <c r="G13" s="456" t="str">
        <f t="shared" si="1"/>
        <v/>
      </c>
    </row>
    <row r="14" spans="1:7" ht="25.5">
      <c r="A14" s="313" t="s">
        <v>739</v>
      </c>
      <c r="B14" s="454">
        <f>+'ETCA-II-13'!C134</f>
        <v>88528385</v>
      </c>
      <c r="C14" s="454">
        <f>+'ETCA-II-13'!D134</f>
        <v>0</v>
      </c>
      <c r="D14" s="455">
        <f>IF(A14="","",B14+C14)</f>
        <v>88528385</v>
      </c>
      <c r="E14" s="454">
        <f>+'ETCA-II-13'!F134</f>
        <v>24570045</v>
      </c>
      <c r="F14" s="454">
        <f>+'ETCA-II-13'!G134</f>
        <v>19395689</v>
      </c>
      <c r="G14" s="456">
        <f>IF(A14="","",D14-E14)</f>
        <v>63958340</v>
      </c>
    </row>
    <row r="15" spans="1:7" ht="8.25" customHeight="1">
      <c r="A15" s="313"/>
      <c r="B15" s="454"/>
      <c r="C15" s="454"/>
      <c r="D15" s="455" t="str">
        <f t="shared" si="0"/>
        <v/>
      </c>
      <c r="E15" s="454"/>
      <c r="F15" s="454"/>
      <c r="G15" s="456" t="str">
        <f t="shared" si="1"/>
        <v/>
      </c>
    </row>
    <row r="16" spans="1:7" ht="25.5">
      <c r="A16" s="313" t="s">
        <v>740</v>
      </c>
      <c r="B16" s="454"/>
      <c r="C16" s="454"/>
      <c r="D16" s="455">
        <f t="shared" si="0"/>
        <v>0</v>
      </c>
      <c r="E16" s="454"/>
      <c r="F16" s="454"/>
      <c r="G16" s="456">
        <f t="shared" si="1"/>
        <v>0</v>
      </c>
    </row>
    <row r="17" spans="1:8" ht="8.25" customHeight="1">
      <c r="A17" s="313"/>
      <c r="B17" s="454"/>
      <c r="C17" s="454"/>
      <c r="D17" s="455" t="str">
        <f t="shared" si="0"/>
        <v/>
      </c>
      <c r="E17" s="454"/>
      <c r="F17" s="454"/>
      <c r="G17" s="456" t="str">
        <f t="shared" si="1"/>
        <v/>
      </c>
    </row>
    <row r="18" spans="1:8" ht="25.5">
      <c r="A18" s="313" t="s">
        <v>741</v>
      </c>
      <c r="B18" s="454"/>
      <c r="C18" s="454"/>
      <c r="D18" s="455">
        <f t="shared" si="0"/>
        <v>0</v>
      </c>
      <c r="E18" s="454"/>
      <c r="F18" s="454"/>
      <c r="G18" s="456">
        <f t="shared" si="1"/>
        <v>0</v>
      </c>
    </row>
    <row r="19" spans="1:8" ht="8.25" customHeight="1">
      <c r="A19" s="313"/>
      <c r="B19" s="454"/>
      <c r="C19" s="454"/>
      <c r="D19" s="455" t="str">
        <f t="shared" si="0"/>
        <v/>
      </c>
      <c r="E19" s="454"/>
      <c r="F19" s="454"/>
      <c r="G19" s="456" t="str">
        <f t="shared" si="1"/>
        <v/>
      </c>
    </row>
    <row r="20" spans="1:8" ht="25.5">
      <c r="A20" s="313" t="s">
        <v>742</v>
      </c>
      <c r="B20" s="454"/>
      <c r="C20" s="454"/>
      <c r="D20" s="455">
        <f t="shared" si="0"/>
        <v>0</v>
      </c>
      <c r="E20" s="454"/>
      <c r="F20" s="454"/>
      <c r="G20" s="456">
        <f t="shared" si="1"/>
        <v>0</v>
      </c>
    </row>
    <row r="21" spans="1:8" ht="8.25" customHeight="1">
      <c r="A21" s="313"/>
      <c r="B21" s="454"/>
      <c r="C21" s="454"/>
      <c r="D21" s="455" t="str">
        <f t="shared" si="0"/>
        <v/>
      </c>
      <c r="E21" s="454"/>
      <c r="F21" s="454"/>
      <c r="G21" s="456" t="str">
        <f t="shared" si="1"/>
        <v/>
      </c>
    </row>
    <row r="22" spans="1:8" ht="26.25" thickBot="1">
      <c r="A22" s="313" t="s">
        <v>743</v>
      </c>
      <c r="B22" s="454"/>
      <c r="C22" s="454"/>
      <c r="D22" s="455">
        <f t="shared" si="0"/>
        <v>0</v>
      </c>
      <c r="E22" s="454"/>
      <c r="F22" s="454"/>
      <c r="G22" s="456">
        <f t="shared" si="1"/>
        <v>0</v>
      </c>
    </row>
    <row r="23" spans="1:8" ht="24.95" customHeight="1" thickBot="1">
      <c r="A23" s="301" t="s">
        <v>619</v>
      </c>
      <c r="B23" s="460">
        <f>SUM(B10:B22)</f>
        <v>88528385</v>
      </c>
      <c r="C23" s="460">
        <f>SUM(C10:C22)</f>
        <v>0</v>
      </c>
      <c r="D23" s="460">
        <f>IF(A23="","",B23+C23)</f>
        <v>88528385</v>
      </c>
      <c r="E23" s="460">
        <f>SUM(E10:E22)</f>
        <v>24570045</v>
      </c>
      <c r="F23" s="460">
        <f>SUM(F10:F22)</f>
        <v>19395689</v>
      </c>
      <c r="G23" s="461">
        <f>IF(A23="","",D23-E23)</f>
        <v>63958340</v>
      </c>
      <c r="H23" s="518" t="str">
        <f>IF((B23-'ETCA II-04'!B81)&gt;0.9,"ERROR!!!!! EL MONTO NO COINCIDE CON LO REPORTADO EN EL FORMATO ETCA-II-04 EN EL TOTAL APROBADO ANUAL DEL ANALÍTICO DE EGRESOS","")</f>
        <v/>
      </c>
    </row>
    <row r="24" spans="1:8" ht="24.95" customHeight="1">
      <c r="A24" s="535"/>
      <c r="B24" s="536"/>
      <c r="C24" s="536"/>
      <c r="D24" s="536"/>
      <c r="E24" s="536"/>
      <c r="F24" s="536"/>
      <c r="G24" s="536"/>
      <c r="H24" s="518" t="str">
        <f>IF((C23-'ETCA II-04'!C81)&gt;0.9,"ERROR!!!!! EL MONTO NO COINCIDE CON LO REPORTADO EN EL FORMATO ETCA-II-04 EN EL TOTAL APROBADO ANUAL DEL ANALÍTICO DE EGRESOS","")</f>
        <v/>
      </c>
    </row>
    <row r="25" spans="1:8" ht="24.95" customHeight="1">
      <c r="A25" s="502"/>
      <c r="B25" s="501"/>
      <c r="C25" s="501"/>
      <c r="D25" s="501"/>
      <c r="E25" s="501"/>
      <c r="F25" s="501"/>
      <c r="G25" s="501"/>
      <c r="H25" s="518" t="str">
        <f>IF((D23-'ETCA II-04'!D81)&gt;0.9,"ERROR!!!!! EL MONTO NO COINCIDE CON LO REPORTADO EN EL FORMATO ETCA-II-04 EN EL TOTAL APROBADO ANUAL DEL ANALÍTICO DE EGRESOS","")</f>
        <v/>
      </c>
    </row>
    <row r="26" spans="1:8" ht="24.95" customHeight="1">
      <c r="A26" s="537"/>
      <c r="B26" s="504"/>
      <c r="C26" s="504"/>
      <c r="D26" s="505"/>
      <c r="E26" s="504"/>
      <c r="F26" s="504"/>
      <c r="G26" s="505"/>
      <c r="H26" s="518" t="str">
        <f>IF((E23-'ETCA II-04'!E81)&gt;0.9,"ERROR!!!!! EL MONTO NO COINCIDE CON LO REPORTADO EN EL FORMATO ETCA-II-04 EN EL TOTAL APROBADO ANUAL DEL ANALÍTICO DE EGRESOS","")</f>
        <v/>
      </c>
    </row>
    <row r="27" spans="1:8" ht="24.95" customHeight="1">
      <c r="A27" s="537"/>
      <c r="B27" s="504"/>
      <c r="C27" s="504"/>
      <c r="D27" s="505"/>
      <c r="E27" s="504"/>
      <c r="F27" s="504"/>
      <c r="G27" s="505"/>
      <c r="H27" s="518" t="str">
        <f>IF((F23-'ETCA II-04'!F81)&gt;0.9,"ERROR!!!!! EL MONTO NO COINCIDE CON LO REPORTADO EN EL FORMATO ETCA-II-04 EN EL TOTAL APROBADO ANUAL DEL ANALÍTICO DE EGRESOS","")</f>
        <v/>
      </c>
    </row>
    <row r="28" spans="1:8" ht="25.5" customHeight="1">
      <c r="A28" s="502"/>
      <c r="B28" s="501"/>
      <c r="C28" s="501"/>
      <c r="D28" s="501"/>
      <c r="E28" s="501"/>
      <c r="F28" s="501"/>
      <c r="G28" s="501"/>
      <c r="H28" s="518" t="str">
        <f>IF((G23-'ETCA II-04'!G81)&gt;0.9,"ERROR!!!!! EL MONTO NO COINCIDE CON LO REPORTADO EN EL FORMATO ETCA-II-04 EN EL TOTAL APROBADO ANUAL DEL ANALÍTICO DE EGRESOS","")</f>
        <v/>
      </c>
    </row>
    <row r="30" spans="1:8">
      <c r="F30" s="296"/>
    </row>
    <row r="31" spans="1:8">
      <c r="F31" s="296"/>
    </row>
  </sheetData>
  <sheetProtection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9"/>
  <sheetViews>
    <sheetView view="pageBreakPreview" topLeftCell="A4" zoomScaleSheetLayoutView="100" workbookViewId="0">
      <selection activeCell="A13" sqref="A13"/>
    </sheetView>
  </sheetViews>
  <sheetFormatPr baseColWidth="10" defaultRowHeight="15"/>
  <cols>
    <col min="1" max="1" width="35.7109375" customWidth="1"/>
    <col min="2" max="5" width="11.28515625" customWidth="1"/>
    <col min="6" max="6" width="11.85546875" customWidth="1"/>
  </cols>
  <sheetData>
    <row r="1" spans="1:7" ht="16.5">
      <c r="A1" s="1350" t="s">
        <v>23</v>
      </c>
      <c r="B1" s="1350"/>
      <c r="C1" s="1350"/>
      <c r="D1" s="1350"/>
      <c r="E1" s="1350"/>
      <c r="F1" s="1350"/>
      <c r="G1" s="1350"/>
    </row>
    <row r="2" spans="1:7" ht="16.5">
      <c r="A2" s="1350" t="s">
        <v>559</v>
      </c>
      <c r="B2" s="1350"/>
      <c r="C2" s="1350"/>
      <c r="D2" s="1350"/>
      <c r="E2" s="1350"/>
      <c r="F2" s="1350"/>
      <c r="G2" s="1350"/>
    </row>
    <row r="3" spans="1:7" ht="16.5">
      <c r="A3" s="1350" t="s">
        <v>744</v>
      </c>
      <c r="B3" s="1350"/>
      <c r="C3" s="1350"/>
      <c r="D3" s="1350"/>
      <c r="E3" s="1350"/>
      <c r="F3" s="1350"/>
      <c r="G3" s="1350"/>
    </row>
    <row r="4" spans="1:7" ht="15.75">
      <c r="A4" s="1184" t="str">
        <f>'ETCA-I-01'!A3:G3</f>
        <v>TELEVISORA DE HERMOSILLO, S.A. DE C.V.</v>
      </c>
      <c r="B4" s="1184"/>
      <c r="C4" s="1184"/>
      <c r="D4" s="1184"/>
      <c r="E4" s="1184"/>
      <c r="F4" s="1184"/>
      <c r="G4" s="1184"/>
    </row>
    <row r="5" spans="1:7" ht="16.5">
      <c r="A5" s="1185" t="str">
        <f>'ETCA-I-03'!A4:D4</f>
        <v>Del 01 de Enero al 31 de Marzo de 2019</v>
      </c>
      <c r="B5" s="1185"/>
      <c r="C5" s="1185"/>
      <c r="D5" s="1185"/>
      <c r="E5" s="1185"/>
      <c r="F5" s="1185"/>
      <c r="G5" s="1185"/>
    </row>
    <row r="6" spans="1:7" ht="17.25" thickBot="1">
      <c r="A6" s="164"/>
      <c r="B6" s="1353"/>
      <c r="C6" s="1353"/>
      <c r="D6" s="1353"/>
      <c r="E6" s="1353"/>
      <c r="F6" s="314"/>
      <c r="G6" s="434"/>
    </row>
    <row r="7" spans="1:7" ht="40.5">
      <c r="A7" s="1351" t="s">
        <v>257</v>
      </c>
      <c r="B7" s="315" t="s">
        <v>563</v>
      </c>
      <c r="C7" s="315" t="s">
        <v>473</v>
      </c>
      <c r="D7" s="315" t="s">
        <v>564</v>
      </c>
      <c r="E7" s="315" t="s">
        <v>565</v>
      </c>
      <c r="F7" s="315" t="s">
        <v>566</v>
      </c>
      <c r="G7" s="316" t="s">
        <v>567</v>
      </c>
    </row>
    <row r="8" spans="1:7" ht="15.75" thickBot="1">
      <c r="A8" s="1352"/>
      <c r="B8" s="317" t="s">
        <v>438</v>
      </c>
      <c r="C8" s="317" t="s">
        <v>439</v>
      </c>
      <c r="D8" s="317" t="s">
        <v>568</v>
      </c>
      <c r="E8" s="317" t="s">
        <v>441</v>
      </c>
      <c r="F8" s="317" t="s">
        <v>442</v>
      </c>
      <c r="G8" s="318" t="s">
        <v>569</v>
      </c>
    </row>
    <row r="9" spans="1:7" ht="12.75" customHeight="1">
      <c r="A9" s="319"/>
      <c r="B9" s="320"/>
      <c r="C9" s="320"/>
      <c r="D9" s="320"/>
      <c r="E9" s="320"/>
      <c r="F9" s="320"/>
      <c r="G9" s="321"/>
    </row>
    <row r="10" spans="1:7">
      <c r="A10" s="451" t="s">
        <v>745</v>
      </c>
      <c r="B10" s="452">
        <f>SUM(B11:B18)</f>
        <v>0</v>
      </c>
      <c r="C10" s="452">
        <f>SUM(C11:C18)</f>
        <v>0</v>
      </c>
      <c r="D10" s="452">
        <f>IF(A10="","",B10+C10)</f>
        <v>0</v>
      </c>
      <c r="E10" s="452">
        <f>SUM(E11:E18)</f>
        <v>0</v>
      </c>
      <c r="F10" s="452">
        <f>SUM(F11:F18)</f>
        <v>0</v>
      </c>
      <c r="G10" s="453">
        <f>IF(A10="","",D10-E10)</f>
        <v>0</v>
      </c>
    </row>
    <row r="11" spans="1:7">
      <c r="A11" s="292" t="s">
        <v>746</v>
      </c>
      <c r="B11" s="454"/>
      <c r="C11" s="454"/>
      <c r="D11" s="455">
        <f t="shared" ref="D11:D44" si="0">IF(A11="","",B11+C11)</f>
        <v>0</v>
      </c>
      <c r="E11" s="454"/>
      <c r="F11" s="454"/>
      <c r="G11" s="456">
        <f t="shared" ref="G11:G44" si="1">IF(A11="","",D11-E11)</f>
        <v>0</v>
      </c>
    </row>
    <row r="12" spans="1:7">
      <c r="A12" s="292" t="s">
        <v>747</v>
      </c>
      <c r="B12" s="454"/>
      <c r="C12" s="454"/>
      <c r="D12" s="455">
        <f t="shared" si="0"/>
        <v>0</v>
      </c>
      <c r="E12" s="454"/>
      <c r="F12" s="454"/>
      <c r="G12" s="456">
        <f t="shared" si="1"/>
        <v>0</v>
      </c>
    </row>
    <row r="13" spans="1:7">
      <c r="A13" s="292" t="s">
        <v>748</v>
      </c>
      <c r="B13" s="454"/>
      <c r="C13" s="454"/>
      <c r="D13" s="455">
        <f t="shared" si="0"/>
        <v>0</v>
      </c>
      <c r="E13" s="454"/>
      <c r="F13" s="454"/>
      <c r="G13" s="456">
        <f t="shared" si="1"/>
        <v>0</v>
      </c>
    </row>
    <row r="14" spans="1:7">
      <c r="A14" s="292" t="s">
        <v>749</v>
      </c>
      <c r="B14" s="454"/>
      <c r="C14" s="454"/>
      <c r="D14" s="455">
        <f t="shared" si="0"/>
        <v>0</v>
      </c>
      <c r="E14" s="454"/>
      <c r="F14" s="454"/>
      <c r="G14" s="456">
        <f t="shared" si="1"/>
        <v>0</v>
      </c>
    </row>
    <row r="15" spans="1:7">
      <c r="A15" s="292" t="s">
        <v>750</v>
      </c>
      <c r="B15" s="454"/>
      <c r="C15" s="454"/>
      <c r="D15" s="455">
        <f t="shared" si="0"/>
        <v>0</v>
      </c>
      <c r="E15" s="454"/>
      <c r="F15" s="454"/>
      <c r="G15" s="456">
        <f t="shared" si="1"/>
        <v>0</v>
      </c>
    </row>
    <row r="16" spans="1:7">
      <c r="A16" s="292" t="s">
        <v>751</v>
      </c>
      <c r="B16" s="454"/>
      <c r="C16" s="454"/>
      <c r="D16" s="455">
        <f t="shared" si="0"/>
        <v>0</v>
      </c>
      <c r="E16" s="454"/>
      <c r="F16" s="454"/>
      <c r="G16" s="456">
        <f t="shared" si="1"/>
        <v>0</v>
      </c>
    </row>
    <row r="17" spans="1:7">
      <c r="A17" s="292" t="s">
        <v>752</v>
      </c>
      <c r="B17" s="454"/>
      <c r="C17" s="454"/>
      <c r="D17" s="455">
        <f t="shared" si="0"/>
        <v>0</v>
      </c>
      <c r="E17" s="454"/>
      <c r="F17" s="454"/>
      <c r="G17" s="456">
        <f t="shared" si="1"/>
        <v>0</v>
      </c>
    </row>
    <row r="18" spans="1:7">
      <c r="A18" s="292" t="s">
        <v>594</v>
      </c>
      <c r="B18" s="454"/>
      <c r="C18" s="454"/>
      <c r="D18" s="455">
        <f t="shared" si="0"/>
        <v>0</v>
      </c>
      <c r="E18" s="454"/>
      <c r="F18" s="454"/>
      <c r="G18" s="456">
        <f t="shared" si="1"/>
        <v>0</v>
      </c>
    </row>
    <row r="19" spans="1:7" ht="8.25" customHeight="1">
      <c r="A19" s="305"/>
      <c r="B19" s="454"/>
      <c r="C19" s="454"/>
      <c r="D19" s="455" t="str">
        <f t="shared" si="0"/>
        <v/>
      </c>
      <c r="E19" s="454"/>
      <c r="F19" s="454"/>
      <c r="G19" s="456" t="str">
        <f t="shared" si="1"/>
        <v/>
      </c>
    </row>
    <row r="20" spans="1:7">
      <c r="A20" s="451" t="s">
        <v>753</v>
      </c>
      <c r="B20" s="452">
        <f>SUM(B21:B27)</f>
        <v>88528385</v>
      </c>
      <c r="C20" s="452">
        <f>SUM(C21:C27)</f>
        <v>0</v>
      </c>
      <c r="D20" s="452">
        <f>IF(A20="","",B20+C20)</f>
        <v>88528385</v>
      </c>
      <c r="E20" s="452">
        <f>SUM(E21:E27)</f>
        <v>24570045</v>
      </c>
      <c r="F20" s="452">
        <f>SUM(F21:F27)</f>
        <v>19395689</v>
      </c>
      <c r="G20" s="453">
        <f>IF(A20="","",D20-E20)</f>
        <v>63958340</v>
      </c>
    </row>
    <row r="21" spans="1:7">
      <c r="A21" s="292" t="s">
        <v>754</v>
      </c>
      <c r="B21" s="454"/>
      <c r="C21" s="454"/>
      <c r="D21" s="455">
        <f t="shared" si="0"/>
        <v>0</v>
      </c>
      <c r="E21" s="454"/>
      <c r="F21" s="454"/>
      <c r="G21" s="456">
        <f t="shared" si="1"/>
        <v>0</v>
      </c>
    </row>
    <row r="22" spans="1:7">
      <c r="A22" s="292" t="s">
        <v>755</v>
      </c>
      <c r="B22" s="454"/>
      <c r="C22" s="454"/>
      <c r="D22" s="455">
        <f t="shared" si="0"/>
        <v>0</v>
      </c>
      <c r="E22" s="454"/>
      <c r="F22" s="454"/>
      <c r="G22" s="456">
        <f t="shared" si="1"/>
        <v>0</v>
      </c>
    </row>
    <row r="23" spans="1:7">
      <c r="A23" s="292" t="s">
        <v>756</v>
      </c>
      <c r="B23" s="454"/>
      <c r="C23" s="454"/>
      <c r="D23" s="455">
        <f t="shared" si="0"/>
        <v>0</v>
      </c>
      <c r="E23" s="454"/>
      <c r="F23" s="454"/>
      <c r="G23" s="456">
        <f t="shared" si="1"/>
        <v>0</v>
      </c>
    </row>
    <row r="24" spans="1:7" ht="25.5">
      <c r="A24" s="292" t="s">
        <v>757</v>
      </c>
      <c r="B24" s="454"/>
      <c r="C24" s="454"/>
      <c r="D24" s="455">
        <f t="shared" si="0"/>
        <v>0</v>
      </c>
      <c r="E24" s="454"/>
      <c r="F24" s="454"/>
      <c r="G24" s="456">
        <f t="shared" si="1"/>
        <v>0</v>
      </c>
    </row>
    <row r="25" spans="1:7">
      <c r="A25" s="292" t="s">
        <v>758</v>
      </c>
      <c r="B25" s="454">
        <f>+'ETCA-II-13'!C134</f>
        <v>88528385</v>
      </c>
      <c r="C25" s="454">
        <f>+'ETCA-II-13'!D134</f>
        <v>0</v>
      </c>
      <c r="D25" s="455">
        <f>IF(A25="","",B25+C25)</f>
        <v>88528385</v>
      </c>
      <c r="E25" s="454">
        <f>+'ETCA-II-13'!F134</f>
        <v>24570045</v>
      </c>
      <c r="F25" s="454">
        <f>+'ETCA-II-13'!G134</f>
        <v>19395689</v>
      </c>
      <c r="G25" s="456">
        <f>IF(A25="","",D25-E25)</f>
        <v>63958340</v>
      </c>
    </row>
    <row r="26" spans="1:7">
      <c r="A26" s="292" t="s">
        <v>759</v>
      </c>
      <c r="B26" s="454"/>
      <c r="C26" s="454"/>
      <c r="D26" s="455">
        <f t="shared" si="0"/>
        <v>0</v>
      </c>
      <c r="E26" s="454"/>
      <c r="F26" s="454"/>
      <c r="G26" s="456">
        <f t="shared" si="1"/>
        <v>0</v>
      </c>
    </row>
    <row r="27" spans="1:7">
      <c r="A27" s="292" t="s">
        <v>760</v>
      </c>
      <c r="B27" s="454"/>
      <c r="C27" s="454"/>
      <c r="D27" s="455">
        <f t="shared" si="0"/>
        <v>0</v>
      </c>
      <c r="E27" s="454"/>
      <c r="F27" s="454"/>
      <c r="G27" s="456">
        <f t="shared" si="1"/>
        <v>0</v>
      </c>
    </row>
    <row r="28" spans="1:7">
      <c r="A28" s="305"/>
      <c r="B28" s="454"/>
      <c r="C28" s="454"/>
      <c r="D28" s="455" t="str">
        <f t="shared" si="0"/>
        <v/>
      </c>
      <c r="E28" s="454"/>
      <c r="F28" s="454"/>
      <c r="G28" s="456" t="str">
        <f t="shared" si="1"/>
        <v/>
      </c>
    </row>
    <row r="29" spans="1:7">
      <c r="A29" s="451" t="s">
        <v>761</v>
      </c>
      <c r="B29" s="452">
        <f>SUM(B30:B38)</f>
        <v>0</v>
      </c>
      <c r="C29" s="452">
        <f>SUM(C30:C38)</f>
        <v>0</v>
      </c>
      <c r="D29" s="452">
        <f t="shared" si="0"/>
        <v>0</v>
      </c>
      <c r="E29" s="452">
        <f>SUM(E30:E38)</f>
        <v>0</v>
      </c>
      <c r="F29" s="452">
        <f>SUM(F30:F38)</f>
        <v>0</v>
      </c>
      <c r="G29" s="453">
        <f t="shared" si="1"/>
        <v>0</v>
      </c>
    </row>
    <row r="30" spans="1:7" ht="25.5">
      <c r="A30" s="292" t="s">
        <v>762</v>
      </c>
      <c r="B30" s="454"/>
      <c r="C30" s="454"/>
      <c r="D30" s="455">
        <f t="shared" si="0"/>
        <v>0</v>
      </c>
      <c r="E30" s="454"/>
      <c r="F30" s="454"/>
      <c r="G30" s="456">
        <f t="shared" si="1"/>
        <v>0</v>
      </c>
    </row>
    <row r="31" spans="1:7">
      <c r="A31" s="292" t="s">
        <v>763</v>
      </c>
      <c r="B31" s="454"/>
      <c r="C31" s="454"/>
      <c r="D31" s="455">
        <f t="shared" si="0"/>
        <v>0</v>
      </c>
      <c r="E31" s="454"/>
      <c r="F31" s="454"/>
      <c r="G31" s="456">
        <f t="shared" si="1"/>
        <v>0</v>
      </c>
    </row>
    <row r="32" spans="1:7">
      <c r="A32" s="292" t="s">
        <v>764</v>
      </c>
      <c r="B32" s="454"/>
      <c r="C32" s="454"/>
      <c r="D32" s="455">
        <f t="shared" si="0"/>
        <v>0</v>
      </c>
      <c r="E32" s="454"/>
      <c r="F32" s="454"/>
      <c r="G32" s="456">
        <f t="shared" si="1"/>
        <v>0</v>
      </c>
    </row>
    <row r="33" spans="1:8">
      <c r="A33" s="292" t="s">
        <v>765</v>
      </c>
      <c r="B33" s="454"/>
      <c r="C33" s="454"/>
      <c r="D33" s="455">
        <f t="shared" si="0"/>
        <v>0</v>
      </c>
      <c r="E33" s="454"/>
      <c r="F33" s="454"/>
      <c r="G33" s="456">
        <f t="shared" si="1"/>
        <v>0</v>
      </c>
    </row>
    <row r="34" spans="1:8">
      <c r="A34" s="292" t="s">
        <v>766</v>
      </c>
      <c r="B34" s="454"/>
      <c r="C34" s="454"/>
      <c r="D34" s="455">
        <f t="shared" si="0"/>
        <v>0</v>
      </c>
      <c r="E34" s="454"/>
      <c r="F34" s="454"/>
      <c r="G34" s="456">
        <f t="shared" si="1"/>
        <v>0</v>
      </c>
    </row>
    <row r="35" spans="1:8">
      <c r="A35" s="292" t="s">
        <v>767</v>
      </c>
      <c r="B35" s="454"/>
      <c r="C35" s="454"/>
      <c r="D35" s="455">
        <f t="shared" si="0"/>
        <v>0</v>
      </c>
      <c r="E35" s="454"/>
      <c r="F35" s="454"/>
      <c r="G35" s="456">
        <f t="shared" si="1"/>
        <v>0</v>
      </c>
    </row>
    <row r="36" spans="1:8">
      <c r="A36" s="292" t="s">
        <v>768</v>
      </c>
      <c r="B36" s="454"/>
      <c r="C36" s="454"/>
      <c r="D36" s="455">
        <f t="shared" si="0"/>
        <v>0</v>
      </c>
      <c r="E36" s="454"/>
      <c r="F36" s="454"/>
      <c r="G36" s="456">
        <f t="shared" si="1"/>
        <v>0</v>
      </c>
    </row>
    <row r="37" spans="1:8">
      <c r="A37" s="292" t="s">
        <v>769</v>
      </c>
      <c r="B37" s="454"/>
      <c r="C37" s="454"/>
      <c r="D37" s="455">
        <f t="shared" si="0"/>
        <v>0</v>
      </c>
      <c r="E37" s="454"/>
      <c r="F37" s="454"/>
      <c r="G37" s="456">
        <f t="shared" si="1"/>
        <v>0</v>
      </c>
    </row>
    <row r="38" spans="1:8">
      <c r="A38" s="292" t="s">
        <v>770</v>
      </c>
      <c r="B38" s="454"/>
      <c r="C38" s="454"/>
      <c r="D38" s="455">
        <f t="shared" si="0"/>
        <v>0</v>
      </c>
      <c r="E38" s="454"/>
      <c r="F38" s="454"/>
      <c r="G38" s="456">
        <f t="shared" si="1"/>
        <v>0</v>
      </c>
    </row>
    <row r="39" spans="1:8">
      <c r="A39" s="305"/>
      <c r="B39" s="454"/>
      <c r="C39" s="454"/>
      <c r="D39" s="455" t="str">
        <f t="shared" si="0"/>
        <v/>
      </c>
      <c r="E39" s="454"/>
      <c r="F39" s="454"/>
      <c r="G39" s="456" t="str">
        <f t="shared" si="1"/>
        <v/>
      </c>
    </row>
    <row r="40" spans="1:8" ht="25.5">
      <c r="A40" s="451" t="s">
        <v>771</v>
      </c>
      <c r="B40" s="452">
        <f>SUM(B41:B44)</f>
        <v>0</v>
      </c>
      <c r="C40" s="452">
        <f>SUM(C41:C44)</f>
        <v>0</v>
      </c>
      <c r="D40" s="452">
        <f t="shared" si="0"/>
        <v>0</v>
      </c>
      <c r="E40" s="452">
        <f>SUM(E41:E44)</f>
        <v>0</v>
      </c>
      <c r="F40" s="452">
        <f>SUM(F41:F44)</f>
        <v>0</v>
      </c>
      <c r="G40" s="453">
        <f t="shared" si="1"/>
        <v>0</v>
      </c>
    </row>
    <row r="41" spans="1:8" ht="25.5">
      <c r="A41" s="457" t="s">
        <v>772</v>
      </c>
      <c r="B41" s="454">
        <v>0</v>
      </c>
      <c r="C41" s="454">
        <v>0</v>
      </c>
      <c r="D41" s="455">
        <f t="shared" si="0"/>
        <v>0</v>
      </c>
      <c r="E41" s="454">
        <v>0</v>
      </c>
      <c r="F41" s="454">
        <v>0</v>
      </c>
      <c r="G41" s="456">
        <f t="shared" si="1"/>
        <v>0</v>
      </c>
    </row>
    <row r="42" spans="1:8" ht="26.25" customHeight="1">
      <c r="A42" s="457" t="s">
        <v>773</v>
      </c>
      <c r="B42" s="454"/>
      <c r="C42" s="454"/>
      <c r="D42" s="455">
        <f t="shared" si="0"/>
        <v>0</v>
      </c>
      <c r="E42" s="454"/>
      <c r="F42" s="454"/>
      <c r="G42" s="456">
        <f t="shared" si="1"/>
        <v>0</v>
      </c>
    </row>
    <row r="43" spans="1:8">
      <c r="A43" s="292" t="s">
        <v>774</v>
      </c>
      <c r="B43" s="454"/>
      <c r="C43" s="454"/>
      <c r="D43" s="455">
        <f t="shared" si="0"/>
        <v>0</v>
      </c>
      <c r="E43" s="454"/>
      <c r="F43" s="454"/>
      <c r="G43" s="456">
        <f t="shared" si="1"/>
        <v>0</v>
      </c>
    </row>
    <row r="44" spans="1:8" ht="15.75" thickBot="1">
      <c r="A44" s="292" t="s">
        <v>775</v>
      </c>
      <c r="B44" s="454"/>
      <c r="C44" s="454"/>
      <c r="D44" s="455">
        <f t="shared" si="0"/>
        <v>0</v>
      </c>
      <c r="E44" s="454"/>
      <c r="F44" s="454"/>
      <c r="G44" s="456">
        <f t="shared" si="1"/>
        <v>0</v>
      </c>
    </row>
    <row r="45" spans="1:8" ht="15.75" thickBot="1">
      <c r="A45" s="301" t="s">
        <v>619</v>
      </c>
      <c r="B45" s="458">
        <f>SUM(B10,B20,B29,B40)</f>
        <v>88528385</v>
      </c>
      <c r="C45" s="458">
        <f>SUM(C10,C20,C29,C40)</f>
        <v>0</v>
      </c>
      <c r="D45" s="458">
        <f>IF(A45="","",B45+C45)</f>
        <v>88528385</v>
      </c>
      <c r="E45" s="458">
        <f>SUM(E10,E20,E29,E40)</f>
        <v>24570045</v>
      </c>
      <c r="F45" s="458">
        <f>SUM(F10,F20,F29,F40)</f>
        <v>19395689</v>
      </c>
      <c r="G45" s="459">
        <f>IF(A45="","",D45-E45)</f>
        <v>63958340</v>
      </c>
      <c r="H45" s="518" t="str">
        <f>IF((B45-'ETCA II-04'!B81)&gt;0.9,"ERROR!!!!! EL MONTO NO COINCIDE CON LO REPORTADO EN EL FORMATO ETCA-II-04 EN EL TOTAL APROBADO ANUAL DEL ANALÍTICO DE EGRESOS","")</f>
        <v/>
      </c>
    </row>
    <row r="46" spans="1:8" ht="9" customHeight="1">
      <c r="A46" s="502"/>
      <c r="B46" s="505"/>
      <c r="C46" s="505"/>
      <c r="D46" s="505"/>
      <c r="E46" s="505"/>
      <c r="F46" s="505"/>
      <c r="G46" s="505"/>
      <c r="H46" s="518" t="str">
        <f>IF((C45-'ETCA II-04'!C81)&gt;0.9,"ERROR!!!!! EL MONTO NO COINCIDE CON LO REPORTADO EN EL FORMATO ETCA-II-04 EN EL TOTAL DE AMPLIACIONES/REDUCCIONES PRESENTADO EN EL ANALÍTICO DE EGRESOS","")</f>
        <v/>
      </c>
    </row>
    <row r="47" spans="1:8" ht="9.75" customHeight="1">
      <c r="A47" s="503"/>
      <c r="B47" s="504"/>
      <c r="C47" s="504"/>
      <c r="D47" s="505"/>
      <c r="E47" s="504"/>
      <c r="F47" s="504"/>
      <c r="G47" s="505"/>
      <c r="H47" s="518" t="str">
        <f>IF((E45-'ETCA II-04'!E81)&gt;0.9,"ERROR!!!!! EL MONTO NO COINCIDE CON LO REPORTADO EN EL FORMATO ETCA-II-04 EN EL TOTAL DEVENGADO ANUAL PRESENTADO EN EL ANALÍTICO DE EGRESOS","")</f>
        <v/>
      </c>
    </row>
    <row r="48" spans="1:8">
      <c r="A48" s="502"/>
      <c r="B48" s="505"/>
      <c r="C48" s="505"/>
      <c r="D48" s="505"/>
      <c r="E48" s="505"/>
      <c r="F48" s="505"/>
      <c r="G48" s="505"/>
      <c r="H48" s="518" t="str">
        <f>IF((F45-'ETCA II-04'!F81)&gt;0.9,"ERROR!!!!! EL MONTO NO COINCIDE CON LO REPORTADO EN EL FORMATO ETCA-II-04 EN EL TOTAL PAGADO ANUAL PRESENTADO EN EL ANALÍTICO DE EGRESOS","")</f>
        <v/>
      </c>
    </row>
    <row r="49" spans="8:8">
      <c r="H49" s="518" t="str">
        <f>IF((G45-'ETCA II-04'!G81)&gt;0.9,"ERROR!!!!! EL MONTO NO COINCIDE CON LO REPORTADO EN EL FORMATO ETCA-II-04 EN EL TOTAL SUBEJERCICIO PRESENTADO EN EL ANALÍTICO DE EGRESOS","")</f>
        <v/>
      </c>
    </row>
  </sheetData>
  <sheetProtection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90"/>
  <sheetViews>
    <sheetView view="pageBreakPreview" topLeftCell="A4" zoomScale="90" zoomScaleSheetLayoutView="90" workbookViewId="0">
      <selection activeCell="E75" sqref="E75"/>
    </sheetView>
  </sheetViews>
  <sheetFormatPr baseColWidth="10" defaultColWidth="11.42578125" defaultRowHeight="15"/>
  <cols>
    <col min="1" max="1" width="4.42578125" customWidth="1"/>
    <col min="2" max="2" width="49.140625" customWidth="1"/>
    <col min="3" max="3" width="14.140625" customWidth="1"/>
    <col min="4" max="4" width="12.42578125" customWidth="1"/>
    <col min="5" max="5" width="14" customWidth="1"/>
    <col min="6" max="6" width="15.140625" customWidth="1"/>
    <col min="7" max="7" width="13.7109375" customWidth="1"/>
    <col min="8" max="8" width="13.28515625" customWidth="1"/>
  </cols>
  <sheetData>
    <row r="1" spans="1:8" s="677" customFormat="1" ht="15.75">
      <c r="A1" s="1309" t="s">
        <v>23</v>
      </c>
      <c r="B1" s="1310"/>
      <c r="C1" s="1310"/>
      <c r="D1" s="1310"/>
      <c r="E1" s="1310"/>
      <c r="F1" s="1310"/>
      <c r="G1" s="1310"/>
      <c r="H1" s="1311"/>
    </row>
    <row r="2" spans="1:8" s="677" customFormat="1" ht="12" customHeight="1">
      <c r="A2" s="1312" t="str">
        <f>'ETCA-I-01'!A3:G3</f>
        <v>TELEVISORA DE HERMOSILLO, S.A. DE C.V.</v>
      </c>
      <c r="B2" s="1313"/>
      <c r="C2" s="1313"/>
      <c r="D2" s="1313"/>
      <c r="E2" s="1313"/>
      <c r="F2" s="1313"/>
      <c r="G2" s="1313"/>
      <c r="H2" s="1314"/>
    </row>
    <row r="3" spans="1:8" s="677" customFormat="1">
      <c r="A3" s="1360" t="s">
        <v>620</v>
      </c>
      <c r="B3" s="1361"/>
      <c r="C3" s="1361"/>
      <c r="D3" s="1361"/>
      <c r="E3" s="1361"/>
      <c r="F3" s="1361"/>
      <c r="G3" s="1361"/>
      <c r="H3" s="1362"/>
    </row>
    <row r="4" spans="1:8" s="677" customFormat="1" ht="11.25" customHeight="1">
      <c r="A4" s="1360" t="s">
        <v>744</v>
      </c>
      <c r="B4" s="1361"/>
      <c r="C4" s="1361"/>
      <c r="D4" s="1361"/>
      <c r="E4" s="1361"/>
      <c r="F4" s="1361"/>
      <c r="G4" s="1361"/>
      <c r="H4" s="1362"/>
    </row>
    <row r="5" spans="1:8" s="677" customFormat="1" ht="11.25" customHeight="1">
      <c r="A5" s="1360" t="str">
        <f>'ETCA-I-03'!A4:D4</f>
        <v>Del 01 de Enero al 31 de Marzo de 2019</v>
      </c>
      <c r="B5" s="1361"/>
      <c r="C5" s="1361"/>
      <c r="D5" s="1361"/>
      <c r="E5" s="1361"/>
      <c r="F5" s="1361"/>
      <c r="G5" s="1361"/>
      <c r="H5" s="1362"/>
    </row>
    <row r="6" spans="1:8" s="677" customFormat="1" ht="12.75" customHeight="1" thickBot="1">
      <c r="A6" s="1363" t="s">
        <v>87</v>
      </c>
      <c r="B6" s="1364"/>
      <c r="C6" s="1364"/>
      <c r="D6" s="1364"/>
      <c r="E6" s="1364"/>
      <c r="F6" s="1364"/>
      <c r="G6" s="1364"/>
      <c r="H6" s="1365"/>
    </row>
    <row r="7" spans="1:8" s="677" customFormat="1" ht="15.75" thickBot="1">
      <c r="A7" s="1366" t="s">
        <v>88</v>
      </c>
      <c r="B7" s="1367"/>
      <c r="C7" s="1333" t="s">
        <v>622</v>
      </c>
      <c r="D7" s="1334"/>
      <c r="E7" s="1334"/>
      <c r="F7" s="1334"/>
      <c r="G7" s="1335"/>
      <c r="H7" s="1331" t="s">
        <v>623</v>
      </c>
    </row>
    <row r="8" spans="1:8" s="677" customFormat="1" ht="26.25" thickBot="1">
      <c r="A8" s="1363"/>
      <c r="B8" s="1368"/>
      <c r="C8" s="790" t="s">
        <v>624</v>
      </c>
      <c r="D8" s="790" t="s">
        <v>625</v>
      </c>
      <c r="E8" s="790" t="s">
        <v>626</v>
      </c>
      <c r="F8" s="790" t="s">
        <v>475</v>
      </c>
      <c r="G8" s="790" t="s">
        <v>724</v>
      </c>
      <c r="H8" s="1332"/>
    </row>
    <row r="9" spans="1:8">
      <c r="A9" s="1354"/>
      <c r="B9" s="1355"/>
      <c r="C9" s="774"/>
      <c r="D9" s="774"/>
      <c r="E9" s="774"/>
      <c r="F9" s="774"/>
      <c r="G9" s="774"/>
      <c r="H9" s="774"/>
    </row>
    <row r="10" spans="1:8" ht="16.5" customHeight="1">
      <c r="A10" s="1356" t="s">
        <v>776</v>
      </c>
      <c r="B10" s="1357"/>
      <c r="C10" s="698">
        <f t="shared" ref="C10:H10" si="0">+C11+C21+C30+C41</f>
        <v>88528385</v>
      </c>
      <c r="D10" s="698">
        <f t="shared" si="0"/>
        <v>0</v>
      </c>
      <c r="E10" s="698">
        <f t="shared" si="0"/>
        <v>88528385</v>
      </c>
      <c r="F10" s="698">
        <f t="shared" si="0"/>
        <v>24570045</v>
      </c>
      <c r="G10" s="698">
        <f t="shared" si="0"/>
        <v>19395689</v>
      </c>
      <c r="H10" s="698">
        <f t="shared" si="0"/>
        <v>63958340</v>
      </c>
    </row>
    <row r="11" spans="1:8">
      <c r="A11" s="1358" t="s">
        <v>777</v>
      </c>
      <c r="B11" s="1359"/>
      <c r="C11" s="726">
        <f t="shared" ref="C11:H11" si="1">SUM(C12:C19)</f>
        <v>0</v>
      </c>
      <c r="D11" s="726">
        <f t="shared" si="1"/>
        <v>0</v>
      </c>
      <c r="E11" s="726">
        <f t="shared" si="1"/>
        <v>0</v>
      </c>
      <c r="F11" s="726">
        <f t="shared" si="1"/>
        <v>0</v>
      </c>
      <c r="G11" s="726">
        <f t="shared" si="1"/>
        <v>0</v>
      </c>
      <c r="H11" s="726">
        <f t="shared" si="1"/>
        <v>0</v>
      </c>
    </row>
    <row r="12" spans="1:8">
      <c r="A12" s="727"/>
      <c r="B12" s="728" t="s">
        <v>778</v>
      </c>
      <c r="C12" s="729"/>
      <c r="D12" s="729"/>
      <c r="E12" s="726">
        <f>C12+D12</f>
        <v>0</v>
      </c>
      <c r="F12" s="729"/>
      <c r="G12" s="729"/>
      <c r="H12" s="726">
        <f>+E12-F12</f>
        <v>0</v>
      </c>
    </row>
    <row r="13" spans="1:8">
      <c r="A13" s="727"/>
      <c r="B13" s="728" t="s">
        <v>779</v>
      </c>
      <c r="C13" s="729"/>
      <c r="D13" s="729"/>
      <c r="E13" s="726">
        <f t="shared" ref="E13:E19" si="2">C13+D13</f>
        <v>0</v>
      </c>
      <c r="F13" s="729"/>
      <c r="G13" s="729"/>
      <c r="H13" s="726">
        <f t="shared" ref="H13:H28" si="3">+E13-F13</f>
        <v>0</v>
      </c>
    </row>
    <row r="14" spans="1:8">
      <c r="A14" s="727"/>
      <c r="B14" s="728" t="s">
        <v>780</v>
      </c>
      <c r="C14" s="729"/>
      <c r="D14" s="729"/>
      <c r="E14" s="726">
        <f t="shared" si="2"/>
        <v>0</v>
      </c>
      <c r="F14" s="729"/>
      <c r="G14" s="729"/>
      <c r="H14" s="726">
        <f t="shared" si="3"/>
        <v>0</v>
      </c>
    </row>
    <row r="15" spans="1:8">
      <c r="A15" s="727"/>
      <c r="B15" s="728" t="s">
        <v>781</v>
      </c>
      <c r="C15" s="729"/>
      <c r="D15" s="729"/>
      <c r="E15" s="726">
        <f t="shared" si="2"/>
        <v>0</v>
      </c>
      <c r="F15" s="729"/>
      <c r="G15" s="729"/>
      <c r="H15" s="726">
        <f t="shared" si="3"/>
        <v>0</v>
      </c>
    </row>
    <row r="16" spans="1:8">
      <c r="A16" s="727"/>
      <c r="B16" s="728" t="s">
        <v>782</v>
      </c>
      <c r="C16" s="729"/>
      <c r="D16" s="729"/>
      <c r="E16" s="726">
        <f t="shared" si="2"/>
        <v>0</v>
      </c>
      <c r="F16" s="729"/>
      <c r="G16" s="729"/>
      <c r="H16" s="726">
        <f t="shared" si="3"/>
        <v>0</v>
      </c>
    </row>
    <row r="17" spans="1:8">
      <c r="A17" s="727"/>
      <c r="B17" s="728" t="s">
        <v>783</v>
      </c>
      <c r="C17" s="729"/>
      <c r="D17" s="729"/>
      <c r="E17" s="726">
        <f t="shared" si="2"/>
        <v>0</v>
      </c>
      <c r="F17" s="729"/>
      <c r="G17" s="729"/>
      <c r="H17" s="726">
        <f t="shared" si="3"/>
        <v>0</v>
      </c>
    </row>
    <row r="18" spans="1:8">
      <c r="A18" s="727"/>
      <c r="B18" s="728" t="s">
        <v>784</v>
      </c>
      <c r="C18" s="729"/>
      <c r="D18" s="729"/>
      <c r="E18" s="726">
        <f t="shared" si="2"/>
        <v>0</v>
      </c>
      <c r="F18" s="729"/>
      <c r="G18" s="729"/>
      <c r="H18" s="726">
        <f t="shared" si="3"/>
        <v>0</v>
      </c>
    </row>
    <row r="19" spans="1:8">
      <c r="A19" s="727"/>
      <c r="B19" s="728" t="s">
        <v>785</v>
      </c>
      <c r="C19" s="729"/>
      <c r="D19" s="729"/>
      <c r="E19" s="726">
        <f t="shared" si="2"/>
        <v>0</v>
      </c>
      <c r="F19" s="729"/>
      <c r="G19" s="729"/>
      <c r="H19" s="726">
        <f t="shared" si="3"/>
        <v>0</v>
      </c>
    </row>
    <row r="20" spans="1:8">
      <c r="A20" s="730"/>
      <c r="B20" s="731"/>
      <c r="C20" s="732"/>
      <c r="D20" s="732"/>
      <c r="E20" s="732"/>
      <c r="F20" s="732"/>
      <c r="G20" s="732"/>
      <c r="H20" s="733" t="s">
        <v>255</v>
      </c>
    </row>
    <row r="21" spans="1:8">
      <c r="A21" s="1358" t="s">
        <v>786</v>
      </c>
      <c r="B21" s="1359"/>
      <c r="C21" s="726">
        <f t="shared" ref="C21:H21" si="4">SUM(C22:C28)</f>
        <v>88528385</v>
      </c>
      <c r="D21" s="726">
        <f t="shared" si="4"/>
        <v>0</v>
      </c>
      <c r="E21" s="726">
        <f t="shared" si="4"/>
        <v>88528385</v>
      </c>
      <c r="F21" s="726">
        <f t="shared" si="4"/>
        <v>24570045</v>
      </c>
      <c r="G21" s="726">
        <f t="shared" si="4"/>
        <v>19395689</v>
      </c>
      <c r="H21" s="726">
        <f t="shared" si="4"/>
        <v>63958340</v>
      </c>
    </row>
    <row r="22" spans="1:8">
      <c r="A22" s="727"/>
      <c r="B22" s="728" t="s">
        <v>787</v>
      </c>
      <c r="C22" s="729"/>
      <c r="D22" s="729"/>
      <c r="E22" s="726">
        <f t="shared" ref="E22:E28" si="5">C22+D22</f>
        <v>0</v>
      </c>
      <c r="F22" s="729"/>
      <c r="G22" s="729"/>
      <c r="H22" s="726">
        <f t="shared" si="3"/>
        <v>0</v>
      </c>
    </row>
    <row r="23" spans="1:8">
      <c r="A23" s="727"/>
      <c r="B23" s="728" t="s">
        <v>788</v>
      </c>
      <c r="C23" s="729"/>
      <c r="D23" s="729"/>
      <c r="E23" s="726">
        <f t="shared" si="5"/>
        <v>0</v>
      </c>
      <c r="F23" s="729"/>
      <c r="G23" s="729"/>
      <c r="H23" s="726">
        <f t="shared" si="3"/>
        <v>0</v>
      </c>
    </row>
    <row r="24" spans="1:8">
      <c r="A24" s="727"/>
      <c r="B24" s="728" t="s">
        <v>789</v>
      </c>
      <c r="C24" s="729"/>
      <c r="D24" s="729"/>
      <c r="E24" s="726">
        <f t="shared" si="5"/>
        <v>0</v>
      </c>
      <c r="F24" s="729"/>
      <c r="G24" s="729"/>
      <c r="H24" s="726">
        <f t="shared" si="3"/>
        <v>0</v>
      </c>
    </row>
    <row r="25" spans="1:8">
      <c r="A25" s="727"/>
      <c r="B25" s="728" t="s">
        <v>790</v>
      </c>
      <c r="C25" s="729"/>
      <c r="D25" s="729"/>
      <c r="E25" s="726">
        <f t="shared" si="5"/>
        <v>0</v>
      </c>
      <c r="F25" s="729"/>
      <c r="G25" s="729"/>
      <c r="H25" s="726">
        <f t="shared" si="3"/>
        <v>0</v>
      </c>
    </row>
    <row r="26" spans="1:8">
      <c r="A26" s="727"/>
      <c r="B26" s="728" t="s">
        <v>791</v>
      </c>
      <c r="C26" s="729">
        <f>+'ETCA-II-13'!C134</f>
        <v>88528385</v>
      </c>
      <c r="D26" s="729">
        <f>+'ETCA-II-13'!D134</f>
        <v>0</v>
      </c>
      <c r="E26" s="726">
        <f>C26+D26</f>
        <v>88528385</v>
      </c>
      <c r="F26" s="729">
        <f>+'ETCA-II-13'!F134</f>
        <v>24570045</v>
      </c>
      <c r="G26" s="729">
        <f>+'ETCA-II-13'!G134</f>
        <v>19395689</v>
      </c>
      <c r="H26" s="726">
        <f>+E26-F26</f>
        <v>63958340</v>
      </c>
    </row>
    <row r="27" spans="1:8">
      <c r="A27" s="727"/>
      <c r="B27" s="728" t="s">
        <v>792</v>
      </c>
      <c r="C27" s="729"/>
      <c r="D27" s="729"/>
      <c r="E27" s="726">
        <f t="shared" si="5"/>
        <v>0</v>
      </c>
      <c r="F27" s="729"/>
      <c r="G27" s="729"/>
      <c r="H27" s="726">
        <f t="shared" si="3"/>
        <v>0</v>
      </c>
    </row>
    <row r="28" spans="1:8">
      <c r="A28" s="727"/>
      <c r="B28" s="728" t="s">
        <v>793</v>
      </c>
      <c r="C28" s="729"/>
      <c r="D28" s="729"/>
      <c r="E28" s="726">
        <f t="shared" si="5"/>
        <v>0</v>
      </c>
      <c r="F28" s="729"/>
      <c r="G28" s="729"/>
      <c r="H28" s="726">
        <f t="shared" si="3"/>
        <v>0</v>
      </c>
    </row>
    <row r="29" spans="1:8">
      <c r="A29" s="730"/>
      <c r="B29" s="731"/>
      <c r="C29" s="734"/>
      <c r="D29" s="734"/>
      <c r="E29" s="734"/>
      <c r="F29" s="734"/>
      <c r="G29" s="734"/>
      <c r="H29" s="734"/>
    </row>
    <row r="30" spans="1:8">
      <c r="A30" s="1358" t="s">
        <v>794</v>
      </c>
      <c r="B30" s="1359"/>
      <c r="C30" s="726">
        <f t="shared" ref="C30:H30" si="6">SUM(C31:C39)</f>
        <v>0</v>
      </c>
      <c r="D30" s="726">
        <f t="shared" si="6"/>
        <v>0</v>
      </c>
      <c r="E30" s="726">
        <f t="shared" si="6"/>
        <v>0</v>
      </c>
      <c r="F30" s="726">
        <f t="shared" si="6"/>
        <v>0</v>
      </c>
      <c r="G30" s="726">
        <f t="shared" si="6"/>
        <v>0</v>
      </c>
      <c r="H30" s="726">
        <f t="shared" si="6"/>
        <v>0</v>
      </c>
    </row>
    <row r="31" spans="1:8">
      <c r="A31" s="727"/>
      <c r="B31" s="728" t="s">
        <v>795</v>
      </c>
      <c r="C31" s="729"/>
      <c r="D31" s="729"/>
      <c r="E31" s="726">
        <f t="shared" ref="E31:E39" si="7">C31+D31</f>
        <v>0</v>
      </c>
      <c r="F31" s="729"/>
      <c r="G31" s="729"/>
      <c r="H31" s="726">
        <f t="shared" ref="H31:H39" si="8">+E31-F31</f>
        <v>0</v>
      </c>
    </row>
    <row r="32" spans="1:8">
      <c r="A32" s="727"/>
      <c r="B32" s="728" t="s">
        <v>796</v>
      </c>
      <c r="C32" s="729"/>
      <c r="D32" s="729"/>
      <c r="E32" s="726">
        <f t="shared" si="7"/>
        <v>0</v>
      </c>
      <c r="F32" s="729"/>
      <c r="G32" s="729"/>
      <c r="H32" s="726">
        <f t="shared" si="8"/>
        <v>0</v>
      </c>
    </row>
    <row r="33" spans="1:8">
      <c r="A33" s="727"/>
      <c r="B33" s="728" t="s">
        <v>797</v>
      </c>
      <c r="C33" s="729"/>
      <c r="D33" s="729"/>
      <c r="E33" s="726">
        <f t="shared" si="7"/>
        <v>0</v>
      </c>
      <c r="F33" s="729"/>
      <c r="G33" s="729"/>
      <c r="H33" s="726">
        <f t="shared" si="8"/>
        <v>0</v>
      </c>
    </row>
    <row r="34" spans="1:8" ht="15.75" thickBot="1">
      <c r="A34" s="735"/>
      <c r="B34" s="736" t="s">
        <v>798</v>
      </c>
      <c r="C34" s="737"/>
      <c r="D34" s="737"/>
      <c r="E34" s="738">
        <f t="shared" si="7"/>
        <v>0</v>
      </c>
      <c r="F34" s="737"/>
      <c r="G34" s="737"/>
      <c r="H34" s="738">
        <f t="shared" si="8"/>
        <v>0</v>
      </c>
    </row>
    <row r="35" spans="1:8">
      <c r="A35" s="727"/>
      <c r="B35" s="728" t="s">
        <v>799</v>
      </c>
      <c r="C35" s="729"/>
      <c r="D35" s="729"/>
      <c r="E35" s="726">
        <f t="shared" si="7"/>
        <v>0</v>
      </c>
      <c r="F35" s="729"/>
      <c r="G35" s="729"/>
      <c r="H35" s="726">
        <f t="shared" si="8"/>
        <v>0</v>
      </c>
    </row>
    <row r="36" spans="1:8">
      <c r="A36" s="727"/>
      <c r="B36" s="728" t="s">
        <v>800</v>
      </c>
      <c r="C36" s="729"/>
      <c r="D36" s="729"/>
      <c r="E36" s="726">
        <f t="shared" si="7"/>
        <v>0</v>
      </c>
      <c r="F36" s="729"/>
      <c r="G36" s="729"/>
      <c r="H36" s="726">
        <f t="shared" si="8"/>
        <v>0</v>
      </c>
    </row>
    <row r="37" spans="1:8">
      <c r="A37" s="727"/>
      <c r="B37" s="728" t="s">
        <v>801</v>
      </c>
      <c r="C37" s="729"/>
      <c r="D37" s="729"/>
      <c r="E37" s="726">
        <f t="shared" si="7"/>
        <v>0</v>
      </c>
      <c r="F37" s="729"/>
      <c r="G37" s="729"/>
      <c r="H37" s="726">
        <f t="shared" si="8"/>
        <v>0</v>
      </c>
    </row>
    <row r="38" spans="1:8">
      <c r="A38" s="727"/>
      <c r="B38" s="728" t="s">
        <v>802</v>
      </c>
      <c r="C38" s="729"/>
      <c r="D38" s="729"/>
      <c r="E38" s="726">
        <f t="shared" si="7"/>
        <v>0</v>
      </c>
      <c r="F38" s="729"/>
      <c r="G38" s="729"/>
      <c r="H38" s="726">
        <f t="shared" si="8"/>
        <v>0</v>
      </c>
    </row>
    <row r="39" spans="1:8">
      <c r="A39" s="727"/>
      <c r="B39" s="728" t="s">
        <v>803</v>
      </c>
      <c r="C39" s="729"/>
      <c r="D39" s="729"/>
      <c r="E39" s="726">
        <f t="shared" si="7"/>
        <v>0</v>
      </c>
      <c r="F39" s="729"/>
      <c r="G39" s="729"/>
      <c r="H39" s="726">
        <f t="shared" si="8"/>
        <v>0</v>
      </c>
    </row>
    <row r="40" spans="1:8">
      <c r="A40" s="727"/>
      <c r="B40" s="728"/>
      <c r="C40" s="729"/>
      <c r="D40" s="729"/>
      <c r="E40" s="726"/>
      <c r="F40" s="729"/>
      <c r="G40" s="729"/>
      <c r="H40" s="726"/>
    </row>
    <row r="41" spans="1:8">
      <c r="A41" s="727" t="s">
        <v>804</v>
      </c>
      <c r="B41" s="728"/>
      <c r="C41" s="733">
        <f t="shared" ref="C41:H41" si="9">SUM(C42:C45)</f>
        <v>0</v>
      </c>
      <c r="D41" s="733">
        <f t="shared" si="9"/>
        <v>0</v>
      </c>
      <c r="E41" s="733">
        <f t="shared" si="9"/>
        <v>0</v>
      </c>
      <c r="F41" s="733">
        <f t="shared" si="9"/>
        <v>0</v>
      </c>
      <c r="G41" s="733">
        <f t="shared" si="9"/>
        <v>0</v>
      </c>
      <c r="H41" s="733">
        <f t="shared" si="9"/>
        <v>0</v>
      </c>
    </row>
    <row r="42" spans="1:8">
      <c r="A42" s="727"/>
      <c r="B42" s="728" t="s">
        <v>805</v>
      </c>
      <c r="C42" s="729"/>
      <c r="D42" s="729"/>
      <c r="E42" s="726">
        <f>C42+D42</f>
        <v>0</v>
      </c>
      <c r="F42" s="729"/>
      <c r="G42" s="729"/>
      <c r="H42" s="726">
        <f>+E42-F42</f>
        <v>0</v>
      </c>
    </row>
    <row r="43" spans="1:8">
      <c r="A43" s="727"/>
      <c r="B43" s="728" t="s">
        <v>806</v>
      </c>
      <c r="C43" s="729"/>
      <c r="D43" s="729"/>
      <c r="E43" s="726">
        <f>C43+D43</f>
        <v>0</v>
      </c>
      <c r="F43" s="729"/>
      <c r="G43" s="729"/>
      <c r="H43" s="726">
        <f>+E43-F43</f>
        <v>0</v>
      </c>
    </row>
    <row r="44" spans="1:8">
      <c r="A44" s="727"/>
      <c r="B44" s="728" t="s">
        <v>807</v>
      </c>
      <c r="C44" s="729"/>
      <c r="D44" s="729"/>
      <c r="E44" s="726">
        <f>C44+D44</f>
        <v>0</v>
      </c>
      <c r="F44" s="729"/>
      <c r="G44" s="729"/>
      <c r="H44" s="726">
        <f>+E44-F44</f>
        <v>0</v>
      </c>
    </row>
    <row r="45" spans="1:8">
      <c r="A45" s="727"/>
      <c r="B45" s="728" t="s">
        <v>808</v>
      </c>
      <c r="C45" s="729"/>
      <c r="D45" s="729"/>
      <c r="E45" s="726">
        <f>C45+D45</f>
        <v>0</v>
      </c>
      <c r="F45" s="729"/>
      <c r="G45" s="729"/>
      <c r="H45" s="726">
        <f>+E45-F45</f>
        <v>0</v>
      </c>
    </row>
    <row r="46" spans="1:8">
      <c r="A46" s="727"/>
      <c r="B46" s="728"/>
      <c r="C46" s="729"/>
      <c r="D46" s="729"/>
      <c r="E46" s="726"/>
      <c r="F46" s="729"/>
      <c r="G46" s="729"/>
      <c r="H46" s="726"/>
    </row>
    <row r="47" spans="1:8">
      <c r="A47" s="727" t="s">
        <v>809</v>
      </c>
      <c r="B47" s="728"/>
      <c r="C47" s="733">
        <f t="shared" ref="C47:H47" si="10">+C48+C58+C66+C77</f>
        <v>0</v>
      </c>
      <c r="D47" s="733">
        <f t="shared" si="10"/>
        <v>0</v>
      </c>
      <c r="E47" s="733">
        <f t="shared" si="10"/>
        <v>0</v>
      </c>
      <c r="F47" s="733">
        <f t="shared" si="10"/>
        <v>0</v>
      </c>
      <c r="G47" s="733">
        <f t="shared" si="10"/>
        <v>0</v>
      </c>
      <c r="H47" s="733">
        <f t="shared" si="10"/>
        <v>0</v>
      </c>
    </row>
    <row r="48" spans="1:8">
      <c r="A48" s="727" t="s">
        <v>777</v>
      </c>
      <c r="B48" s="728"/>
      <c r="C48" s="733">
        <f t="shared" ref="C48:H48" si="11">SUM(C49:C56)</f>
        <v>0</v>
      </c>
      <c r="D48" s="733">
        <f t="shared" si="11"/>
        <v>0</v>
      </c>
      <c r="E48" s="733">
        <f t="shared" si="11"/>
        <v>0</v>
      </c>
      <c r="F48" s="733">
        <f t="shared" si="11"/>
        <v>0</v>
      </c>
      <c r="G48" s="733">
        <f t="shared" si="11"/>
        <v>0</v>
      </c>
      <c r="H48" s="733">
        <f t="shared" si="11"/>
        <v>0</v>
      </c>
    </row>
    <row r="49" spans="1:8">
      <c r="A49" s="727"/>
      <c r="B49" s="728" t="s">
        <v>778</v>
      </c>
      <c r="C49" s="729"/>
      <c r="D49" s="729"/>
      <c r="E49" s="726">
        <f t="shared" ref="E49:E56" si="12">C49+D49</f>
        <v>0</v>
      </c>
      <c r="F49" s="729"/>
      <c r="G49" s="729"/>
      <c r="H49" s="726">
        <f t="shared" ref="H49:H56" si="13">+E49-F49</f>
        <v>0</v>
      </c>
    </row>
    <row r="50" spans="1:8">
      <c r="A50" s="727"/>
      <c r="B50" s="728" t="s">
        <v>779</v>
      </c>
      <c r="C50" s="729"/>
      <c r="D50" s="729"/>
      <c r="E50" s="726">
        <f t="shared" si="12"/>
        <v>0</v>
      </c>
      <c r="F50" s="729"/>
      <c r="G50" s="729"/>
      <c r="H50" s="726">
        <f t="shared" si="13"/>
        <v>0</v>
      </c>
    </row>
    <row r="51" spans="1:8">
      <c r="A51" s="727"/>
      <c r="B51" s="728" t="s">
        <v>780</v>
      </c>
      <c r="C51" s="729"/>
      <c r="D51" s="729"/>
      <c r="E51" s="726">
        <f t="shared" si="12"/>
        <v>0</v>
      </c>
      <c r="F51" s="729"/>
      <c r="G51" s="729"/>
      <c r="H51" s="726">
        <f t="shared" si="13"/>
        <v>0</v>
      </c>
    </row>
    <row r="52" spans="1:8">
      <c r="A52" s="727"/>
      <c r="B52" s="728" t="s">
        <v>781</v>
      </c>
      <c r="C52" s="729"/>
      <c r="D52" s="729"/>
      <c r="E52" s="726">
        <f t="shared" si="12"/>
        <v>0</v>
      </c>
      <c r="F52" s="729"/>
      <c r="G52" s="729"/>
      <c r="H52" s="726">
        <f t="shared" si="13"/>
        <v>0</v>
      </c>
    </row>
    <row r="53" spans="1:8">
      <c r="A53" s="727"/>
      <c r="B53" s="728" t="s">
        <v>782</v>
      </c>
      <c r="C53" s="729"/>
      <c r="D53" s="729"/>
      <c r="E53" s="726">
        <f t="shared" si="12"/>
        <v>0</v>
      </c>
      <c r="F53" s="729"/>
      <c r="G53" s="729"/>
      <c r="H53" s="726">
        <f t="shared" si="13"/>
        <v>0</v>
      </c>
    </row>
    <row r="54" spans="1:8">
      <c r="A54" s="727"/>
      <c r="B54" s="728" t="s">
        <v>783</v>
      </c>
      <c r="C54" s="729"/>
      <c r="D54" s="729"/>
      <c r="E54" s="726">
        <f t="shared" si="12"/>
        <v>0</v>
      </c>
      <c r="F54" s="729"/>
      <c r="G54" s="729"/>
      <c r="H54" s="726">
        <f t="shared" si="13"/>
        <v>0</v>
      </c>
    </row>
    <row r="55" spans="1:8">
      <c r="A55" s="727"/>
      <c r="B55" s="728" t="s">
        <v>784</v>
      </c>
      <c r="C55" s="729"/>
      <c r="D55" s="729"/>
      <c r="E55" s="726">
        <f t="shared" si="12"/>
        <v>0</v>
      </c>
      <c r="F55" s="729"/>
      <c r="G55" s="729"/>
      <c r="H55" s="726">
        <f t="shared" si="13"/>
        <v>0</v>
      </c>
    </row>
    <row r="56" spans="1:8">
      <c r="A56" s="727"/>
      <c r="B56" s="728" t="s">
        <v>785</v>
      </c>
      <c r="C56" s="729"/>
      <c r="D56" s="729"/>
      <c r="E56" s="726">
        <f t="shared" si="12"/>
        <v>0</v>
      </c>
      <c r="F56" s="729"/>
      <c r="G56" s="729"/>
      <c r="H56" s="726">
        <f t="shared" si="13"/>
        <v>0</v>
      </c>
    </row>
    <row r="57" spans="1:8">
      <c r="A57" s="727"/>
      <c r="B57" s="728"/>
      <c r="C57" s="729"/>
      <c r="D57" s="729"/>
      <c r="E57" s="726"/>
      <c r="F57" s="729"/>
      <c r="G57" s="729"/>
      <c r="H57" s="726"/>
    </row>
    <row r="58" spans="1:8">
      <c r="A58" s="727" t="s">
        <v>786</v>
      </c>
      <c r="B58" s="728"/>
      <c r="C58" s="733">
        <f t="shared" ref="C58:H58" si="14">SUM(C59:C65)</f>
        <v>0</v>
      </c>
      <c r="D58" s="733">
        <f t="shared" si="14"/>
        <v>0</v>
      </c>
      <c r="E58" s="733">
        <f t="shared" si="14"/>
        <v>0</v>
      </c>
      <c r="F58" s="733">
        <f t="shared" si="14"/>
        <v>0</v>
      </c>
      <c r="G58" s="733">
        <f t="shared" si="14"/>
        <v>0</v>
      </c>
      <c r="H58" s="733">
        <f t="shared" si="14"/>
        <v>0</v>
      </c>
    </row>
    <row r="59" spans="1:8">
      <c r="A59" s="727"/>
      <c r="B59" s="728" t="s">
        <v>787</v>
      </c>
      <c r="C59" s="729"/>
      <c r="D59" s="729"/>
      <c r="E59" s="726">
        <f t="shared" ref="E59:E65" si="15">C59+D59</f>
        <v>0</v>
      </c>
      <c r="F59" s="729"/>
      <c r="G59" s="729"/>
      <c r="H59" s="726">
        <f t="shared" ref="H59:H65" si="16">+E59-F59</f>
        <v>0</v>
      </c>
    </row>
    <row r="60" spans="1:8">
      <c r="A60" s="727"/>
      <c r="B60" s="728" t="s">
        <v>788</v>
      </c>
      <c r="C60" s="729"/>
      <c r="D60" s="729"/>
      <c r="E60" s="726">
        <f t="shared" si="15"/>
        <v>0</v>
      </c>
      <c r="F60" s="729"/>
      <c r="G60" s="729"/>
      <c r="H60" s="726">
        <f t="shared" si="16"/>
        <v>0</v>
      </c>
    </row>
    <row r="61" spans="1:8">
      <c r="A61" s="727"/>
      <c r="B61" s="728" t="s">
        <v>789</v>
      </c>
      <c r="C61" s="729"/>
      <c r="D61" s="729"/>
      <c r="E61" s="726">
        <f t="shared" si="15"/>
        <v>0</v>
      </c>
      <c r="F61" s="729"/>
      <c r="G61" s="729"/>
      <c r="H61" s="726">
        <f t="shared" si="16"/>
        <v>0</v>
      </c>
    </row>
    <row r="62" spans="1:8">
      <c r="A62" s="727"/>
      <c r="B62" s="728" t="s">
        <v>790</v>
      </c>
      <c r="C62" s="729"/>
      <c r="D62" s="729"/>
      <c r="E62" s="726">
        <f t="shared" si="15"/>
        <v>0</v>
      </c>
      <c r="F62" s="729"/>
      <c r="G62" s="729"/>
      <c r="H62" s="726">
        <f t="shared" si="16"/>
        <v>0</v>
      </c>
    </row>
    <row r="63" spans="1:8">
      <c r="A63" s="727"/>
      <c r="B63" s="728" t="s">
        <v>791</v>
      </c>
      <c r="C63" s="729"/>
      <c r="D63" s="729"/>
      <c r="E63" s="726">
        <f t="shared" si="15"/>
        <v>0</v>
      </c>
      <c r="F63" s="729"/>
      <c r="G63" s="729"/>
      <c r="H63" s="726">
        <f t="shared" si="16"/>
        <v>0</v>
      </c>
    </row>
    <row r="64" spans="1:8">
      <c r="A64" s="727"/>
      <c r="B64" s="728" t="s">
        <v>792</v>
      </c>
      <c r="C64" s="729"/>
      <c r="D64" s="729"/>
      <c r="E64" s="726">
        <f t="shared" si="15"/>
        <v>0</v>
      </c>
      <c r="F64" s="729"/>
      <c r="G64" s="729"/>
      <c r="H64" s="726">
        <f t="shared" si="16"/>
        <v>0</v>
      </c>
    </row>
    <row r="65" spans="1:8" ht="15.75" thickBot="1">
      <c r="A65" s="735"/>
      <c r="B65" s="736" t="s">
        <v>793</v>
      </c>
      <c r="C65" s="737"/>
      <c r="D65" s="737"/>
      <c r="E65" s="738">
        <f t="shared" si="15"/>
        <v>0</v>
      </c>
      <c r="F65" s="737"/>
      <c r="G65" s="737"/>
      <c r="H65" s="738">
        <f t="shared" si="16"/>
        <v>0</v>
      </c>
    </row>
    <row r="66" spans="1:8">
      <c r="A66" s="727" t="s">
        <v>794</v>
      </c>
      <c r="B66" s="728"/>
      <c r="C66" s="733">
        <f t="shared" ref="C66:H66" si="17">SUM(C67:C75)</f>
        <v>0</v>
      </c>
      <c r="D66" s="733">
        <f t="shared" si="17"/>
        <v>0</v>
      </c>
      <c r="E66" s="733">
        <f t="shared" si="17"/>
        <v>0</v>
      </c>
      <c r="F66" s="733">
        <f t="shared" si="17"/>
        <v>0</v>
      </c>
      <c r="G66" s="733">
        <f t="shared" si="17"/>
        <v>0</v>
      </c>
      <c r="H66" s="733">
        <f t="shared" si="17"/>
        <v>0</v>
      </c>
    </row>
    <row r="67" spans="1:8">
      <c r="A67" s="727"/>
      <c r="B67" s="728" t="s">
        <v>795</v>
      </c>
      <c r="C67" s="729"/>
      <c r="D67" s="729"/>
      <c r="E67" s="726">
        <f t="shared" ref="E67:E75" si="18">C67+D67</f>
        <v>0</v>
      </c>
      <c r="F67" s="729"/>
      <c r="G67" s="729"/>
      <c r="H67" s="726">
        <f t="shared" ref="H67:H75" si="19">+E67-F67</f>
        <v>0</v>
      </c>
    </row>
    <row r="68" spans="1:8">
      <c r="A68" s="727"/>
      <c r="B68" s="728" t="s">
        <v>796</v>
      </c>
      <c r="C68" s="729"/>
      <c r="D68" s="729"/>
      <c r="E68" s="726"/>
      <c r="F68" s="729"/>
      <c r="G68" s="729"/>
      <c r="H68" s="726">
        <f t="shared" si="19"/>
        <v>0</v>
      </c>
    </row>
    <row r="69" spans="1:8">
      <c r="A69" s="727"/>
      <c r="B69" s="728" t="s">
        <v>797</v>
      </c>
      <c r="C69" s="729"/>
      <c r="D69" s="729"/>
      <c r="E69" s="726">
        <f t="shared" si="18"/>
        <v>0</v>
      </c>
      <c r="F69" s="729"/>
      <c r="G69" s="729"/>
      <c r="H69" s="726">
        <f t="shared" si="19"/>
        <v>0</v>
      </c>
    </row>
    <row r="70" spans="1:8">
      <c r="A70" s="727"/>
      <c r="B70" s="728" t="s">
        <v>798</v>
      </c>
      <c r="C70" s="729"/>
      <c r="D70" s="729"/>
      <c r="E70" s="726">
        <f t="shared" si="18"/>
        <v>0</v>
      </c>
      <c r="F70" s="729"/>
      <c r="G70" s="729"/>
      <c r="H70" s="726">
        <f t="shared" si="19"/>
        <v>0</v>
      </c>
    </row>
    <row r="71" spans="1:8">
      <c r="A71" s="727"/>
      <c r="B71" s="728" t="s">
        <v>799</v>
      </c>
      <c r="C71" s="729"/>
      <c r="D71" s="729"/>
      <c r="E71" s="726">
        <f t="shared" si="18"/>
        <v>0</v>
      </c>
      <c r="F71" s="729"/>
      <c r="G71" s="729"/>
      <c r="H71" s="726">
        <f t="shared" si="19"/>
        <v>0</v>
      </c>
    </row>
    <row r="72" spans="1:8">
      <c r="A72" s="727"/>
      <c r="B72" s="728" t="s">
        <v>800</v>
      </c>
      <c r="C72" s="729"/>
      <c r="D72" s="729"/>
      <c r="E72" s="726">
        <f t="shared" si="18"/>
        <v>0</v>
      </c>
      <c r="F72" s="729"/>
      <c r="G72" s="729"/>
      <c r="H72" s="726">
        <f t="shared" si="19"/>
        <v>0</v>
      </c>
    </row>
    <row r="73" spans="1:8">
      <c r="A73" s="727"/>
      <c r="B73" s="728" t="s">
        <v>801</v>
      </c>
      <c r="C73" s="729"/>
      <c r="D73" s="729"/>
      <c r="E73" s="726">
        <f t="shared" si="18"/>
        <v>0</v>
      </c>
      <c r="F73" s="729"/>
      <c r="G73" s="729"/>
      <c r="H73" s="726">
        <f t="shared" si="19"/>
        <v>0</v>
      </c>
    </row>
    <row r="74" spans="1:8">
      <c r="A74" s="727"/>
      <c r="B74" s="728" t="s">
        <v>802</v>
      </c>
      <c r="C74" s="729"/>
      <c r="D74" s="729"/>
      <c r="E74" s="726">
        <f t="shared" si="18"/>
        <v>0</v>
      </c>
      <c r="F74" s="729"/>
      <c r="G74" s="729"/>
      <c r="H74" s="726">
        <f t="shared" si="19"/>
        <v>0</v>
      </c>
    </row>
    <row r="75" spans="1:8">
      <c r="A75" s="727"/>
      <c r="B75" s="728" t="s">
        <v>803</v>
      </c>
      <c r="C75" s="729"/>
      <c r="D75" s="729"/>
      <c r="E75" s="726">
        <f t="shared" si="18"/>
        <v>0</v>
      </c>
      <c r="F75" s="729"/>
      <c r="G75" s="729"/>
      <c r="H75" s="726">
        <f t="shared" si="19"/>
        <v>0</v>
      </c>
    </row>
    <row r="76" spans="1:8">
      <c r="A76" s="727"/>
      <c r="B76" s="728"/>
      <c r="C76" s="729"/>
      <c r="D76" s="729"/>
      <c r="E76" s="726"/>
      <c r="F76" s="729"/>
      <c r="G76" s="729"/>
      <c r="H76" s="726"/>
    </row>
    <row r="77" spans="1:8">
      <c r="A77" s="727" t="s">
        <v>804</v>
      </c>
      <c r="B77" s="728"/>
      <c r="C77" s="733">
        <f t="shared" ref="C77:H77" si="20">SUM(C78:C81)</f>
        <v>0</v>
      </c>
      <c r="D77" s="733">
        <f t="shared" si="20"/>
        <v>0</v>
      </c>
      <c r="E77" s="733">
        <f t="shared" si="20"/>
        <v>0</v>
      </c>
      <c r="F77" s="733">
        <f t="shared" si="20"/>
        <v>0</v>
      </c>
      <c r="G77" s="733">
        <f t="shared" si="20"/>
        <v>0</v>
      </c>
      <c r="H77" s="733">
        <f t="shared" si="20"/>
        <v>0</v>
      </c>
    </row>
    <row r="78" spans="1:8">
      <c r="A78" s="727"/>
      <c r="B78" s="728" t="s">
        <v>805</v>
      </c>
      <c r="C78" s="729">
        <v>0</v>
      </c>
      <c r="D78" s="729"/>
      <c r="E78" s="726">
        <f>C78+D78</f>
        <v>0</v>
      </c>
      <c r="F78" s="729"/>
      <c r="G78" s="729"/>
      <c r="H78" s="726">
        <f>+E78-F78</f>
        <v>0</v>
      </c>
    </row>
    <row r="79" spans="1:8">
      <c r="A79" s="727"/>
      <c r="B79" s="728" t="s">
        <v>806</v>
      </c>
      <c r="C79" s="729">
        <v>0</v>
      </c>
      <c r="D79" s="729"/>
      <c r="E79" s="726">
        <f>C79+D79</f>
        <v>0</v>
      </c>
      <c r="F79" s="729"/>
      <c r="G79" s="729"/>
      <c r="H79" s="726">
        <f>+E79-F79</f>
        <v>0</v>
      </c>
    </row>
    <row r="80" spans="1:8">
      <c r="A80" s="727"/>
      <c r="B80" s="728" t="s">
        <v>807</v>
      </c>
      <c r="C80" s="729">
        <v>0</v>
      </c>
      <c r="D80" s="729"/>
      <c r="E80" s="726">
        <f>C80+D80</f>
        <v>0</v>
      </c>
      <c r="F80" s="729"/>
      <c r="G80" s="729"/>
      <c r="H80" s="726">
        <f>+E80-F80</f>
        <v>0</v>
      </c>
    </row>
    <row r="81" spans="1:9">
      <c r="A81" s="727"/>
      <c r="B81" s="728" t="s">
        <v>808</v>
      </c>
      <c r="C81" s="729"/>
      <c r="D81" s="729"/>
      <c r="E81" s="726">
        <f>C81+D81</f>
        <v>0</v>
      </c>
      <c r="F81" s="729"/>
      <c r="G81" s="729"/>
      <c r="H81" s="726">
        <f>+E81-F81</f>
        <v>0</v>
      </c>
    </row>
    <row r="82" spans="1:9">
      <c r="A82" s="727"/>
      <c r="B82" s="728"/>
      <c r="C82" s="729"/>
      <c r="D82" s="729"/>
      <c r="E82" s="726"/>
      <c r="F82" s="729"/>
      <c r="G82" s="729"/>
      <c r="H82" s="726"/>
    </row>
    <row r="83" spans="1:9" ht="15.75" thickBot="1">
      <c r="A83" s="735" t="s">
        <v>703</v>
      </c>
      <c r="B83" s="736"/>
      <c r="C83" s="750">
        <f t="shared" ref="C83:H83" si="21">+C10+C47</f>
        <v>88528385</v>
      </c>
      <c r="D83" s="750">
        <f t="shared" si="21"/>
        <v>0</v>
      </c>
      <c r="E83" s="750">
        <f t="shared" si="21"/>
        <v>88528385</v>
      </c>
      <c r="F83" s="750">
        <f t="shared" si="21"/>
        <v>24570045</v>
      </c>
      <c r="G83" s="750">
        <f t="shared" si="21"/>
        <v>19395689</v>
      </c>
      <c r="H83" s="750">
        <f t="shared" si="21"/>
        <v>63958340</v>
      </c>
      <c r="I83" s="518" t="str">
        <f>IF((C83-'ETCA-II-11'!B45)&gt;0.9,"ERROR!!!!! EL MONTO NO COINCIDE CON LO REPORTADO EN EL FORMATO ETCA-II-11 EN EL TOTAL DEL GASTO","")</f>
        <v/>
      </c>
    </row>
    <row r="84" spans="1:9" ht="33" customHeight="1">
      <c r="A84" s="739"/>
      <c r="B84" s="739"/>
      <c r="C84" s="740"/>
      <c r="D84" s="740"/>
      <c r="E84" s="741"/>
      <c r="F84" s="740"/>
      <c r="G84" s="740"/>
      <c r="H84" s="741"/>
      <c r="I84" s="518" t="str">
        <f>IF((D83-'ETCA-II-11'!C45)&gt;0.9,"ERROR!!!!! EL MONTO NO COINCIDE CON LO REPORTADO EN EL FORMATO ETCA-II-11 EN EL TOTAL DEL GASTO","")</f>
        <v/>
      </c>
    </row>
    <row r="85" spans="1:9">
      <c r="A85" s="739"/>
      <c r="B85" s="739"/>
      <c r="C85" s="740"/>
      <c r="D85" s="740"/>
      <c r="E85" s="741"/>
      <c r="F85" s="740"/>
      <c r="G85" s="740"/>
      <c r="H85" s="741"/>
      <c r="I85" s="518"/>
    </row>
    <row r="86" spans="1:9">
      <c r="A86" s="739"/>
      <c r="B86" s="739"/>
      <c r="C86" s="740"/>
      <c r="D86" s="740"/>
      <c r="E86" s="741"/>
      <c r="F86" s="740"/>
      <c r="G86" s="740"/>
      <c r="H86" s="741"/>
      <c r="I86" t="str">
        <f>IF((E83-'ETCA-II-11'!D45),"ERROR!!!!! EL MONTO NO COINCIDE CON LO REPORTADO EN EL FORMATO ETCA-II-11 EN EL TOTAL DEL GASTO","")</f>
        <v/>
      </c>
    </row>
    <row r="87" spans="1:9">
      <c r="A87" s="739"/>
      <c r="B87" s="739"/>
      <c r="C87" s="740"/>
      <c r="D87" s="740"/>
      <c r="E87" s="741"/>
      <c r="F87" s="740"/>
      <c r="G87" s="740"/>
      <c r="H87" s="741"/>
      <c r="I87" t="str">
        <f>IF((F83-'ETCA-II-11'!E45)&gt;0.9,"ERROR!!!!! EL MONTO NO COINCIDE CON LO REPORTADO EN EL FORMATO ETCA-II-11 EN EL TOTAL DEL GASTO","")</f>
        <v/>
      </c>
    </row>
    <row r="88" spans="1:9">
      <c r="A88" s="739"/>
      <c r="B88" s="739"/>
      <c r="C88" s="740"/>
      <c r="D88" s="740"/>
      <c r="E88" s="741"/>
      <c r="F88" s="740"/>
      <c r="G88" s="740"/>
      <c r="H88" s="741"/>
      <c r="I88" t="str">
        <f>IF((G83-'ETCA-II-11'!F45)&gt;0.9,"ERROR!!!!! EL MONTO NO COINCIDE CON LO REPORTADO EN EL FORMATO ETCA-II-11 EN EL TOTAL DEL GASTO","")</f>
        <v/>
      </c>
    </row>
    <row r="89" spans="1:9">
      <c r="A89" s="739"/>
      <c r="B89" s="739"/>
      <c r="C89" s="740"/>
      <c r="D89" s="740"/>
      <c r="E89" s="741"/>
      <c r="F89" s="740"/>
      <c r="G89" s="740"/>
      <c r="H89" s="741"/>
      <c r="I89" t="str">
        <f>IF((H83-'ETCA-II-11'!G45)&gt;0.9,"ERROR!!!!! EL MONTO NO COINCIDE CON LO REPORTADO EN EL FORMATO ETCA-II-11 EN EL TOTAL DEL GASTO","")</f>
        <v/>
      </c>
    </row>
    <row r="90" spans="1:9">
      <c r="A90" s="739"/>
      <c r="B90" s="739"/>
      <c r="C90" s="740"/>
      <c r="D90" s="740"/>
      <c r="E90" s="741"/>
      <c r="F90" s="740"/>
      <c r="G90" s="740"/>
      <c r="H90" s="741"/>
    </row>
  </sheetData>
  <sheetProtection formatColumns="0" formatRows="0" insertHyperlinks="0"/>
  <mergeCells count="14">
    <mergeCell ref="C7:G7"/>
    <mergeCell ref="H7:H8"/>
    <mergeCell ref="A1:H1"/>
    <mergeCell ref="A3:H3"/>
    <mergeCell ref="A4:H4"/>
    <mergeCell ref="A5:H5"/>
    <mergeCell ref="A6:H6"/>
    <mergeCell ref="A2:H2"/>
    <mergeCell ref="A7:B8"/>
    <mergeCell ref="A9:B9"/>
    <mergeCell ref="A10:B10"/>
    <mergeCell ref="A11:B11"/>
    <mergeCell ref="A21:B21"/>
    <mergeCell ref="A30:B30"/>
  </mergeCells>
  <pageMargins left="0.19685039370078741" right="0.31496062992125984" top="0.74803149606299213" bottom="0.74803149606299213" header="0.31496062992125984" footer="0.31496062992125984"/>
  <pageSetup scale="95" orientation="landscape" r:id="rId1"/>
  <drawing r:id="rId2"/>
</worksheet>
</file>

<file path=xl/worksheets/sheet26.xml><?xml version="1.0" encoding="utf-8"?>
<worksheet xmlns="http://schemas.openxmlformats.org/spreadsheetml/2006/main" xmlns:r="http://schemas.openxmlformats.org/officeDocument/2006/relationships">
  <dimension ref="A1:N135"/>
  <sheetViews>
    <sheetView view="pageBreakPreview" topLeftCell="A126" zoomScale="112" zoomScaleNormal="112" zoomScaleSheetLayoutView="112" workbookViewId="0">
      <selection activeCell="G135" sqref="G135"/>
    </sheetView>
  </sheetViews>
  <sheetFormatPr baseColWidth="10" defaultRowHeight="16.5"/>
  <cols>
    <col min="1" max="1" width="10.42578125" style="34" customWidth="1"/>
    <col min="2" max="2" width="39.7109375" style="6" customWidth="1"/>
    <col min="3" max="7" width="12.7109375" style="6" customWidth="1"/>
    <col min="8" max="8" width="11.7109375" style="6" customWidth="1"/>
    <col min="9" max="9" width="9.42578125" style="928" customWidth="1"/>
    <col min="10" max="16384" width="11.42578125" style="3"/>
  </cols>
  <sheetData>
    <row r="1" spans="1:14" s="6" customFormat="1">
      <c r="A1" s="1313" t="s">
        <v>23</v>
      </c>
      <c r="B1" s="1313"/>
      <c r="C1" s="1313"/>
      <c r="D1" s="1313"/>
      <c r="E1" s="1313"/>
      <c r="F1" s="1313"/>
      <c r="G1" s="1313"/>
      <c r="H1" s="1313"/>
      <c r="I1" s="1313"/>
    </row>
    <row r="2" spans="1:14" s="31" customFormat="1" ht="15.75">
      <c r="A2" s="1313" t="s">
        <v>559</v>
      </c>
      <c r="B2" s="1313"/>
      <c r="C2" s="1313"/>
      <c r="D2" s="1313"/>
      <c r="E2" s="1313"/>
      <c r="F2" s="1313"/>
      <c r="G2" s="1313"/>
      <c r="H2" s="1313"/>
      <c r="I2" s="1313"/>
    </row>
    <row r="3" spans="1:14" s="31" customFormat="1" ht="15.75">
      <c r="A3" s="1313" t="s">
        <v>810</v>
      </c>
      <c r="B3" s="1313"/>
      <c r="C3" s="1313"/>
      <c r="D3" s="1313"/>
      <c r="E3" s="1313"/>
      <c r="F3" s="1313"/>
      <c r="G3" s="1313"/>
      <c r="H3" s="1313"/>
      <c r="I3" s="1313"/>
    </row>
    <row r="4" spans="1:14" s="31" customFormat="1">
      <c r="A4" s="1374" t="str">
        <f>'ETCA-I-01'!A3:G3</f>
        <v>TELEVISORA DE HERMOSILLO, S.A. DE C.V.</v>
      </c>
      <c r="B4" s="1374"/>
      <c r="C4" s="1374"/>
      <c r="D4" s="1374"/>
      <c r="E4" s="1374"/>
      <c r="F4" s="1374"/>
      <c r="G4" s="1374"/>
      <c r="H4" s="1374"/>
      <c r="I4" s="1374"/>
    </row>
    <row r="5" spans="1:14" s="31" customFormat="1">
      <c r="A5" s="1374" t="str">
        <f>'ETCA-I-03'!A4:D4</f>
        <v>Del 01 de Enero al 31 de Marzo de 2019</v>
      </c>
      <c r="B5" s="1374"/>
      <c r="C5" s="1374"/>
      <c r="D5" s="1374"/>
      <c r="E5" s="1374"/>
      <c r="F5" s="1374"/>
      <c r="G5" s="1374"/>
      <c r="H5" s="1374"/>
      <c r="I5" s="1374"/>
    </row>
    <row r="6" spans="1:14" s="32" customFormat="1" ht="17.25" thickBot="1">
      <c r="A6" s="47"/>
      <c r="B6" s="47"/>
      <c r="C6" s="1375" t="s">
        <v>811</v>
      </c>
      <c r="D6" s="1375"/>
      <c r="E6" s="1375"/>
      <c r="F6" s="47"/>
      <c r="G6" s="4"/>
      <c r="H6" s="1376"/>
      <c r="I6" s="1376"/>
    </row>
    <row r="7" spans="1:14" ht="38.25" customHeight="1">
      <c r="A7" s="1369" t="s">
        <v>812</v>
      </c>
      <c r="B7" s="1370"/>
      <c r="C7" s="196" t="s">
        <v>563</v>
      </c>
      <c r="D7" s="196" t="s">
        <v>473</v>
      </c>
      <c r="E7" s="196" t="s">
        <v>564</v>
      </c>
      <c r="F7" s="197" t="s">
        <v>565</v>
      </c>
      <c r="G7" s="197" t="s">
        <v>566</v>
      </c>
      <c r="H7" s="196" t="s">
        <v>567</v>
      </c>
      <c r="I7" s="927" t="s">
        <v>813</v>
      </c>
    </row>
    <row r="8" spans="1:14" ht="18" customHeight="1" thickBot="1">
      <c r="A8" s="1371"/>
      <c r="B8" s="1372"/>
      <c r="C8" s="294" t="s">
        <v>438</v>
      </c>
      <c r="D8" s="294" t="s">
        <v>439</v>
      </c>
      <c r="E8" s="294" t="s">
        <v>568</v>
      </c>
      <c r="F8" s="328" t="s">
        <v>441</v>
      </c>
      <c r="G8" s="328" t="s">
        <v>442</v>
      </c>
      <c r="H8" s="294" t="s">
        <v>569</v>
      </c>
      <c r="I8" s="295" t="s">
        <v>814</v>
      </c>
    </row>
    <row r="9" spans="1:14" ht="7.5" customHeight="1">
      <c r="A9" s="323"/>
      <c r="B9" s="1111"/>
      <c r="C9" s="1112"/>
      <c r="D9" s="1113"/>
      <c r="E9" s="1113"/>
      <c r="F9" s="1113"/>
      <c r="G9" s="1113"/>
      <c r="H9" s="1112"/>
      <c r="I9" s="1114"/>
    </row>
    <row r="10" spans="1:14" ht="17.100000000000001" customHeight="1">
      <c r="A10" s="324">
        <v>1000</v>
      </c>
      <c r="B10" s="1115" t="s">
        <v>815</v>
      </c>
      <c r="C10" s="1116">
        <f>SUM(C11:C47)+1</f>
        <v>57610577</v>
      </c>
      <c r="D10" s="1117">
        <f>SUM(D11:D47)</f>
        <v>0</v>
      </c>
      <c r="E10" s="1116">
        <f>SUM(E11:E47)+1</f>
        <v>57610577</v>
      </c>
      <c r="F10" s="1116">
        <f>SUM(F11:F47)+1</f>
        <v>17045092</v>
      </c>
      <c r="G10" s="1116">
        <f>SUM(G11:G47)</f>
        <v>13514699</v>
      </c>
      <c r="H10" s="1118">
        <f>E10-F10</f>
        <v>40565485</v>
      </c>
      <c r="I10" s="955">
        <f>IF(E10=0,"",F10/E10)</f>
        <v>0.29586740643128778</v>
      </c>
      <c r="J10" s="956"/>
      <c r="K10" s="35"/>
      <c r="L10" s="956"/>
      <c r="M10" s="956"/>
    </row>
    <row r="11" spans="1:14" s="35" customFormat="1" ht="17.100000000000001" customHeight="1">
      <c r="A11" s="325">
        <v>1100</v>
      </c>
      <c r="B11" s="1119" t="s">
        <v>816</v>
      </c>
      <c r="C11" s="1120"/>
      <c r="D11" s="1121"/>
      <c r="E11" s="1122"/>
      <c r="F11" s="1120"/>
      <c r="G11" s="1123"/>
      <c r="H11" s="1124"/>
      <c r="I11" s="957" t="str">
        <f t="shared" ref="I11:I134" si="0">IF(E11=0,"",F11/E11)</f>
        <v/>
      </c>
      <c r="J11" s="956"/>
      <c r="L11" s="956"/>
      <c r="M11" s="956"/>
    </row>
    <row r="12" spans="1:14" s="35" customFormat="1" ht="17.100000000000001" customHeight="1">
      <c r="A12" s="326">
        <v>113</v>
      </c>
      <c r="B12" s="1119" t="s">
        <v>817</v>
      </c>
      <c r="C12" s="1125"/>
      <c r="D12" s="1126"/>
      <c r="E12" s="1122"/>
      <c r="F12" s="1125"/>
      <c r="G12" s="1127"/>
      <c r="H12" s="1124"/>
      <c r="I12" s="957" t="str">
        <f t="shared" si="0"/>
        <v/>
      </c>
      <c r="J12" s="956"/>
      <c r="L12" s="956"/>
      <c r="M12" s="956"/>
    </row>
    <row r="13" spans="1:14" s="35" customFormat="1" ht="17.100000000000001" customHeight="1">
      <c r="A13" s="327">
        <v>11301</v>
      </c>
      <c r="B13" s="1119" t="s">
        <v>818</v>
      </c>
      <c r="C13" s="1128">
        <v>31020238</v>
      </c>
      <c r="D13" s="1126">
        <v>0</v>
      </c>
      <c r="E13" s="1122">
        <f t="shared" ref="E13:E32" si="1">C13+D13</f>
        <v>31020238</v>
      </c>
      <c r="F13" s="1129">
        <v>9614128</v>
      </c>
      <c r="G13" s="920">
        <v>9614128</v>
      </c>
      <c r="H13" s="1124">
        <f t="shared" ref="H13:H29" si="2">E13-F13</f>
        <v>21406110</v>
      </c>
      <c r="I13" s="957">
        <f t="shared" si="0"/>
        <v>0.30993082644949405</v>
      </c>
      <c r="J13" s="956"/>
      <c r="K13" s="897"/>
      <c r="L13" s="956"/>
      <c r="M13" s="956"/>
      <c r="N13" s="897"/>
    </row>
    <row r="14" spans="1:14" s="35" customFormat="1" ht="17.100000000000001" customHeight="1">
      <c r="A14" s="327">
        <v>11303</v>
      </c>
      <c r="B14" s="1119" t="s">
        <v>1084</v>
      </c>
      <c r="C14" s="1128">
        <v>2893787</v>
      </c>
      <c r="D14" s="1126">
        <v>0</v>
      </c>
      <c r="E14" s="1122">
        <f t="shared" si="1"/>
        <v>2893787</v>
      </c>
      <c r="F14" s="1129">
        <v>751747</v>
      </c>
      <c r="G14" s="920">
        <v>751747</v>
      </c>
      <c r="H14" s="1124">
        <f t="shared" si="2"/>
        <v>2142040</v>
      </c>
      <c r="I14" s="957">
        <f t="shared" si="0"/>
        <v>0.25977965897282695</v>
      </c>
      <c r="J14" s="956"/>
      <c r="K14" s="897"/>
      <c r="L14" s="956"/>
      <c r="M14" s="956"/>
      <c r="N14" s="897"/>
    </row>
    <row r="15" spans="1:14" s="35" customFormat="1" ht="17.100000000000001" customHeight="1">
      <c r="A15" s="327">
        <v>11306</v>
      </c>
      <c r="B15" s="1119" t="s">
        <v>819</v>
      </c>
      <c r="C15" s="898"/>
      <c r="D15" s="1126"/>
      <c r="E15" s="1122"/>
      <c r="F15" s="1129"/>
      <c r="G15" s="958"/>
      <c r="H15" s="1124"/>
      <c r="I15" s="957" t="str">
        <f t="shared" si="0"/>
        <v/>
      </c>
      <c r="J15" s="956"/>
      <c r="K15" s="897"/>
      <c r="L15" s="956"/>
      <c r="M15" s="956"/>
      <c r="N15" s="897"/>
    </row>
    <row r="16" spans="1:14" s="35" customFormat="1" ht="17.100000000000001" customHeight="1">
      <c r="A16" s="327">
        <v>11307</v>
      </c>
      <c r="B16" s="1119" t="s">
        <v>820</v>
      </c>
      <c r="C16" s="898"/>
      <c r="D16" s="1126"/>
      <c r="E16" s="1122"/>
      <c r="F16" s="1125"/>
      <c r="G16" s="958"/>
      <c r="H16" s="1124"/>
      <c r="I16" s="957" t="str">
        <f t="shared" si="0"/>
        <v/>
      </c>
      <c r="J16" s="956"/>
      <c r="K16" s="897"/>
      <c r="L16" s="956"/>
      <c r="M16" s="956"/>
      <c r="N16" s="897"/>
    </row>
    <row r="17" spans="1:14" s="35" customFormat="1" ht="17.100000000000001" customHeight="1">
      <c r="A17" s="327">
        <v>11308</v>
      </c>
      <c r="B17" s="1119" t="s">
        <v>1085</v>
      </c>
      <c r="C17" s="920">
        <v>1688612</v>
      </c>
      <c r="D17" s="1126">
        <v>0</v>
      </c>
      <c r="E17" s="1122">
        <f t="shared" si="1"/>
        <v>1688612</v>
      </c>
      <c r="F17" s="1129">
        <v>600000</v>
      </c>
      <c r="G17" s="920">
        <v>600000</v>
      </c>
      <c r="H17" s="1124">
        <f t="shared" ref="H17" si="3">E17-F17</f>
        <v>1088612</v>
      </c>
      <c r="I17" s="957">
        <f t="shared" si="0"/>
        <v>0.35532141190516237</v>
      </c>
      <c r="J17" s="956"/>
      <c r="K17" s="897"/>
      <c r="L17" s="956"/>
      <c r="M17" s="956"/>
      <c r="N17" s="897"/>
    </row>
    <row r="18" spans="1:14" s="35" customFormat="1" ht="17.100000000000001" customHeight="1">
      <c r="A18" s="327">
        <v>11309</v>
      </c>
      <c r="B18" s="1119" t="s">
        <v>821</v>
      </c>
      <c r="C18" s="1125"/>
      <c r="D18" s="1126"/>
      <c r="E18" s="1122"/>
      <c r="F18" s="1125"/>
      <c r="G18" s="1127"/>
      <c r="H18" s="1124"/>
      <c r="I18" s="957" t="str">
        <f t="shared" si="0"/>
        <v/>
      </c>
      <c r="J18" s="956"/>
      <c r="K18" s="897"/>
      <c r="L18" s="956"/>
      <c r="M18" s="956"/>
      <c r="N18" s="897"/>
    </row>
    <row r="19" spans="1:14" s="35" customFormat="1" ht="17.100000000000001" customHeight="1">
      <c r="A19" s="327">
        <v>11310</v>
      </c>
      <c r="B19" s="1119" t="s">
        <v>822</v>
      </c>
      <c r="C19" s="1125"/>
      <c r="D19" s="1126"/>
      <c r="E19" s="1122"/>
      <c r="F19" s="1125"/>
      <c r="G19" s="1127"/>
      <c r="H19" s="1124"/>
      <c r="I19" s="957" t="str">
        <f t="shared" si="0"/>
        <v/>
      </c>
      <c r="J19" s="956"/>
      <c r="K19" s="897"/>
      <c r="L19" s="956"/>
      <c r="M19" s="956"/>
      <c r="N19" s="897"/>
    </row>
    <row r="20" spans="1:14" s="35" customFormat="1" ht="17.100000000000001" customHeight="1">
      <c r="A20" s="326">
        <v>121</v>
      </c>
      <c r="B20" s="1119" t="s">
        <v>823</v>
      </c>
      <c r="C20" s="1125"/>
      <c r="D20" s="1126"/>
      <c r="E20" s="1122"/>
      <c r="F20" s="1125"/>
      <c r="G20" s="1127"/>
      <c r="H20" s="1124"/>
      <c r="I20" s="957" t="str">
        <f t="shared" si="0"/>
        <v/>
      </c>
      <c r="J20" s="956"/>
      <c r="K20" s="897"/>
      <c r="L20" s="956"/>
      <c r="M20" s="956"/>
      <c r="N20" s="897"/>
    </row>
    <row r="21" spans="1:14" s="35" customFormat="1" ht="17.100000000000001" customHeight="1">
      <c r="A21" s="327">
        <v>12101</v>
      </c>
      <c r="B21" s="1119" t="s">
        <v>824</v>
      </c>
      <c r="C21" s="920">
        <v>526349</v>
      </c>
      <c r="D21" s="1126">
        <v>0</v>
      </c>
      <c r="E21" s="1122">
        <f t="shared" si="1"/>
        <v>526349</v>
      </c>
      <c r="F21" s="1125">
        <v>125611</v>
      </c>
      <c r="G21" s="1125">
        <v>125611</v>
      </c>
      <c r="H21" s="1124">
        <f t="shared" si="2"/>
        <v>400738</v>
      </c>
      <c r="I21" s="957">
        <f t="shared" si="0"/>
        <v>0.23864584144740467</v>
      </c>
      <c r="J21" s="956"/>
      <c r="K21" s="897"/>
      <c r="L21" s="956"/>
      <c r="M21" s="956"/>
      <c r="N21" s="897"/>
    </row>
    <row r="22" spans="1:14" s="35" customFormat="1" ht="17.100000000000001" customHeight="1">
      <c r="A22" s="326">
        <v>122</v>
      </c>
      <c r="B22" s="1119" t="s">
        <v>825</v>
      </c>
      <c r="C22" s="1125"/>
      <c r="D22" s="1126"/>
      <c r="E22" s="1122"/>
      <c r="F22" s="1125"/>
      <c r="G22" s="1127"/>
      <c r="H22" s="1124"/>
      <c r="I22" s="957" t="str">
        <f t="shared" si="0"/>
        <v/>
      </c>
      <c r="J22" s="956"/>
      <c r="K22" s="897"/>
      <c r="L22" s="956"/>
      <c r="M22" s="956"/>
      <c r="N22" s="897"/>
    </row>
    <row r="23" spans="1:14" s="35" customFormat="1" ht="17.100000000000001" customHeight="1">
      <c r="A23" s="327">
        <v>12201</v>
      </c>
      <c r="B23" s="1119" t="s">
        <v>825</v>
      </c>
      <c r="C23" s="1125"/>
      <c r="D23" s="1126"/>
      <c r="E23" s="1122"/>
      <c r="F23" s="1125"/>
      <c r="G23" s="1127"/>
      <c r="H23" s="1124"/>
      <c r="I23" s="957" t="str">
        <f t="shared" si="0"/>
        <v/>
      </c>
      <c r="J23" s="956"/>
      <c r="K23" s="897"/>
      <c r="L23" s="956"/>
      <c r="M23" s="956"/>
      <c r="N23" s="897"/>
    </row>
    <row r="24" spans="1:14" s="35" customFormat="1" ht="17.100000000000001" customHeight="1">
      <c r="A24" s="325">
        <v>1300</v>
      </c>
      <c r="B24" s="1119" t="s">
        <v>826</v>
      </c>
      <c r="C24" s="1125"/>
      <c r="D24" s="1126"/>
      <c r="E24" s="1122"/>
      <c r="F24" s="1125"/>
      <c r="G24" s="1127"/>
      <c r="H24" s="1124"/>
      <c r="I24" s="957" t="str">
        <f t="shared" si="0"/>
        <v/>
      </c>
      <c r="J24" s="956"/>
      <c r="K24" s="897"/>
      <c r="L24" s="956"/>
      <c r="M24" s="956"/>
      <c r="N24" s="897"/>
    </row>
    <row r="25" spans="1:14" s="35" customFormat="1" ht="17.100000000000001" customHeight="1">
      <c r="A25" s="326">
        <v>131</v>
      </c>
      <c r="B25" s="1119" t="s">
        <v>827</v>
      </c>
      <c r="C25" s="1125"/>
      <c r="D25" s="1126"/>
      <c r="E25" s="1122"/>
      <c r="F25" s="1125"/>
      <c r="G25" s="1127"/>
      <c r="H25" s="1124"/>
      <c r="I25" s="957" t="str">
        <f t="shared" si="0"/>
        <v/>
      </c>
      <c r="J25" s="956"/>
      <c r="K25" s="897"/>
      <c r="L25" s="956"/>
      <c r="M25" s="956"/>
      <c r="N25" s="897"/>
    </row>
    <row r="26" spans="1:14" s="35" customFormat="1" ht="17.100000000000001" customHeight="1">
      <c r="A26" s="327">
        <v>13101</v>
      </c>
      <c r="B26" s="1119" t="s">
        <v>828</v>
      </c>
      <c r="C26" s="1125"/>
      <c r="D26" s="1126"/>
      <c r="E26" s="1122"/>
      <c r="F26" s="1125"/>
      <c r="G26" s="1127"/>
      <c r="H26" s="1124"/>
      <c r="I26" s="957" t="str">
        <f t="shared" si="0"/>
        <v/>
      </c>
      <c r="J26" s="956"/>
      <c r="K26" s="897"/>
      <c r="L26" s="956"/>
      <c r="M26" s="956"/>
      <c r="N26" s="897"/>
    </row>
    <row r="27" spans="1:14" s="35" customFormat="1" ht="17.100000000000001" customHeight="1">
      <c r="A27" s="326">
        <v>132</v>
      </c>
      <c r="B27" s="1119" t="s">
        <v>829</v>
      </c>
      <c r="C27" s="1125"/>
      <c r="D27" s="1126"/>
      <c r="E27" s="1122"/>
      <c r="F27" s="1125"/>
      <c r="G27" s="1127"/>
      <c r="H27" s="1124"/>
      <c r="I27" s="957" t="str">
        <f t="shared" si="0"/>
        <v/>
      </c>
      <c r="J27" s="956"/>
      <c r="K27" s="897"/>
      <c r="L27" s="956"/>
      <c r="M27" s="956"/>
      <c r="N27" s="897"/>
    </row>
    <row r="28" spans="1:14" s="35" customFormat="1" ht="17.100000000000001" customHeight="1">
      <c r="A28" s="327">
        <v>13201</v>
      </c>
      <c r="B28" s="1119" t="s">
        <v>830</v>
      </c>
      <c r="C28" s="920">
        <v>2839394</v>
      </c>
      <c r="D28" s="1126">
        <v>0</v>
      </c>
      <c r="E28" s="1122">
        <f t="shared" si="1"/>
        <v>2839394</v>
      </c>
      <c r="F28" s="1125">
        <v>990999</v>
      </c>
      <c r="G28" s="920">
        <v>990999</v>
      </c>
      <c r="H28" s="1124">
        <f t="shared" si="2"/>
        <v>1848395</v>
      </c>
      <c r="I28" s="957">
        <f t="shared" si="0"/>
        <v>0.34901778337208572</v>
      </c>
      <c r="J28" s="956"/>
      <c r="K28" s="897"/>
      <c r="L28" s="956"/>
      <c r="M28" s="956"/>
      <c r="N28" s="897"/>
    </row>
    <row r="29" spans="1:14" s="35" customFormat="1" ht="17.100000000000001" customHeight="1">
      <c r="A29" s="327">
        <v>13202</v>
      </c>
      <c r="B29" s="1119" t="s">
        <v>831</v>
      </c>
      <c r="C29" s="920">
        <v>4469692</v>
      </c>
      <c r="D29" s="1126">
        <v>0</v>
      </c>
      <c r="E29" s="1122">
        <f t="shared" si="1"/>
        <v>4469692</v>
      </c>
      <c r="F29" s="1129">
        <v>1587245</v>
      </c>
      <c r="G29" s="920">
        <v>0</v>
      </c>
      <c r="H29" s="1124">
        <f t="shared" si="2"/>
        <v>2882447</v>
      </c>
      <c r="I29" s="957">
        <f t="shared" si="0"/>
        <v>0.35511283551528833</v>
      </c>
      <c r="J29" s="956"/>
      <c r="K29" s="897"/>
      <c r="L29" s="956"/>
      <c r="M29" s="956"/>
      <c r="N29" s="897"/>
    </row>
    <row r="30" spans="1:14" s="35" customFormat="1" ht="17.100000000000001" customHeight="1">
      <c r="A30" s="327">
        <v>13203</v>
      </c>
      <c r="B30" s="1119" t="s">
        <v>832</v>
      </c>
      <c r="D30" s="1126"/>
      <c r="E30" s="1122"/>
      <c r="F30" s="1129"/>
      <c r="G30" s="1127"/>
      <c r="H30" s="1124"/>
      <c r="I30" s="957" t="str">
        <f t="shared" si="0"/>
        <v/>
      </c>
      <c r="J30" s="956"/>
      <c r="K30" s="897"/>
      <c r="L30" s="956"/>
      <c r="M30" s="956"/>
      <c r="N30" s="897"/>
    </row>
    <row r="31" spans="1:14" s="35" customFormat="1" ht="17.100000000000001" customHeight="1">
      <c r="A31" s="327">
        <v>13204</v>
      </c>
      <c r="B31" s="1119" t="s">
        <v>833</v>
      </c>
      <c r="C31" s="1125"/>
      <c r="D31" s="1126"/>
      <c r="E31" s="1122"/>
      <c r="F31" s="1125"/>
      <c r="G31" s="1127"/>
      <c r="H31" s="1124"/>
      <c r="I31" s="957" t="str">
        <f t="shared" si="0"/>
        <v/>
      </c>
      <c r="J31" s="956"/>
      <c r="K31" s="897"/>
      <c r="L31" s="956"/>
      <c r="M31" s="956"/>
      <c r="N31" s="897"/>
    </row>
    <row r="32" spans="1:14" s="35" customFormat="1" ht="17.100000000000001" customHeight="1">
      <c r="A32" s="327">
        <v>13301</v>
      </c>
      <c r="B32" s="1119" t="s">
        <v>1086</v>
      </c>
      <c r="C32" s="898">
        <v>665748</v>
      </c>
      <c r="D32" s="1126">
        <v>0</v>
      </c>
      <c r="E32" s="1122">
        <f t="shared" si="1"/>
        <v>665748</v>
      </c>
      <c r="F32" s="1129">
        <v>143460</v>
      </c>
      <c r="G32" s="1129">
        <v>143460</v>
      </c>
      <c r="H32" s="1124">
        <f t="shared" ref="H32" si="4">E32-F32</f>
        <v>522288</v>
      </c>
      <c r="I32" s="957">
        <f t="shared" si="0"/>
        <v>0.21548694100470447</v>
      </c>
      <c r="J32" s="956"/>
      <c r="K32" s="897"/>
      <c r="L32" s="956"/>
      <c r="M32" s="956"/>
      <c r="N32" s="897"/>
    </row>
    <row r="33" spans="1:14" s="35" customFormat="1" ht="17.100000000000001" customHeight="1">
      <c r="A33" s="326">
        <v>134</v>
      </c>
      <c r="B33" s="1119" t="s">
        <v>834</v>
      </c>
      <c r="C33" s="1125"/>
      <c r="D33" s="1126"/>
      <c r="E33" s="1122"/>
      <c r="F33" s="1125"/>
      <c r="G33" s="1127"/>
      <c r="H33" s="1124"/>
      <c r="I33" s="957" t="str">
        <f t="shared" si="0"/>
        <v/>
      </c>
      <c r="J33" s="956"/>
      <c r="K33" s="897"/>
      <c r="L33" s="956"/>
      <c r="M33" s="956"/>
      <c r="N33" s="897"/>
    </row>
    <row r="34" spans="1:14" s="35" customFormat="1" ht="17.100000000000001" customHeight="1">
      <c r="A34" s="327">
        <v>13403</v>
      </c>
      <c r="B34" s="1119" t="s">
        <v>835</v>
      </c>
      <c r="C34" s="1125"/>
      <c r="D34" s="1126"/>
      <c r="E34" s="1122"/>
      <c r="F34" s="1125"/>
      <c r="G34" s="1127"/>
      <c r="H34" s="1124"/>
      <c r="I34" s="957" t="str">
        <f t="shared" si="0"/>
        <v/>
      </c>
      <c r="J34" s="956"/>
      <c r="K34" s="897"/>
      <c r="L34" s="956"/>
      <c r="M34" s="956"/>
      <c r="N34" s="897"/>
    </row>
    <row r="35" spans="1:14" s="35" customFormat="1" ht="17.100000000000001" customHeight="1">
      <c r="A35" s="903">
        <v>141</v>
      </c>
      <c r="B35" s="1119" t="s">
        <v>1087</v>
      </c>
      <c r="C35" s="1125"/>
      <c r="D35" s="1126"/>
      <c r="E35" s="1122"/>
      <c r="F35" s="1125"/>
      <c r="G35" s="1127"/>
      <c r="H35" s="1124"/>
      <c r="I35" s="957" t="str">
        <f t="shared" si="0"/>
        <v/>
      </c>
      <c r="J35" s="956"/>
      <c r="K35" s="897"/>
      <c r="L35" s="956"/>
      <c r="M35" s="956"/>
      <c r="N35" s="897"/>
    </row>
    <row r="36" spans="1:14" s="35" customFormat="1" ht="17.100000000000001" customHeight="1">
      <c r="A36" s="903">
        <v>14101</v>
      </c>
      <c r="B36" s="1119" t="s">
        <v>1088</v>
      </c>
      <c r="C36" s="1129">
        <v>2980120</v>
      </c>
      <c r="D36" s="923">
        <v>0</v>
      </c>
      <c r="E36" s="1122">
        <f t="shared" ref="E36:E100" si="5">C36+D36</f>
        <v>2980120</v>
      </c>
      <c r="F36" s="1125">
        <v>1008225</v>
      </c>
      <c r="G36" s="1126">
        <v>653889</v>
      </c>
      <c r="H36" s="1124">
        <f t="shared" ref="H36:H100" si="6">E36-F36</f>
        <v>1971895</v>
      </c>
      <c r="I36" s="957">
        <f t="shared" si="0"/>
        <v>0.33831691341288272</v>
      </c>
      <c r="J36" s="956"/>
      <c r="K36" s="897"/>
      <c r="L36" s="956"/>
      <c r="M36" s="956"/>
      <c r="N36" s="897"/>
    </row>
    <row r="37" spans="1:14" s="35" customFormat="1" ht="17.100000000000001" customHeight="1">
      <c r="A37" s="903">
        <v>14201</v>
      </c>
      <c r="B37" s="1119" t="s">
        <v>1089</v>
      </c>
      <c r="C37" s="1129">
        <v>1512808</v>
      </c>
      <c r="D37" s="923">
        <v>0</v>
      </c>
      <c r="E37" s="1122">
        <f t="shared" si="5"/>
        <v>1512808</v>
      </c>
      <c r="F37" s="1125">
        <v>339631</v>
      </c>
      <c r="G37" s="1126">
        <v>0</v>
      </c>
      <c r="H37" s="1124">
        <f t="shared" si="6"/>
        <v>1173177</v>
      </c>
      <c r="I37" s="957">
        <f t="shared" si="0"/>
        <v>0.22450370436962258</v>
      </c>
      <c r="J37" s="956"/>
      <c r="K37" s="897"/>
      <c r="L37" s="956"/>
      <c r="M37" s="956"/>
      <c r="N37" s="897"/>
    </row>
    <row r="38" spans="1:14" s="35" customFormat="1" ht="17.100000000000001" customHeight="1">
      <c r="A38" s="903">
        <v>14301</v>
      </c>
      <c r="B38" s="1119" t="s">
        <v>1090</v>
      </c>
      <c r="C38" s="1129">
        <v>1883613</v>
      </c>
      <c r="D38" s="924">
        <v>0</v>
      </c>
      <c r="E38" s="1122">
        <f t="shared" si="5"/>
        <v>1883613</v>
      </c>
      <c r="F38" s="1125">
        <v>420494</v>
      </c>
      <c r="G38" s="1126">
        <v>0</v>
      </c>
      <c r="H38" s="1124">
        <f t="shared" si="6"/>
        <v>1463119</v>
      </c>
      <c r="I38" s="957">
        <f t="shared" si="0"/>
        <v>0.22323800058716944</v>
      </c>
      <c r="J38" s="956"/>
      <c r="K38" s="897"/>
      <c r="L38" s="956"/>
      <c r="M38" s="956"/>
      <c r="N38" s="897"/>
    </row>
    <row r="39" spans="1:14" s="35" customFormat="1" ht="17.100000000000001" customHeight="1">
      <c r="A39" s="903">
        <v>150</v>
      </c>
      <c r="B39" s="1119" t="s">
        <v>1091</v>
      </c>
      <c r="C39" s="1125"/>
      <c r="D39" s="1126"/>
      <c r="E39" s="1122"/>
      <c r="F39" s="1125"/>
      <c r="G39" s="1127"/>
      <c r="H39" s="1124"/>
      <c r="I39" s="957" t="str">
        <f t="shared" si="0"/>
        <v/>
      </c>
      <c r="J39" s="956"/>
      <c r="K39" s="897"/>
      <c r="L39" s="956"/>
      <c r="M39" s="956"/>
      <c r="N39" s="897"/>
    </row>
    <row r="40" spans="1:14" s="35" customFormat="1" ht="17.100000000000001" customHeight="1">
      <c r="A40" s="905">
        <v>15101</v>
      </c>
      <c r="B40" s="899" t="s">
        <v>1092</v>
      </c>
      <c r="C40" s="922">
        <v>1944526</v>
      </c>
      <c r="D40" s="900">
        <v>0</v>
      </c>
      <c r="E40" s="901">
        <f t="shared" si="5"/>
        <v>1944526</v>
      </c>
      <c r="F40" s="922">
        <v>592172</v>
      </c>
      <c r="G40" s="900">
        <v>0</v>
      </c>
      <c r="H40" s="902">
        <f t="shared" si="6"/>
        <v>1352354</v>
      </c>
      <c r="I40" s="934">
        <f t="shared" si="0"/>
        <v>0.30453282702314088</v>
      </c>
      <c r="J40" s="956"/>
      <c r="K40" s="897"/>
      <c r="L40" s="956"/>
      <c r="M40" s="956"/>
      <c r="N40" s="897"/>
    </row>
    <row r="41" spans="1:14" s="35" customFormat="1" ht="17.100000000000001" customHeight="1">
      <c r="A41" s="903">
        <v>15201</v>
      </c>
      <c r="B41" s="1119" t="s">
        <v>1093</v>
      </c>
      <c r="C41" s="920"/>
      <c r="D41" s="1126"/>
      <c r="E41" s="1122">
        <f t="shared" si="5"/>
        <v>0</v>
      </c>
      <c r="F41" s="920"/>
      <c r="G41" s="1126"/>
      <c r="H41" s="1124">
        <f t="shared" si="6"/>
        <v>0</v>
      </c>
      <c r="I41" s="957" t="str">
        <f t="shared" si="0"/>
        <v/>
      </c>
      <c r="J41" s="956"/>
      <c r="K41" s="897"/>
      <c r="L41" s="956"/>
      <c r="M41" s="956"/>
      <c r="N41" s="897"/>
    </row>
    <row r="42" spans="1:14" s="35" customFormat="1" ht="17.100000000000001" customHeight="1">
      <c r="A42" s="903">
        <v>15303</v>
      </c>
      <c r="B42" s="1119" t="s">
        <v>1094</v>
      </c>
      <c r="C42" s="920">
        <v>132771</v>
      </c>
      <c r="D42" s="1126">
        <v>0</v>
      </c>
      <c r="E42" s="1122">
        <f t="shared" si="5"/>
        <v>132771</v>
      </c>
      <c r="F42" s="1129">
        <v>40950</v>
      </c>
      <c r="G42" s="920">
        <v>40950</v>
      </c>
      <c r="H42" s="1124">
        <f t="shared" si="6"/>
        <v>91821</v>
      </c>
      <c r="I42" s="957">
        <f t="shared" si="0"/>
        <v>0.30842578575140656</v>
      </c>
      <c r="J42" s="956"/>
      <c r="K42" s="897"/>
      <c r="L42" s="956"/>
      <c r="M42" s="956"/>
      <c r="N42" s="897"/>
    </row>
    <row r="43" spans="1:14" s="35" customFormat="1" ht="17.100000000000001" customHeight="1">
      <c r="A43" s="903">
        <v>15404</v>
      </c>
      <c r="B43" s="1119" t="s">
        <v>1095</v>
      </c>
      <c r="C43" s="920">
        <v>2028562</v>
      </c>
      <c r="D43" s="1126">
        <v>0</v>
      </c>
      <c r="E43" s="1122">
        <f t="shared" si="5"/>
        <v>2028562</v>
      </c>
      <c r="F43" s="1129">
        <v>480469</v>
      </c>
      <c r="G43" s="920">
        <v>480469</v>
      </c>
      <c r="H43" s="1124">
        <f t="shared" si="6"/>
        <v>1548093</v>
      </c>
      <c r="I43" s="957">
        <f t="shared" si="0"/>
        <v>0.23685201635444222</v>
      </c>
      <c r="J43" s="956"/>
      <c r="K43" s="897"/>
      <c r="L43" s="956"/>
      <c r="M43" s="956"/>
      <c r="N43" s="897"/>
    </row>
    <row r="44" spans="1:14" s="35" customFormat="1" ht="17.100000000000001" customHeight="1">
      <c r="A44" s="903">
        <v>15413</v>
      </c>
      <c r="B44" s="1119" t="s">
        <v>1096</v>
      </c>
      <c r="C44" s="920">
        <v>7943</v>
      </c>
      <c r="D44" s="1126">
        <v>0</v>
      </c>
      <c r="E44" s="1122">
        <f t="shared" si="5"/>
        <v>7943</v>
      </c>
      <c r="F44" s="1129">
        <v>2700</v>
      </c>
      <c r="G44" s="920">
        <v>900</v>
      </c>
      <c r="H44" s="1124">
        <f t="shared" si="6"/>
        <v>5243</v>
      </c>
      <c r="I44" s="957">
        <f t="shared" si="0"/>
        <v>0.33992194384993074</v>
      </c>
      <c r="J44" s="956"/>
      <c r="K44" s="897"/>
      <c r="L44" s="956"/>
      <c r="M44" s="956"/>
      <c r="N44" s="897"/>
    </row>
    <row r="45" spans="1:14" s="35" customFormat="1" ht="17.100000000000001" customHeight="1">
      <c r="A45" s="903">
        <v>15901</v>
      </c>
      <c r="B45" s="1119" t="s">
        <v>1097</v>
      </c>
      <c r="C45" s="920">
        <v>1309138</v>
      </c>
      <c r="D45" s="1126">
        <v>0</v>
      </c>
      <c r="E45" s="1122">
        <f t="shared" si="5"/>
        <v>1309138</v>
      </c>
      <c r="F45" s="1129">
        <v>347260</v>
      </c>
      <c r="G45" s="920">
        <v>112546</v>
      </c>
      <c r="H45" s="1124">
        <f t="shared" si="6"/>
        <v>961878</v>
      </c>
      <c r="I45" s="957">
        <f t="shared" si="0"/>
        <v>0.26525851361735736</v>
      </c>
      <c r="J45" s="956"/>
      <c r="K45" s="897"/>
      <c r="L45" s="956"/>
      <c r="M45" s="956"/>
      <c r="N45" s="897"/>
    </row>
    <row r="46" spans="1:14" s="35" customFormat="1" ht="17.100000000000001" customHeight="1">
      <c r="A46" s="903">
        <v>170</v>
      </c>
      <c r="B46" s="1119" t="s">
        <v>1098</v>
      </c>
      <c r="C46" s="1125"/>
      <c r="D46" s="1126"/>
      <c r="E46" s="1122"/>
      <c r="F46" s="1125"/>
      <c r="G46" s="958"/>
      <c r="H46" s="1124"/>
      <c r="I46" s="957" t="str">
        <f t="shared" si="0"/>
        <v/>
      </c>
      <c r="J46" s="956"/>
      <c r="K46" s="897"/>
      <c r="L46" s="956"/>
      <c r="M46" s="956"/>
      <c r="N46" s="897"/>
    </row>
    <row r="47" spans="1:14" s="35" customFormat="1" ht="17.100000000000001" customHeight="1">
      <c r="A47" s="903">
        <v>17102</v>
      </c>
      <c r="B47" s="1119" t="s">
        <v>1099</v>
      </c>
      <c r="C47" s="920">
        <v>1707275</v>
      </c>
      <c r="D47" s="1126">
        <v>0</v>
      </c>
      <c r="E47" s="1122">
        <f t="shared" si="5"/>
        <v>1707275</v>
      </c>
      <c r="F47" s="1125">
        <v>0</v>
      </c>
      <c r="G47" s="1126">
        <v>0</v>
      </c>
      <c r="H47" s="1124">
        <f t="shared" si="6"/>
        <v>1707275</v>
      </c>
      <c r="I47" s="957">
        <f t="shared" si="0"/>
        <v>0</v>
      </c>
      <c r="J47" s="956"/>
      <c r="K47" s="897"/>
      <c r="L47" s="956"/>
      <c r="M47" s="956"/>
      <c r="N47" s="897"/>
    </row>
    <row r="48" spans="1:14" s="35" customFormat="1" ht="9" customHeight="1">
      <c r="A48" s="903"/>
      <c r="B48" s="1119"/>
      <c r="C48" s="1125"/>
      <c r="D48" s="1126"/>
      <c r="E48" s="1122"/>
      <c r="F48" s="1125"/>
      <c r="G48" s="1127"/>
      <c r="H48" s="1124"/>
      <c r="I48" s="957" t="str">
        <f t="shared" si="0"/>
        <v/>
      </c>
      <c r="J48" s="956"/>
      <c r="K48" s="897"/>
      <c r="L48" s="956"/>
      <c r="M48" s="956"/>
      <c r="N48" s="897"/>
    </row>
    <row r="49" spans="1:14" s="35" customFormat="1" ht="17.100000000000001" customHeight="1">
      <c r="A49" s="904" t="s">
        <v>1100</v>
      </c>
      <c r="B49" s="1115" t="s">
        <v>1101</v>
      </c>
      <c r="C49" s="1116">
        <f>SUM(C50:C68)</f>
        <v>1420105</v>
      </c>
      <c r="D49" s="1130">
        <f t="shared" ref="D49" si="7">SUM(D50:D68)</f>
        <v>0</v>
      </c>
      <c r="E49" s="1116">
        <f>SUM(E50:E68)</f>
        <v>1420105</v>
      </c>
      <c r="F49" s="1116">
        <f>SUM(F50:F68)-1</f>
        <v>245782</v>
      </c>
      <c r="G49" s="1130">
        <f>SUM(G50:G68)-1</f>
        <v>229026</v>
      </c>
      <c r="H49" s="1118">
        <f>E49-F49</f>
        <v>1174323</v>
      </c>
      <c r="I49" s="955">
        <f t="shared" si="0"/>
        <v>0.1730731178328363</v>
      </c>
      <c r="J49" s="956"/>
      <c r="K49" s="897"/>
      <c r="L49" s="956"/>
      <c r="M49" s="956"/>
      <c r="N49" s="897"/>
    </row>
    <row r="50" spans="1:14" s="35" customFormat="1" ht="17.100000000000001" customHeight="1">
      <c r="A50" s="903" t="s">
        <v>1102</v>
      </c>
      <c r="B50" s="1119" t="s">
        <v>1103</v>
      </c>
      <c r="C50" s="1125"/>
      <c r="D50" s="1126"/>
      <c r="E50" s="1122"/>
      <c r="F50" s="1125"/>
      <c r="G50" s="1127"/>
      <c r="H50" s="1124"/>
      <c r="I50" s="957" t="str">
        <f t="shared" si="0"/>
        <v/>
      </c>
      <c r="J50" s="956"/>
      <c r="K50" s="897"/>
      <c r="L50" s="956"/>
      <c r="M50" s="956"/>
      <c r="N50" s="897"/>
    </row>
    <row r="51" spans="1:14" s="35" customFormat="1" ht="17.100000000000001" customHeight="1">
      <c r="A51" s="903" t="s">
        <v>1104</v>
      </c>
      <c r="B51" s="1119" t="s">
        <v>1105</v>
      </c>
      <c r="C51" s="920">
        <v>109561</v>
      </c>
      <c r="D51" s="1126">
        <v>0</v>
      </c>
      <c r="E51" s="1122">
        <f t="shared" si="5"/>
        <v>109561</v>
      </c>
      <c r="F51" s="1131">
        <v>25470</v>
      </c>
      <c r="G51" s="923">
        <v>21755</v>
      </c>
      <c r="H51" s="1124">
        <f t="shared" si="6"/>
        <v>84091</v>
      </c>
      <c r="I51" s="957">
        <f t="shared" si="0"/>
        <v>0.23247323408877246</v>
      </c>
      <c r="J51" s="956"/>
      <c r="K51" s="897"/>
      <c r="L51" s="956"/>
      <c r="M51" s="956"/>
      <c r="N51" s="897"/>
    </row>
    <row r="52" spans="1:14" s="35" customFormat="1" ht="17.100000000000001" customHeight="1">
      <c r="A52" s="903" t="s">
        <v>1106</v>
      </c>
      <c r="B52" s="1119" t="s">
        <v>1107</v>
      </c>
      <c r="D52" s="1126"/>
      <c r="E52" s="1122"/>
      <c r="F52" s="1131"/>
      <c r="G52" s="923"/>
      <c r="H52" s="1124">
        <f t="shared" si="6"/>
        <v>0</v>
      </c>
      <c r="I52" s="957" t="str">
        <f t="shared" si="0"/>
        <v/>
      </c>
      <c r="J52" s="956"/>
      <c r="K52" s="897"/>
      <c r="L52" s="956"/>
      <c r="M52" s="956"/>
      <c r="N52" s="897"/>
    </row>
    <row r="53" spans="1:14" s="35" customFormat="1" ht="17.100000000000001" customHeight="1">
      <c r="A53" s="903" t="s">
        <v>1108</v>
      </c>
      <c r="B53" s="1119" t="s">
        <v>1109</v>
      </c>
      <c r="C53" s="920"/>
      <c r="D53" s="1126"/>
      <c r="E53" s="1122"/>
      <c r="F53" s="1131"/>
      <c r="G53" s="923"/>
      <c r="H53" s="1124">
        <f t="shared" si="6"/>
        <v>0</v>
      </c>
      <c r="I53" s="957" t="str">
        <f t="shared" si="0"/>
        <v/>
      </c>
      <c r="J53" s="956"/>
      <c r="K53" s="897"/>
      <c r="L53" s="956"/>
      <c r="M53" s="956"/>
      <c r="N53" s="897"/>
    </row>
    <row r="54" spans="1:14" s="35" customFormat="1" ht="17.100000000000001" customHeight="1">
      <c r="A54" s="903" t="s">
        <v>1110</v>
      </c>
      <c r="B54" s="1119" t="s">
        <v>1111</v>
      </c>
      <c r="C54" s="1129">
        <v>995</v>
      </c>
      <c r="D54" s="921">
        <v>0</v>
      </c>
      <c r="E54" s="1122">
        <f t="shared" si="5"/>
        <v>995</v>
      </c>
      <c r="F54" s="1131">
        <v>0</v>
      </c>
      <c r="G54" s="923">
        <v>0</v>
      </c>
      <c r="H54" s="1124">
        <f t="shared" si="6"/>
        <v>995</v>
      </c>
      <c r="I54" s="957">
        <f t="shared" si="0"/>
        <v>0</v>
      </c>
      <c r="J54" s="956"/>
      <c r="K54" s="897"/>
      <c r="L54" s="956"/>
      <c r="M54" s="956"/>
      <c r="N54" s="897"/>
    </row>
    <row r="55" spans="1:14" s="35" customFormat="1" ht="17.100000000000001" customHeight="1">
      <c r="A55" s="903" t="s">
        <v>1112</v>
      </c>
      <c r="B55" s="1119" t="s">
        <v>1113</v>
      </c>
      <c r="C55" s="1125"/>
      <c r="D55" s="1126"/>
      <c r="E55" s="1122"/>
      <c r="F55" s="1125"/>
      <c r="G55" s="960"/>
      <c r="H55" s="1124"/>
      <c r="I55" s="957" t="str">
        <f t="shared" si="0"/>
        <v/>
      </c>
      <c r="J55" s="956"/>
      <c r="K55" s="897"/>
      <c r="L55" s="956"/>
      <c r="M55" s="956"/>
      <c r="N55" s="897"/>
    </row>
    <row r="56" spans="1:14" s="35" customFormat="1" ht="17.100000000000001" customHeight="1">
      <c r="A56" s="903" t="s">
        <v>1114</v>
      </c>
      <c r="B56" s="1119" t="s">
        <v>1115</v>
      </c>
      <c r="C56" s="920">
        <v>163902</v>
      </c>
      <c r="D56" s="1126">
        <v>0</v>
      </c>
      <c r="E56" s="1122">
        <f t="shared" si="5"/>
        <v>163902</v>
      </c>
      <c r="F56" s="1131">
        <v>28854</v>
      </c>
      <c r="G56" s="923">
        <v>15813</v>
      </c>
      <c r="H56" s="1124">
        <f t="shared" si="6"/>
        <v>135048</v>
      </c>
      <c r="I56" s="957">
        <f t="shared" si="0"/>
        <v>0.17604422154702201</v>
      </c>
      <c r="J56" s="956"/>
      <c r="K56" s="897"/>
      <c r="L56" s="956"/>
      <c r="M56" s="956"/>
      <c r="N56" s="897"/>
    </row>
    <row r="57" spans="1:14" s="35" customFormat="1" ht="17.100000000000001" customHeight="1">
      <c r="A57" s="903" t="s">
        <v>1116</v>
      </c>
      <c r="B57" s="1119" t="s">
        <v>1117</v>
      </c>
      <c r="C57" s="1125"/>
      <c r="D57" s="1126"/>
      <c r="E57" s="1122"/>
      <c r="F57" s="1125"/>
      <c r="G57" s="960"/>
      <c r="H57" s="1124"/>
      <c r="I57" s="957" t="str">
        <f t="shared" si="0"/>
        <v/>
      </c>
      <c r="J57" s="956"/>
      <c r="K57" s="897"/>
      <c r="L57" s="956"/>
      <c r="M57" s="956"/>
      <c r="N57" s="897"/>
    </row>
    <row r="58" spans="1:14" s="35" customFormat="1" ht="17.100000000000001" customHeight="1">
      <c r="A58" s="903" t="s">
        <v>1118</v>
      </c>
      <c r="B58" s="1119" t="s">
        <v>1119</v>
      </c>
      <c r="C58" s="920">
        <v>7635</v>
      </c>
      <c r="D58" s="1126">
        <v>0</v>
      </c>
      <c r="E58" s="1122">
        <f t="shared" si="5"/>
        <v>7635</v>
      </c>
      <c r="F58" s="1132">
        <v>1196</v>
      </c>
      <c r="G58" s="1128">
        <v>1196</v>
      </c>
      <c r="H58" s="1124">
        <f t="shared" si="6"/>
        <v>6439</v>
      </c>
      <c r="I58" s="957">
        <f t="shared" si="0"/>
        <v>0.15664702030124428</v>
      </c>
      <c r="J58" s="956"/>
      <c r="K58" s="897"/>
      <c r="L58" s="956"/>
      <c r="M58" s="956"/>
      <c r="N58" s="897"/>
    </row>
    <row r="59" spans="1:14" s="35" customFormat="1" ht="17.100000000000001" customHeight="1">
      <c r="A59" s="903" t="s">
        <v>1120</v>
      </c>
      <c r="B59" s="1119" t="s">
        <v>1121</v>
      </c>
      <c r="C59" s="920">
        <v>470396</v>
      </c>
      <c r="D59" s="1126">
        <v>-24000</v>
      </c>
      <c r="E59" s="1122">
        <f t="shared" si="5"/>
        <v>446396</v>
      </c>
      <c r="F59" s="1131">
        <v>0</v>
      </c>
      <c r="G59" s="923">
        <v>0</v>
      </c>
      <c r="H59" s="1124">
        <f t="shared" si="6"/>
        <v>446396</v>
      </c>
      <c r="I59" s="957">
        <f t="shared" si="0"/>
        <v>0</v>
      </c>
      <c r="J59" s="956"/>
      <c r="K59" s="897"/>
      <c r="L59" s="956"/>
      <c r="M59" s="956"/>
      <c r="N59" s="897"/>
    </row>
    <row r="60" spans="1:14" s="35" customFormat="1" ht="17.100000000000001" customHeight="1">
      <c r="A60" s="903" t="s">
        <v>1122</v>
      </c>
      <c r="B60" s="1119" t="s">
        <v>1123</v>
      </c>
      <c r="C60" s="1125"/>
      <c r="D60" s="1126"/>
      <c r="E60" s="1122"/>
      <c r="F60" s="1125"/>
      <c r="G60" s="960"/>
      <c r="H60" s="1124"/>
      <c r="I60" s="957" t="str">
        <f t="shared" si="0"/>
        <v/>
      </c>
      <c r="J60" s="956"/>
      <c r="K60" s="897"/>
      <c r="L60" s="956"/>
      <c r="M60" s="956"/>
      <c r="N60" s="897"/>
    </row>
    <row r="61" spans="1:14" s="35" customFormat="1" ht="17.100000000000001" customHeight="1">
      <c r="A61" s="903" t="s">
        <v>1124</v>
      </c>
      <c r="B61" s="1119" t="s">
        <v>1125</v>
      </c>
      <c r="C61" s="921">
        <v>216</v>
      </c>
      <c r="D61" s="1126">
        <v>0</v>
      </c>
      <c r="E61" s="1122">
        <f t="shared" si="5"/>
        <v>216</v>
      </c>
      <c r="F61" s="1131">
        <v>198</v>
      </c>
      <c r="G61" s="924">
        <v>198</v>
      </c>
      <c r="H61" s="1124">
        <f t="shared" si="6"/>
        <v>18</v>
      </c>
      <c r="I61" s="957">
        <f t="shared" si="0"/>
        <v>0.91666666666666663</v>
      </c>
      <c r="J61" s="956"/>
      <c r="K61" s="897"/>
      <c r="L61" s="956"/>
      <c r="M61" s="956"/>
      <c r="N61" s="897"/>
    </row>
    <row r="62" spans="1:14" s="35" customFormat="1" ht="17.100000000000001" customHeight="1">
      <c r="A62" s="903" t="s">
        <v>1126</v>
      </c>
      <c r="B62" s="1119" t="s">
        <v>1127</v>
      </c>
      <c r="C62" s="1125"/>
      <c r="D62" s="1126"/>
      <c r="E62" s="1122"/>
      <c r="F62" s="1125"/>
      <c r="G62" s="960"/>
      <c r="H62" s="1124"/>
      <c r="I62" s="957" t="str">
        <f t="shared" si="0"/>
        <v/>
      </c>
      <c r="J62" s="956"/>
      <c r="K62" s="897"/>
      <c r="L62" s="956"/>
      <c r="M62" s="956"/>
      <c r="N62" s="897"/>
    </row>
    <row r="63" spans="1:14" s="35" customFormat="1" ht="17.100000000000001" customHeight="1">
      <c r="A63" s="903" t="s">
        <v>1128</v>
      </c>
      <c r="B63" s="1119" t="s">
        <v>1129</v>
      </c>
      <c r="C63" s="920">
        <v>550694</v>
      </c>
      <c r="D63" s="1126">
        <v>0</v>
      </c>
      <c r="E63" s="1122">
        <f t="shared" si="5"/>
        <v>550694</v>
      </c>
      <c r="F63" s="1131">
        <v>134375</v>
      </c>
      <c r="G63" s="923">
        <v>134375</v>
      </c>
      <c r="H63" s="1124">
        <f t="shared" si="6"/>
        <v>416319</v>
      </c>
      <c r="I63" s="957">
        <f t="shared" si="0"/>
        <v>0.24401028520376108</v>
      </c>
      <c r="J63" s="956"/>
      <c r="K63" s="897"/>
      <c r="L63" s="956"/>
      <c r="M63" s="956"/>
      <c r="N63" s="897"/>
    </row>
    <row r="64" spans="1:14" s="35" customFormat="1" ht="17.100000000000001" customHeight="1">
      <c r="A64" s="903" t="s">
        <v>1130</v>
      </c>
      <c r="B64" s="1119" t="s">
        <v>1131</v>
      </c>
      <c r="C64" s="1125"/>
      <c r="D64" s="1126"/>
      <c r="E64" s="1122"/>
      <c r="F64" s="1125"/>
      <c r="G64" s="960"/>
      <c r="H64" s="1124"/>
      <c r="I64" s="957" t="str">
        <f t="shared" si="0"/>
        <v/>
      </c>
      <c r="J64" s="956"/>
      <c r="K64" s="897"/>
      <c r="L64" s="956"/>
      <c r="M64" s="956"/>
      <c r="N64" s="897"/>
    </row>
    <row r="65" spans="1:14" s="35" customFormat="1" ht="17.100000000000001" customHeight="1">
      <c r="A65" s="903" t="s">
        <v>1132</v>
      </c>
      <c r="B65" s="1119" t="s">
        <v>1133</v>
      </c>
      <c r="C65" s="920">
        <v>33171</v>
      </c>
      <c r="D65" s="1126">
        <v>24000</v>
      </c>
      <c r="E65" s="1122">
        <f t="shared" si="5"/>
        <v>57171</v>
      </c>
      <c r="F65" s="1131">
        <v>48000</v>
      </c>
      <c r="G65" s="923">
        <v>48000</v>
      </c>
      <c r="H65" s="1124">
        <f t="shared" si="6"/>
        <v>9171</v>
      </c>
      <c r="I65" s="957">
        <f t="shared" si="0"/>
        <v>0.83958650364695386</v>
      </c>
      <c r="J65" s="956"/>
      <c r="K65" s="897"/>
      <c r="L65" s="956"/>
      <c r="M65" s="956"/>
      <c r="N65" s="897"/>
    </row>
    <row r="66" spans="1:14" s="35" customFormat="1" ht="17.100000000000001" customHeight="1">
      <c r="A66" s="903" t="s">
        <v>1134</v>
      </c>
      <c r="B66" s="1119" t="s">
        <v>1135</v>
      </c>
      <c r="C66" s="1125"/>
      <c r="D66" s="1126"/>
      <c r="E66" s="1122"/>
      <c r="F66" s="1125"/>
      <c r="G66" s="960"/>
      <c r="H66" s="1124"/>
      <c r="I66" s="957" t="str">
        <f t="shared" si="0"/>
        <v/>
      </c>
      <c r="J66" s="956"/>
      <c r="K66" s="897"/>
      <c r="L66" s="956"/>
      <c r="M66" s="956"/>
      <c r="N66" s="897"/>
    </row>
    <row r="67" spans="1:14" s="35" customFormat="1" ht="17.100000000000001" customHeight="1">
      <c r="A67" s="903" t="s">
        <v>1136</v>
      </c>
      <c r="B67" s="1119" t="s">
        <v>1137</v>
      </c>
      <c r="C67" s="920">
        <v>21801</v>
      </c>
      <c r="D67" s="1126">
        <v>0</v>
      </c>
      <c r="E67" s="1122">
        <f t="shared" si="5"/>
        <v>21801</v>
      </c>
      <c r="F67" s="1131">
        <v>134</v>
      </c>
      <c r="G67" s="923">
        <v>134</v>
      </c>
      <c r="H67" s="1124">
        <f t="shared" si="6"/>
        <v>21667</v>
      </c>
      <c r="I67" s="957">
        <f t="shared" si="0"/>
        <v>6.1465070409614242E-3</v>
      </c>
      <c r="J67" s="956"/>
      <c r="K67" s="897"/>
      <c r="L67" s="956"/>
      <c r="M67" s="956"/>
      <c r="N67" s="897"/>
    </row>
    <row r="68" spans="1:14" s="35" customFormat="1" ht="17.100000000000001" customHeight="1">
      <c r="A68" s="903" t="s">
        <v>1138</v>
      </c>
      <c r="B68" s="1119" t="s">
        <v>1139</v>
      </c>
      <c r="C68" s="920">
        <v>61734</v>
      </c>
      <c r="D68" s="1126">
        <v>0</v>
      </c>
      <c r="E68" s="1122">
        <f t="shared" si="5"/>
        <v>61734</v>
      </c>
      <c r="F68" s="1131">
        <v>7556</v>
      </c>
      <c r="G68" s="923">
        <v>7556</v>
      </c>
      <c r="H68" s="1124">
        <f t="shared" si="6"/>
        <v>54178</v>
      </c>
      <c r="I68" s="957">
        <f t="shared" si="0"/>
        <v>0.12239608643535167</v>
      </c>
      <c r="J68" s="956"/>
      <c r="K68" s="897"/>
      <c r="L68" s="956"/>
      <c r="M68" s="956"/>
      <c r="N68" s="897"/>
    </row>
    <row r="69" spans="1:14" s="35" customFormat="1" ht="10.5" customHeight="1">
      <c r="A69" s="903"/>
      <c r="B69" s="1119"/>
      <c r="C69" s="1125"/>
      <c r="D69" s="1126"/>
      <c r="E69" s="1122"/>
      <c r="F69" s="1125"/>
      <c r="G69" s="958"/>
      <c r="H69" s="1124"/>
      <c r="I69" s="957" t="str">
        <f t="shared" si="0"/>
        <v/>
      </c>
      <c r="J69" s="956"/>
      <c r="K69" s="897"/>
      <c r="L69" s="956"/>
      <c r="M69" s="956"/>
      <c r="N69" s="897"/>
    </row>
    <row r="70" spans="1:14" s="35" customFormat="1" ht="17.100000000000001" customHeight="1">
      <c r="A70" s="904" t="s">
        <v>1140</v>
      </c>
      <c r="B70" s="1115" t="s">
        <v>1141</v>
      </c>
      <c r="C70" s="1116">
        <f>SUM(C71:C119)</f>
        <v>11497703</v>
      </c>
      <c r="D70" s="1117">
        <f>SUM(D71:D119)+1</f>
        <v>0</v>
      </c>
      <c r="E70" s="1116">
        <f>SUM(E71:E119)+1</f>
        <v>11497703</v>
      </c>
      <c r="F70" s="1117">
        <f>SUM(F71:F119)-1</f>
        <v>3371907</v>
      </c>
      <c r="G70" s="1133">
        <f>SUM(G71:G119)</f>
        <v>1744701</v>
      </c>
      <c r="H70" s="1118">
        <f t="shared" si="6"/>
        <v>8125796</v>
      </c>
      <c r="I70" s="955">
        <f t="shared" si="0"/>
        <v>0.29326788141944526</v>
      </c>
      <c r="J70" s="956"/>
      <c r="K70" s="897"/>
      <c r="L70" s="956"/>
      <c r="M70" s="956"/>
      <c r="N70" s="897"/>
    </row>
    <row r="71" spans="1:14" s="35" customFormat="1" ht="14.25" customHeight="1">
      <c r="A71" s="903" t="s">
        <v>1142</v>
      </c>
      <c r="B71" s="1119" t="s">
        <v>1143</v>
      </c>
      <c r="C71" s="1125"/>
      <c r="D71" s="1126"/>
      <c r="E71" s="1122"/>
      <c r="F71" s="1125"/>
      <c r="G71" s="959"/>
      <c r="H71" s="1124"/>
      <c r="I71" s="957" t="str">
        <f t="shared" si="0"/>
        <v/>
      </c>
      <c r="J71" s="956"/>
      <c r="K71" s="897"/>
      <c r="L71" s="956"/>
      <c r="M71" s="956"/>
      <c r="N71" s="897"/>
    </row>
    <row r="72" spans="1:14" s="35" customFormat="1" ht="17.100000000000001" customHeight="1">
      <c r="A72" s="903" t="s">
        <v>1144</v>
      </c>
      <c r="B72" s="1119" t="s">
        <v>1145</v>
      </c>
      <c r="C72" s="921">
        <v>1340073</v>
      </c>
      <c r="D72" s="1126">
        <v>0</v>
      </c>
      <c r="E72" s="1122">
        <f t="shared" si="5"/>
        <v>1340073</v>
      </c>
      <c r="F72" s="1131">
        <v>340954</v>
      </c>
      <c r="G72" s="1131">
        <v>340954</v>
      </c>
      <c r="H72" s="1124">
        <f t="shared" si="6"/>
        <v>999119</v>
      </c>
      <c r="I72" s="957">
        <f t="shared" si="0"/>
        <v>0.25442942287472398</v>
      </c>
      <c r="J72" s="956"/>
      <c r="K72" s="897"/>
      <c r="L72" s="956"/>
      <c r="M72" s="956"/>
      <c r="N72" s="897"/>
    </row>
    <row r="73" spans="1:14" s="35" customFormat="1" ht="17.100000000000001" customHeight="1">
      <c r="A73" s="905" t="s">
        <v>1146</v>
      </c>
      <c r="B73" s="899" t="s">
        <v>1147</v>
      </c>
      <c r="C73" s="922">
        <v>50369</v>
      </c>
      <c r="D73" s="900">
        <v>0</v>
      </c>
      <c r="E73" s="901">
        <f t="shared" si="5"/>
        <v>50369</v>
      </c>
      <c r="F73" s="925">
        <v>11587</v>
      </c>
      <c r="G73" s="925">
        <v>11587</v>
      </c>
      <c r="H73" s="902">
        <f t="shared" si="6"/>
        <v>38782</v>
      </c>
      <c r="I73" s="934">
        <f t="shared" si="0"/>
        <v>0.23004228791518594</v>
      </c>
      <c r="J73" s="956"/>
      <c r="K73" s="897"/>
      <c r="L73" s="956"/>
      <c r="M73" s="956"/>
      <c r="N73" s="897"/>
    </row>
    <row r="74" spans="1:14" s="35" customFormat="1" ht="17.100000000000001" customHeight="1">
      <c r="A74" s="903" t="s">
        <v>1148</v>
      </c>
      <c r="B74" s="1119" t="s">
        <v>1149</v>
      </c>
      <c r="C74" s="920">
        <v>253376</v>
      </c>
      <c r="D74" s="1126">
        <v>0</v>
      </c>
      <c r="E74" s="1122">
        <f t="shared" si="5"/>
        <v>253376</v>
      </c>
      <c r="F74" s="1131">
        <v>71644</v>
      </c>
      <c r="G74" s="1131">
        <v>71644</v>
      </c>
      <c r="H74" s="1124">
        <f t="shared" si="6"/>
        <v>181732</v>
      </c>
      <c r="I74" s="957">
        <f t="shared" si="0"/>
        <v>0.2827576408183885</v>
      </c>
      <c r="J74" s="956"/>
      <c r="K74" s="897"/>
      <c r="L74" s="956"/>
      <c r="M74" s="956"/>
      <c r="N74" s="897"/>
    </row>
    <row r="75" spans="1:14" s="35" customFormat="1" ht="17.100000000000001" customHeight="1">
      <c r="A75" s="903" t="s">
        <v>1150</v>
      </c>
      <c r="B75" s="1119" t="s">
        <v>1151</v>
      </c>
      <c r="C75" s="1129">
        <v>400000</v>
      </c>
      <c r="D75" s="1134">
        <v>196639</v>
      </c>
      <c r="E75" s="1122">
        <f t="shared" si="5"/>
        <v>596639</v>
      </c>
      <c r="F75" s="1131">
        <v>596639</v>
      </c>
      <c r="G75" s="1131">
        <v>0</v>
      </c>
      <c r="H75" s="1124">
        <f t="shared" si="6"/>
        <v>0</v>
      </c>
      <c r="I75" s="957">
        <f t="shared" si="0"/>
        <v>1</v>
      </c>
      <c r="J75" s="956"/>
      <c r="K75" s="897"/>
      <c r="L75" s="956"/>
      <c r="M75" s="956"/>
      <c r="N75" s="897"/>
    </row>
    <row r="76" spans="1:14" s="35" customFormat="1" ht="17.100000000000001" customHeight="1">
      <c r="A76" s="903" t="s">
        <v>1152</v>
      </c>
      <c r="B76" s="1119" t="s">
        <v>1153</v>
      </c>
      <c r="C76" s="920">
        <v>412756</v>
      </c>
      <c r="D76" s="1126">
        <v>0</v>
      </c>
      <c r="E76" s="1122">
        <f t="shared" si="5"/>
        <v>412756</v>
      </c>
      <c r="F76" s="1131">
        <v>121005</v>
      </c>
      <c r="G76" s="1131">
        <v>97005</v>
      </c>
      <c r="H76" s="1124">
        <f t="shared" si="6"/>
        <v>291751</v>
      </c>
      <c r="I76" s="957">
        <f t="shared" si="0"/>
        <v>0.29316351549099223</v>
      </c>
      <c r="J76" s="956"/>
      <c r="K76" s="897"/>
      <c r="L76" s="956"/>
      <c r="M76" s="956"/>
      <c r="N76" s="897"/>
    </row>
    <row r="77" spans="1:14" s="35" customFormat="1" ht="17.100000000000001" customHeight="1">
      <c r="A77" s="903" t="s">
        <v>1154</v>
      </c>
      <c r="B77" s="1119" t="s">
        <v>1155</v>
      </c>
      <c r="C77" s="920">
        <v>18651</v>
      </c>
      <c r="D77" s="1126">
        <v>0</v>
      </c>
      <c r="E77" s="1122">
        <f t="shared" si="5"/>
        <v>18651</v>
      </c>
      <c r="F77" s="1131">
        <v>4573</v>
      </c>
      <c r="G77" s="1131">
        <v>4573</v>
      </c>
      <c r="H77" s="1124">
        <f t="shared" si="6"/>
        <v>14078</v>
      </c>
      <c r="I77" s="957">
        <f t="shared" si="0"/>
        <v>0.24518792558039784</v>
      </c>
      <c r="J77" s="956"/>
      <c r="K77" s="897"/>
      <c r="L77" s="956"/>
      <c r="M77" s="956"/>
      <c r="N77" s="897"/>
    </row>
    <row r="78" spans="1:14" s="35" customFormat="1" ht="17.100000000000001" customHeight="1">
      <c r="A78" s="903" t="s">
        <v>1156</v>
      </c>
      <c r="B78" s="1119" t="s">
        <v>1157</v>
      </c>
      <c r="C78" s="921">
        <v>9306</v>
      </c>
      <c r="D78" s="1126">
        <v>0</v>
      </c>
      <c r="E78" s="1122">
        <f t="shared" si="5"/>
        <v>9306</v>
      </c>
      <c r="F78" s="1131">
        <v>3300</v>
      </c>
      <c r="G78" s="1131">
        <v>1100</v>
      </c>
      <c r="H78" s="1124">
        <f t="shared" si="6"/>
        <v>6006</v>
      </c>
      <c r="I78" s="957">
        <f t="shared" si="0"/>
        <v>0.3546099290780142</v>
      </c>
      <c r="J78" s="956"/>
      <c r="K78" s="897"/>
      <c r="L78" s="956"/>
      <c r="M78" s="956"/>
      <c r="N78" s="897"/>
    </row>
    <row r="79" spans="1:14" s="35" customFormat="1" ht="14.25" customHeight="1">
      <c r="A79" s="903" t="s">
        <v>1158</v>
      </c>
      <c r="B79" s="1119" t="s">
        <v>1159</v>
      </c>
      <c r="C79" s="1125"/>
      <c r="D79" s="1126"/>
      <c r="E79" s="1122"/>
      <c r="F79" s="1125"/>
      <c r="G79" s="1125"/>
      <c r="H79" s="1124"/>
      <c r="I79" s="957" t="str">
        <f t="shared" si="0"/>
        <v/>
      </c>
      <c r="J79" s="956"/>
      <c r="K79" s="897"/>
      <c r="L79" s="956"/>
      <c r="M79" s="956"/>
      <c r="N79" s="897"/>
    </row>
    <row r="80" spans="1:14" s="35" customFormat="1" ht="17.100000000000001" customHeight="1">
      <c r="A80" s="903" t="s">
        <v>1160</v>
      </c>
      <c r="B80" s="1119" t="s">
        <v>1161</v>
      </c>
      <c r="C80" s="920">
        <v>71664</v>
      </c>
      <c r="D80" s="1126">
        <v>0</v>
      </c>
      <c r="E80" s="1122">
        <f t="shared" si="5"/>
        <v>71664</v>
      </c>
      <c r="F80" s="1125">
        <v>22530</v>
      </c>
      <c r="G80" s="1125">
        <v>0</v>
      </c>
      <c r="H80" s="1124">
        <f t="shared" si="6"/>
        <v>49134</v>
      </c>
      <c r="I80" s="957">
        <f t="shared" si="0"/>
        <v>0.31438379102478231</v>
      </c>
      <c r="J80" s="956"/>
      <c r="K80" s="897"/>
      <c r="L80" s="956"/>
      <c r="M80" s="956"/>
      <c r="N80" s="897"/>
    </row>
    <row r="81" spans="1:14" s="35" customFormat="1" ht="17.100000000000001" customHeight="1">
      <c r="A81" s="903" t="s">
        <v>1162</v>
      </c>
      <c r="B81" s="1119" t="s">
        <v>1163</v>
      </c>
      <c r="C81" s="920">
        <v>62473</v>
      </c>
      <c r="D81" s="1126">
        <v>0</v>
      </c>
      <c r="E81" s="1122">
        <f t="shared" si="5"/>
        <v>62473</v>
      </c>
      <c r="F81" s="1125">
        <v>19626</v>
      </c>
      <c r="G81" s="1125">
        <v>13045</v>
      </c>
      <c r="H81" s="1124">
        <f t="shared" si="6"/>
        <v>42847</v>
      </c>
      <c r="I81" s="957">
        <f t="shared" si="0"/>
        <v>0.3141517135402494</v>
      </c>
      <c r="J81" s="956"/>
      <c r="K81" s="897"/>
      <c r="L81" s="956"/>
      <c r="M81" s="956"/>
      <c r="N81" s="897"/>
    </row>
    <row r="82" spans="1:14" s="35" customFormat="1" ht="17.100000000000001" customHeight="1">
      <c r="A82" s="903" t="s">
        <v>1164</v>
      </c>
      <c r="B82" s="1119" t="s">
        <v>1165</v>
      </c>
      <c r="C82" s="921">
        <v>119666</v>
      </c>
      <c r="D82" s="1126">
        <v>0</v>
      </c>
      <c r="E82" s="1122">
        <f t="shared" si="5"/>
        <v>119666</v>
      </c>
      <c r="F82" s="1125">
        <v>35905</v>
      </c>
      <c r="G82" s="1125">
        <v>11096</v>
      </c>
      <c r="H82" s="1124">
        <f t="shared" si="6"/>
        <v>83761</v>
      </c>
      <c r="I82" s="957">
        <f t="shared" si="0"/>
        <v>0.30004345428108237</v>
      </c>
      <c r="J82" s="956"/>
      <c r="K82" s="897"/>
      <c r="L82" s="956"/>
      <c r="M82" s="956"/>
      <c r="N82" s="897"/>
    </row>
    <row r="83" spans="1:14" s="35" customFormat="1" ht="17.100000000000001" customHeight="1">
      <c r="A83" s="903" t="s">
        <v>1166</v>
      </c>
      <c r="B83" s="1119" t="s">
        <v>1167</v>
      </c>
      <c r="C83" s="920">
        <v>21734</v>
      </c>
      <c r="D83" s="1126">
        <v>0</v>
      </c>
      <c r="E83" s="1122">
        <f t="shared" si="5"/>
        <v>21734</v>
      </c>
      <c r="F83" s="1125">
        <v>2313</v>
      </c>
      <c r="G83" s="1125">
        <v>2313</v>
      </c>
      <c r="H83" s="1124">
        <f t="shared" si="6"/>
        <v>19421</v>
      </c>
      <c r="I83" s="957">
        <f t="shared" si="0"/>
        <v>0.10642311585534187</v>
      </c>
      <c r="J83" s="956"/>
      <c r="K83" s="897"/>
      <c r="L83" s="956"/>
      <c r="M83" s="956"/>
      <c r="N83" s="897"/>
    </row>
    <row r="84" spans="1:14" s="35" customFormat="1" ht="17.100000000000001" customHeight="1">
      <c r="A84" s="903">
        <v>32701</v>
      </c>
      <c r="B84" s="1119" t="s">
        <v>1315</v>
      </c>
      <c r="C84" s="920">
        <v>0</v>
      </c>
      <c r="D84" s="1126">
        <v>0</v>
      </c>
      <c r="E84" s="1122">
        <f t="shared" si="5"/>
        <v>0</v>
      </c>
      <c r="F84" s="1125">
        <v>0</v>
      </c>
      <c r="G84" s="1125">
        <v>0</v>
      </c>
      <c r="H84" s="1124">
        <f t="shared" si="6"/>
        <v>0</v>
      </c>
      <c r="I84" s="957" t="str">
        <f t="shared" si="0"/>
        <v/>
      </c>
      <c r="J84" s="956"/>
      <c r="K84" s="897"/>
      <c r="L84" s="956"/>
      <c r="M84" s="956"/>
      <c r="N84" s="897"/>
    </row>
    <row r="85" spans="1:14" s="35" customFormat="1" ht="17.100000000000001" customHeight="1">
      <c r="A85" s="903">
        <v>32901</v>
      </c>
      <c r="B85" s="1119" t="s">
        <v>1168</v>
      </c>
      <c r="C85" s="920">
        <v>0</v>
      </c>
      <c r="D85" s="1126">
        <v>0</v>
      </c>
      <c r="E85" s="1122">
        <f t="shared" si="5"/>
        <v>0</v>
      </c>
      <c r="F85" s="1125">
        <v>0</v>
      </c>
      <c r="G85" s="1125">
        <v>0</v>
      </c>
      <c r="H85" s="1124">
        <f t="shared" si="6"/>
        <v>0</v>
      </c>
      <c r="I85" s="957" t="str">
        <f t="shared" si="0"/>
        <v/>
      </c>
      <c r="J85" s="956"/>
      <c r="K85" s="897"/>
      <c r="L85" s="956"/>
      <c r="M85" s="956"/>
      <c r="N85" s="897"/>
    </row>
    <row r="86" spans="1:14" s="35" customFormat="1" ht="13.5" customHeight="1">
      <c r="A86" s="903" t="s">
        <v>1169</v>
      </c>
      <c r="B86" s="1119" t="s">
        <v>1170</v>
      </c>
      <c r="C86" s="1125"/>
      <c r="D86" s="1126"/>
      <c r="E86" s="1122"/>
      <c r="F86" s="1125"/>
      <c r="G86" s="1125"/>
      <c r="H86" s="1124"/>
      <c r="I86" s="957"/>
      <c r="J86" s="956"/>
      <c r="K86" s="897"/>
      <c r="L86" s="956"/>
      <c r="M86" s="956"/>
      <c r="N86" s="897"/>
    </row>
    <row r="87" spans="1:14" s="35" customFormat="1" ht="17.100000000000001" customHeight="1">
      <c r="A87" s="903" t="s">
        <v>1171</v>
      </c>
      <c r="B87" s="1119" t="s">
        <v>1172</v>
      </c>
      <c r="C87" s="920">
        <v>2424957</v>
      </c>
      <c r="D87" s="1126">
        <v>-279205</v>
      </c>
      <c r="E87" s="1122">
        <f t="shared" si="5"/>
        <v>2145752</v>
      </c>
      <c r="F87" s="1131">
        <v>639089</v>
      </c>
      <c r="G87" s="1131">
        <v>260638</v>
      </c>
      <c r="H87" s="1124">
        <f t="shared" si="6"/>
        <v>1506663</v>
      </c>
      <c r="I87" s="957">
        <f t="shared" si="0"/>
        <v>0.29783917246727487</v>
      </c>
      <c r="J87" s="956"/>
      <c r="K87" s="897"/>
      <c r="L87" s="956"/>
      <c r="M87" s="956"/>
      <c r="N87" s="897"/>
    </row>
    <row r="88" spans="1:14" s="35" customFormat="1" ht="17.100000000000001" customHeight="1">
      <c r="A88" s="903" t="s">
        <v>1173</v>
      </c>
      <c r="B88" s="1119" t="s">
        <v>1174</v>
      </c>
      <c r="C88" s="920">
        <v>26028</v>
      </c>
      <c r="D88" s="1126">
        <v>0</v>
      </c>
      <c r="E88" s="1122">
        <f t="shared" si="5"/>
        <v>26028</v>
      </c>
      <c r="F88" s="1131">
        <v>3347</v>
      </c>
      <c r="G88" s="1131">
        <v>3347</v>
      </c>
      <c r="H88" s="1124">
        <f t="shared" si="6"/>
        <v>22681</v>
      </c>
      <c r="I88" s="957">
        <f t="shared" si="0"/>
        <v>0.12859228523128938</v>
      </c>
      <c r="J88" s="956"/>
      <c r="K88" s="897"/>
      <c r="L88" s="956"/>
      <c r="M88" s="956"/>
      <c r="N88" s="897"/>
    </row>
    <row r="89" spans="1:14" s="35" customFormat="1" ht="17.100000000000001" customHeight="1">
      <c r="A89" s="903" t="s">
        <v>1175</v>
      </c>
      <c r="B89" s="1119" t="s">
        <v>1176</v>
      </c>
      <c r="C89" s="921">
        <v>62628</v>
      </c>
      <c r="D89" s="1126">
        <v>22906</v>
      </c>
      <c r="E89" s="1122">
        <f t="shared" si="5"/>
        <v>85534</v>
      </c>
      <c r="F89" s="1131">
        <v>63645</v>
      </c>
      <c r="G89" s="1131">
        <v>63645</v>
      </c>
      <c r="H89" s="1124">
        <f t="shared" si="6"/>
        <v>21889</v>
      </c>
      <c r="I89" s="957">
        <f t="shared" si="0"/>
        <v>0.74409006944606826</v>
      </c>
      <c r="J89" s="956"/>
      <c r="K89" s="897"/>
      <c r="L89" s="956"/>
      <c r="M89" s="956"/>
      <c r="N89" s="897"/>
    </row>
    <row r="90" spans="1:14" s="35" customFormat="1" ht="17.100000000000001" customHeight="1">
      <c r="A90" s="903">
        <v>33603</v>
      </c>
      <c r="B90" s="1119" t="s">
        <v>1177</v>
      </c>
      <c r="C90" s="920">
        <v>4744</v>
      </c>
      <c r="D90" s="1126">
        <v>0</v>
      </c>
      <c r="E90" s="1122">
        <f t="shared" si="5"/>
        <v>4744</v>
      </c>
      <c r="F90" s="1131">
        <v>0</v>
      </c>
      <c r="G90" s="1131">
        <v>0</v>
      </c>
      <c r="H90" s="1124">
        <f t="shared" si="6"/>
        <v>4744</v>
      </c>
      <c r="I90" s="957">
        <f t="shared" si="0"/>
        <v>0</v>
      </c>
      <c r="J90" s="956"/>
      <c r="K90" s="897"/>
      <c r="L90" s="956"/>
      <c r="M90" s="956"/>
      <c r="N90" s="897"/>
    </row>
    <row r="91" spans="1:14" s="35" customFormat="1" ht="17.100000000000001" customHeight="1">
      <c r="A91" s="903" t="s">
        <v>1178</v>
      </c>
      <c r="B91" s="1119" t="s">
        <v>1179</v>
      </c>
      <c r="C91" s="920">
        <v>3381</v>
      </c>
      <c r="D91" s="1126">
        <v>0</v>
      </c>
      <c r="E91" s="1122">
        <f t="shared" si="5"/>
        <v>3381</v>
      </c>
      <c r="F91" s="1131">
        <v>1022</v>
      </c>
      <c r="G91" s="1131">
        <v>681</v>
      </c>
      <c r="H91" s="1124">
        <f t="shared" si="6"/>
        <v>2359</v>
      </c>
      <c r="I91" s="957">
        <f t="shared" si="0"/>
        <v>0.3022774327122153</v>
      </c>
      <c r="J91" s="956"/>
      <c r="K91" s="897"/>
      <c r="L91" s="956"/>
      <c r="M91" s="956"/>
      <c r="N91" s="897"/>
    </row>
    <row r="92" spans="1:14" s="35" customFormat="1" ht="13.5" customHeight="1">
      <c r="A92" s="903" t="s">
        <v>1180</v>
      </c>
      <c r="B92" s="1119" t="s">
        <v>1181</v>
      </c>
      <c r="C92" s="1125"/>
      <c r="D92" s="1126"/>
      <c r="E92" s="1122"/>
      <c r="F92" s="1125"/>
      <c r="G92" s="1125"/>
      <c r="H92" s="1124"/>
      <c r="I92" s="957" t="str">
        <f t="shared" si="0"/>
        <v/>
      </c>
      <c r="J92" s="956"/>
      <c r="K92" s="897"/>
      <c r="L92" s="956"/>
      <c r="M92" s="956"/>
      <c r="N92" s="897"/>
    </row>
    <row r="93" spans="1:14" s="35" customFormat="1" ht="17.100000000000001" customHeight="1">
      <c r="A93" s="903" t="s">
        <v>1182</v>
      </c>
      <c r="B93" s="1119" t="s">
        <v>1183</v>
      </c>
      <c r="C93" s="920">
        <v>207238</v>
      </c>
      <c r="D93" s="1126">
        <v>0</v>
      </c>
      <c r="E93" s="1122">
        <f t="shared" si="5"/>
        <v>207238</v>
      </c>
      <c r="F93" s="1131">
        <v>52643</v>
      </c>
      <c r="G93" s="1131">
        <v>52643</v>
      </c>
      <c r="H93" s="1124">
        <f t="shared" si="6"/>
        <v>154595</v>
      </c>
      <c r="I93" s="957">
        <f t="shared" si="0"/>
        <v>0.25402194578214421</v>
      </c>
      <c r="J93" s="956"/>
      <c r="K93" s="897"/>
      <c r="L93" s="956"/>
      <c r="M93" s="956"/>
      <c r="N93" s="897"/>
    </row>
    <row r="94" spans="1:14" s="35" customFormat="1" ht="17.100000000000001" customHeight="1">
      <c r="A94" s="903">
        <v>34401</v>
      </c>
      <c r="B94" s="1119" t="s">
        <v>1184</v>
      </c>
      <c r="D94" s="1126"/>
      <c r="E94" s="1122">
        <f t="shared" si="5"/>
        <v>0</v>
      </c>
      <c r="F94" s="1131"/>
      <c r="G94" s="1131"/>
      <c r="H94" s="1124">
        <f t="shared" si="6"/>
        <v>0</v>
      </c>
      <c r="I94" s="957" t="str">
        <f t="shared" si="0"/>
        <v/>
      </c>
      <c r="J94" s="956"/>
      <c r="K94" s="897"/>
      <c r="L94" s="956"/>
      <c r="M94" s="956"/>
      <c r="N94" s="897"/>
    </row>
    <row r="95" spans="1:14" s="35" customFormat="1" ht="17.100000000000001" customHeight="1">
      <c r="A95" s="903" t="s">
        <v>1185</v>
      </c>
      <c r="B95" s="1119" t="s">
        <v>1186</v>
      </c>
      <c r="C95" s="920">
        <v>322308</v>
      </c>
      <c r="D95" s="1126">
        <v>0</v>
      </c>
      <c r="E95" s="1122">
        <f t="shared" si="5"/>
        <v>322308</v>
      </c>
      <c r="F95" s="1131">
        <v>110281</v>
      </c>
      <c r="G95" s="1131">
        <v>110281</v>
      </c>
      <c r="H95" s="1124">
        <f t="shared" si="6"/>
        <v>212027</v>
      </c>
      <c r="I95" s="957">
        <f t="shared" si="0"/>
        <v>0.34216029388038771</v>
      </c>
      <c r="J95" s="956"/>
      <c r="K95" s="897"/>
      <c r="L95" s="956"/>
      <c r="M95" s="956"/>
      <c r="N95" s="897"/>
    </row>
    <row r="96" spans="1:14" s="35" customFormat="1" ht="17.100000000000001" customHeight="1">
      <c r="A96" s="903">
        <v>34701</v>
      </c>
      <c r="B96" s="1119" t="s">
        <v>1187</v>
      </c>
      <c r="D96" s="1126"/>
      <c r="E96" s="1122">
        <f t="shared" si="5"/>
        <v>0</v>
      </c>
      <c r="F96" s="1131"/>
      <c r="G96" s="1131"/>
      <c r="H96" s="1124">
        <f t="shared" si="6"/>
        <v>0</v>
      </c>
      <c r="I96" s="957" t="str">
        <f t="shared" si="0"/>
        <v/>
      </c>
      <c r="J96" s="956"/>
      <c r="K96" s="897"/>
      <c r="L96" s="956"/>
      <c r="M96" s="956"/>
      <c r="N96" s="897"/>
    </row>
    <row r="97" spans="1:14" s="35" customFormat="1" ht="17.100000000000001" customHeight="1">
      <c r="A97" s="903" t="s">
        <v>1188</v>
      </c>
      <c r="B97" s="1119" t="s">
        <v>1189</v>
      </c>
      <c r="C97" s="920">
        <v>1282527</v>
      </c>
      <c r="D97" s="1126">
        <v>0</v>
      </c>
      <c r="E97" s="1122">
        <f t="shared" si="5"/>
        <v>1282527</v>
      </c>
      <c r="F97" s="1131">
        <v>248294</v>
      </c>
      <c r="G97" s="1131">
        <v>248294</v>
      </c>
      <c r="H97" s="1124">
        <f t="shared" si="6"/>
        <v>1034233</v>
      </c>
      <c r="I97" s="957">
        <f t="shared" si="0"/>
        <v>0.19359748371769173</v>
      </c>
      <c r="J97" s="956"/>
      <c r="K97" s="897"/>
      <c r="L97" s="956"/>
      <c r="M97" s="956"/>
      <c r="N97" s="897"/>
    </row>
    <row r="98" spans="1:14" s="35" customFormat="1" ht="12.75" customHeight="1">
      <c r="A98" s="903" t="s">
        <v>1190</v>
      </c>
      <c r="B98" s="1119" t="s">
        <v>1191</v>
      </c>
      <c r="C98" s="1125"/>
      <c r="D98" s="1126"/>
      <c r="E98" s="1122"/>
      <c r="F98" s="1125"/>
      <c r="G98" s="1125"/>
      <c r="H98" s="1124"/>
      <c r="I98" s="957" t="str">
        <f t="shared" si="0"/>
        <v/>
      </c>
      <c r="J98" s="956"/>
      <c r="K98" s="897"/>
      <c r="L98" s="956"/>
      <c r="M98" s="956"/>
      <c r="N98" s="897"/>
    </row>
    <row r="99" spans="1:14" s="35" customFormat="1" ht="17.100000000000001" customHeight="1">
      <c r="A99" s="903" t="s">
        <v>1192</v>
      </c>
      <c r="B99" s="1119" t="s">
        <v>1193</v>
      </c>
      <c r="C99" s="920">
        <v>105758</v>
      </c>
      <c r="D99" s="1126">
        <v>-1106</v>
      </c>
      <c r="E99" s="1122">
        <f t="shared" si="5"/>
        <v>104652</v>
      </c>
      <c r="F99" s="1131">
        <v>7528</v>
      </c>
      <c r="G99" s="1131">
        <v>7528</v>
      </c>
      <c r="H99" s="1124">
        <f t="shared" si="6"/>
        <v>97124</v>
      </c>
      <c r="I99" s="957">
        <f t="shared" si="0"/>
        <v>7.1933646753048197E-2</v>
      </c>
      <c r="J99" s="956"/>
      <c r="K99" s="897"/>
      <c r="L99" s="956"/>
      <c r="M99" s="956"/>
      <c r="N99" s="897"/>
    </row>
    <row r="100" spans="1:14" s="35" customFormat="1" ht="17.100000000000001" customHeight="1">
      <c r="A100" s="903" t="s">
        <v>1194</v>
      </c>
      <c r="B100" s="1119" t="s">
        <v>1195</v>
      </c>
      <c r="C100" s="920">
        <v>104167</v>
      </c>
      <c r="D100" s="1126">
        <v>-21800</v>
      </c>
      <c r="E100" s="1122">
        <f t="shared" si="5"/>
        <v>82367</v>
      </c>
      <c r="F100" s="1131">
        <v>0</v>
      </c>
      <c r="G100" s="1131">
        <v>0</v>
      </c>
      <c r="H100" s="1124">
        <f t="shared" si="6"/>
        <v>82367</v>
      </c>
      <c r="I100" s="957">
        <f t="shared" si="0"/>
        <v>0</v>
      </c>
      <c r="J100" s="956"/>
      <c r="K100" s="897"/>
      <c r="L100" s="956"/>
      <c r="M100" s="956"/>
      <c r="N100" s="897"/>
    </row>
    <row r="101" spans="1:14" s="35" customFormat="1" ht="17.100000000000001" customHeight="1">
      <c r="A101" s="903" t="s">
        <v>1196</v>
      </c>
      <c r="B101" s="1119" t="s">
        <v>1197</v>
      </c>
      <c r="C101" s="921">
        <v>466542</v>
      </c>
      <c r="D101" s="1126">
        <v>0</v>
      </c>
      <c r="E101" s="1122">
        <f t="shared" ref="E101:E119" si="8">C101+D101</f>
        <v>466542</v>
      </c>
      <c r="F101" s="1131">
        <v>102387</v>
      </c>
      <c r="G101" s="1131">
        <v>68562</v>
      </c>
      <c r="H101" s="1124">
        <f t="shared" ref="H101:H128" si="9">E101-F101</f>
        <v>364155</v>
      </c>
      <c r="I101" s="957">
        <f t="shared" si="0"/>
        <v>0.21945934128117084</v>
      </c>
      <c r="J101" s="956"/>
      <c r="K101" s="897"/>
      <c r="L101" s="956"/>
      <c r="M101" s="956"/>
      <c r="N101" s="897"/>
    </row>
    <row r="102" spans="1:14" s="35" customFormat="1" ht="17.100000000000001" customHeight="1">
      <c r="A102" s="903" t="s">
        <v>1198</v>
      </c>
      <c r="B102" s="1119" t="s">
        <v>1199</v>
      </c>
      <c r="C102" s="920">
        <v>171322</v>
      </c>
      <c r="D102" s="1126">
        <v>0</v>
      </c>
      <c r="E102" s="1122">
        <f t="shared" si="8"/>
        <v>171322</v>
      </c>
      <c r="F102" s="1131">
        <v>44093</v>
      </c>
      <c r="G102" s="1131">
        <v>27258</v>
      </c>
      <c r="H102" s="1124">
        <f t="shared" si="9"/>
        <v>127229</v>
      </c>
      <c r="I102" s="957">
        <f t="shared" si="0"/>
        <v>0.25736916449726249</v>
      </c>
      <c r="J102" s="956"/>
      <c r="K102" s="897"/>
      <c r="L102" s="956"/>
      <c r="M102" s="956"/>
      <c r="N102" s="897"/>
    </row>
    <row r="103" spans="1:14" s="35" customFormat="1" ht="17.100000000000001" customHeight="1">
      <c r="A103" s="903" t="s">
        <v>1200</v>
      </c>
      <c r="B103" s="1119" t="s">
        <v>1201</v>
      </c>
      <c r="C103" s="920">
        <v>397435</v>
      </c>
      <c r="D103" s="1126">
        <v>82565</v>
      </c>
      <c r="E103" s="1122">
        <f t="shared" si="8"/>
        <v>480000</v>
      </c>
      <c r="F103" s="1131">
        <v>120000</v>
      </c>
      <c r="G103" s="1131">
        <v>0</v>
      </c>
      <c r="H103" s="1124">
        <f t="shared" si="9"/>
        <v>360000</v>
      </c>
      <c r="I103" s="957">
        <f t="shared" si="0"/>
        <v>0.25</v>
      </c>
      <c r="J103" s="956"/>
      <c r="K103" s="897"/>
      <c r="L103" s="956"/>
      <c r="M103" s="956"/>
      <c r="N103" s="897"/>
    </row>
    <row r="104" spans="1:14" s="35" customFormat="1" ht="17.100000000000001" customHeight="1">
      <c r="A104" s="903" t="s">
        <v>1202</v>
      </c>
      <c r="B104" s="1119" t="s">
        <v>1203</v>
      </c>
      <c r="C104" s="921">
        <v>31497</v>
      </c>
      <c r="D104" s="1126">
        <v>0</v>
      </c>
      <c r="E104" s="1122">
        <f t="shared" si="8"/>
        <v>31497</v>
      </c>
      <c r="F104" s="1131">
        <v>0</v>
      </c>
      <c r="G104" s="1131">
        <v>0</v>
      </c>
      <c r="H104" s="1124">
        <f t="shared" si="9"/>
        <v>31497</v>
      </c>
      <c r="I104" s="957">
        <f t="shared" si="0"/>
        <v>0</v>
      </c>
      <c r="J104" s="956"/>
      <c r="K104" s="897"/>
      <c r="L104" s="956"/>
      <c r="M104" s="956"/>
      <c r="N104" s="897"/>
    </row>
    <row r="105" spans="1:14" s="35" customFormat="1" ht="17.100000000000001" customHeight="1">
      <c r="A105" s="903" t="s">
        <v>1204</v>
      </c>
      <c r="B105" s="1119" t="s">
        <v>1205</v>
      </c>
      <c r="C105" s="1125"/>
      <c r="D105" s="1126"/>
      <c r="E105" s="1122"/>
      <c r="F105" s="1125"/>
      <c r="G105" s="1125"/>
      <c r="H105" s="1124"/>
      <c r="I105" s="1135" t="str">
        <f t="shared" si="0"/>
        <v/>
      </c>
      <c r="J105" s="956"/>
      <c r="K105" s="897"/>
      <c r="L105" s="956"/>
      <c r="M105" s="956"/>
      <c r="N105" s="897"/>
    </row>
    <row r="106" spans="1:14" s="35" customFormat="1" ht="17.100000000000001" customHeight="1">
      <c r="A106" s="905" t="s">
        <v>1206</v>
      </c>
      <c r="B106" s="899" t="s">
        <v>1207</v>
      </c>
      <c r="C106" s="935">
        <v>0</v>
      </c>
      <c r="D106" s="900">
        <v>0</v>
      </c>
      <c r="E106" s="901">
        <f t="shared" si="8"/>
        <v>0</v>
      </c>
      <c r="F106" s="935">
        <v>0</v>
      </c>
      <c r="G106" s="935">
        <v>0</v>
      </c>
      <c r="H106" s="902">
        <f t="shared" si="9"/>
        <v>0</v>
      </c>
      <c r="I106" s="1137" t="str">
        <f t="shared" si="0"/>
        <v/>
      </c>
      <c r="J106" s="956"/>
      <c r="K106" s="897"/>
      <c r="L106" s="956"/>
      <c r="M106" s="956"/>
      <c r="N106" s="897"/>
    </row>
    <row r="107" spans="1:14" s="35" customFormat="1" ht="17.100000000000001" customHeight="1">
      <c r="A107" s="903" t="s">
        <v>1208</v>
      </c>
      <c r="B107" s="1119" t="s">
        <v>1209</v>
      </c>
      <c r="C107" s="921">
        <v>538763</v>
      </c>
      <c r="D107" s="1126">
        <v>0</v>
      </c>
      <c r="E107" s="1122">
        <f>C107+D107</f>
        <v>538763</v>
      </c>
      <c r="F107" s="1131">
        <v>15793</v>
      </c>
      <c r="G107" s="1131">
        <v>15793</v>
      </c>
      <c r="H107" s="1124">
        <f t="shared" si="9"/>
        <v>522970</v>
      </c>
      <c r="I107" s="957">
        <f t="shared" si="0"/>
        <v>2.9313445800843784E-2</v>
      </c>
      <c r="J107" s="956"/>
      <c r="K107" s="897"/>
      <c r="L107" s="956"/>
      <c r="M107" s="956"/>
      <c r="N107" s="897"/>
    </row>
    <row r="108" spans="1:14" s="35" customFormat="1" ht="17.100000000000001" customHeight="1">
      <c r="A108" s="903" t="s">
        <v>1210</v>
      </c>
      <c r="B108" s="1119" t="s">
        <v>1211</v>
      </c>
      <c r="C108" s="921">
        <v>34751</v>
      </c>
      <c r="D108" s="1126">
        <v>0</v>
      </c>
      <c r="E108" s="1122">
        <f t="shared" si="8"/>
        <v>34751</v>
      </c>
      <c r="F108" s="1131">
        <v>10500</v>
      </c>
      <c r="G108" s="1131">
        <v>3500</v>
      </c>
      <c r="H108" s="1124">
        <f t="shared" si="9"/>
        <v>24251</v>
      </c>
      <c r="I108" s="957">
        <f t="shared" si="0"/>
        <v>0.30214957842939771</v>
      </c>
      <c r="J108" s="956"/>
      <c r="K108" s="897"/>
      <c r="L108" s="956"/>
      <c r="M108" s="956"/>
      <c r="N108" s="897"/>
    </row>
    <row r="109" spans="1:14" s="35" customFormat="1" ht="17.100000000000001" customHeight="1">
      <c r="A109" s="903" t="s">
        <v>1212</v>
      </c>
      <c r="B109" s="1119" t="s">
        <v>1213</v>
      </c>
      <c r="C109" s="1125"/>
      <c r="D109" s="1126"/>
      <c r="E109" s="1122"/>
      <c r="F109" s="1125"/>
      <c r="G109" s="1125"/>
      <c r="H109" s="1124"/>
      <c r="I109" s="957" t="str">
        <f t="shared" si="0"/>
        <v/>
      </c>
      <c r="J109" s="956"/>
      <c r="K109" s="897"/>
      <c r="L109" s="956"/>
      <c r="M109" s="956"/>
      <c r="N109" s="897"/>
    </row>
    <row r="110" spans="1:14" s="35" customFormat="1" ht="17.100000000000001" customHeight="1">
      <c r="A110" s="903">
        <v>37201</v>
      </c>
      <c r="B110" s="1119" t="s">
        <v>1214</v>
      </c>
      <c r="C110" s="920">
        <v>20528</v>
      </c>
      <c r="D110" s="1126">
        <v>0</v>
      </c>
      <c r="E110" s="1122">
        <f t="shared" si="8"/>
        <v>20528</v>
      </c>
      <c r="F110" s="1131">
        <v>901</v>
      </c>
      <c r="G110" s="1131">
        <v>901</v>
      </c>
      <c r="H110" s="1124">
        <f t="shared" si="9"/>
        <v>19627</v>
      </c>
      <c r="I110" s="957">
        <f t="shared" si="0"/>
        <v>4.3891270459859702E-2</v>
      </c>
      <c r="J110" s="956"/>
      <c r="K110" s="897"/>
      <c r="L110" s="956"/>
      <c r="M110" s="956"/>
      <c r="N110" s="897"/>
    </row>
    <row r="111" spans="1:14" s="35" customFormat="1" ht="17.100000000000001" customHeight="1">
      <c r="A111" s="903" t="s">
        <v>1215</v>
      </c>
      <c r="B111" s="1119" t="s">
        <v>1216</v>
      </c>
      <c r="C111" s="920">
        <v>220249</v>
      </c>
      <c r="D111" s="1126">
        <v>0</v>
      </c>
      <c r="E111" s="1122">
        <f t="shared" si="8"/>
        <v>220249</v>
      </c>
      <c r="F111" s="1131">
        <v>16451</v>
      </c>
      <c r="G111" s="1131">
        <v>11174</v>
      </c>
      <c r="H111" s="1124">
        <f t="shared" si="9"/>
        <v>203798</v>
      </c>
      <c r="I111" s="957">
        <f t="shared" si="0"/>
        <v>7.4692734132731586E-2</v>
      </c>
      <c r="J111" s="956"/>
      <c r="K111" s="897"/>
      <c r="L111" s="956"/>
      <c r="M111" s="956"/>
      <c r="N111" s="897"/>
    </row>
    <row r="112" spans="1:14" s="35" customFormat="1" ht="17.100000000000001" customHeight="1">
      <c r="A112" s="903">
        <v>37601</v>
      </c>
      <c r="B112" s="1119" t="s">
        <v>1316</v>
      </c>
      <c r="C112" s="920"/>
      <c r="D112" s="1126"/>
      <c r="E112" s="1122">
        <f t="shared" si="8"/>
        <v>0</v>
      </c>
      <c r="F112" s="1131"/>
      <c r="G112" s="923"/>
      <c r="H112" s="1124">
        <f t="shared" si="9"/>
        <v>0</v>
      </c>
      <c r="I112" s="957" t="str">
        <f t="shared" si="0"/>
        <v/>
      </c>
      <c r="J112" s="956"/>
      <c r="K112" s="897"/>
      <c r="L112" s="956"/>
      <c r="M112" s="956"/>
      <c r="N112" s="897"/>
    </row>
    <row r="113" spans="1:14" s="35" customFormat="1" ht="17.100000000000001" customHeight="1">
      <c r="A113" s="903" t="s">
        <v>1217</v>
      </c>
      <c r="B113" s="1119" t="s">
        <v>1218</v>
      </c>
      <c r="C113" s="1125"/>
      <c r="D113" s="1126"/>
      <c r="E113" s="1122"/>
      <c r="F113" s="1125"/>
      <c r="G113" s="960"/>
      <c r="H113" s="1124"/>
      <c r="I113" s="957" t="str">
        <f t="shared" si="0"/>
        <v/>
      </c>
      <c r="J113" s="956"/>
      <c r="K113" s="897"/>
      <c r="L113" s="956"/>
      <c r="M113" s="956"/>
      <c r="N113" s="897"/>
    </row>
    <row r="114" spans="1:14" s="35" customFormat="1" ht="17.100000000000001" customHeight="1">
      <c r="A114" s="903" t="s">
        <v>1219</v>
      </c>
      <c r="B114" s="1119" t="s">
        <v>1220</v>
      </c>
      <c r="C114" s="920">
        <v>363774</v>
      </c>
      <c r="D114" s="1126">
        <v>0</v>
      </c>
      <c r="E114" s="1122">
        <f t="shared" si="8"/>
        <v>363774</v>
      </c>
      <c r="F114" s="1125">
        <v>67244</v>
      </c>
      <c r="G114" s="960">
        <v>51636</v>
      </c>
      <c r="H114" s="1124">
        <f t="shared" si="9"/>
        <v>296530</v>
      </c>
      <c r="I114" s="957">
        <f t="shared" si="0"/>
        <v>0.18485103388367502</v>
      </c>
      <c r="J114" s="956"/>
      <c r="K114" s="897"/>
      <c r="L114" s="956"/>
      <c r="M114" s="956"/>
      <c r="N114" s="897"/>
    </row>
    <row r="115" spans="1:14" s="35" customFormat="1" ht="17.100000000000001" customHeight="1">
      <c r="A115" s="903" t="s">
        <v>1221</v>
      </c>
      <c r="B115" s="1119" t="s">
        <v>1222</v>
      </c>
      <c r="C115" s="920">
        <v>35122</v>
      </c>
      <c r="D115" s="1126">
        <v>0</v>
      </c>
      <c r="E115" s="1122">
        <f t="shared" si="8"/>
        <v>35122</v>
      </c>
      <c r="F115" s="1125"/>
      <c r="G115" s="1125"/>
      <c r="H115" s="1124">
        <f t="shared" si="9"/>
        <v>35122</v>
      </c>
      <c r="I115" s="957">
        <f t="shared" si="0"/>
        <v>0</v>
      </c>
      <c r="J115" s="956"/>
      <c r="K115" s="897"/>
      <c r="L115" s="956"/>
      <c r="M115" s="956"/>
      <c r="N115" s="897"/>
    </row>
    <row r="116" spans="1:14" s="35" customFormat="1" ht="17.100000000000001" customHeight="1">
      <c r="A116" s="903" t="s">
        <v>1223</v>
      </c>
      <c r="B116" s="1119" t="s">
        <v>1224</v>
      </c>
      <c r="C116" s="1125"/>
      <c r="D116" s="1126"/>
      <c r="E116" s="1122"/>
      <c r="F116" s="1125"/>
      <c r="G116" s="1125"/>
      <c r="H116" s="1124"/>
      <c r="I116" s="957" t="str">
        <f t="shared" si="0"/>
        <v/>
      </c>
      <c r="J116" s="956"/>
      <c r="K116" s="897"/>
      <c r="L116" s="956"/>
      <c r="M116" s="956"/>
      <c r="N116" s="897"/>
    </row>
    <row r="117" spans="1:14" s="35" customFormat="1" ht="17.100000000000001" customHeight="1">
      <c r="A117" s="903" t="s">
        <v>1225</v>
      </c>
      <c r="B117" s="1119" t="s">
        <v>1226</v>
      </c>
      <c r="C117" s="921">
        <v>196839</v>
      </c>
      <c r="D117" s="1126">
        <v>0</v>
      </c>
      <c r="E117" s="1122">
        <f t="shared" si="8"/>
        <v>196839</v>
      </c>
      <c r="F117" s="1131">
        <v>38927</v>
      </c>
      <c r="G117" s="1131">
        <v>38927</v>
      </c>
      <c r="H117" s="1124">
        <f t="shared" si="9"/>
        <v>157912</v>
      </c>
      <c r="I117" s="957">
        <f t="shared" si="0"/>
        <v>0.1977606063838975</v>
      </c>
      <c r="J117" s="956"/>
      <c r="K117" s="897"/>
      <c r="L117" s="956"/>
      <c r="M117" s="956"/>
      <c r="N117" s="897"/>
    </row>
    <row r="118" spans="1:14" s="35" customFormat="1" ht="17.100000000000001" customHeight="1">
      <c r="A118" s="903" t="s">
        <v>1227</v>
      </c>
      <c r="B118" s="1119" t="s">
        <v>1228</v>
      </c>
      <c r="C118" s="921">
        <v>381322</v>
      </c>
      <c r="D118" s="1126">
        <v>0</v>
      </c>
      <c r="E118" s="1122">
        <f t="shared" si="8"/>
        <v>381322</v>
      </c>
      <c r="F118" s="1131">
        <v>226576</v>
      </c>
      <c r="G118" s="1131">
        <v>226576</v>
      </c>
      <c r="H118" s="1124">
        <f t="shared" si="9"/>
        <v>154746</v>
      </c>
      <c r="I118" s="957">
        <f t="shared" si="0"/>
        <v>0.59418549152684608</v>
      </c>
      <c r="J118" s="956"/>
      <c r="K118" s="897"/>
      <c r="L118" s="956"/>
      <c r="M118" s="956"/>
      <c r="N118" s="897"/>
    </row>
    <row r="119" spans="1:14" s="35" customFormat="1" ht="17.100000000000001" customHeight="1">
      <c r="A119" s="903" t="s">
        <v>1229</v>
      </c>
      <c r="B119" s="1119" t="s">
        <v>1230</v>
      </c>
      <c r="C119" s="920">
        <v>1335755</v>
      </c>
      <c r="D119" s="1126">
        <v>0</v>
      </c>
      <c r="E119" s="1122">
        <f t="shared" si="8"/>
        <v>1335755</v>
      </c>
      <c r="F119" s="1131">
        <v>373111</v>
      </c>
      <c r="G119" s="1131">
        <v>0</v>
      </c>
      <c r="H119" s="1124">
        <f t="shared" si="9"/>
        <v>962644</v>
      </c>
      <c r="I119" s="957">
        <f t="shared" si="0"/>
        <v>0.2793259242900083</v>
      </c>
      <c r="J119" s="956"/>
      <c r="K119" s="897"/>
      <c r="L119" s="956"/>
      <c r="M119" s="956"/>
      <c r="N119" s="897"/>
    </row>
    <row r="120" spans="1:14" s="35" customFormat="1" ht="10.5" customHeight="1">
      <c r="A120" s="903"/>
      <c r="B120" s="1119"/>
      <c r="C120" s="1125"/>
      <c r="D120" s="1126"/>
      <c r="E120" s="1122"/>
      <c r="F120" s="1125"/>
      <c r="G120" s="1126"/>
      <c r="H120" s="1124"/>
      <c r="I120" s="957" t="str">
        <f t="shared" si="0"/>
        <v/>
      </c>
      <c r="J120" s="956"/>
      <c r="K120" s="897"/>
      <c r="L120" s="956"/>
      <c r="M120" s="956"/>
      <c r="N120" s="897"/>
    </row>
    <row r="121" spans="1:14" s="35" customFormat="1" ht="17.100000000000001" customHeight="1">
      <c r="A121" s="904" t="s">
        <v>1231</v>
      </c>
      <c r="B121" s="1115" t="s">
        <v>1232</v>
      </c>
      <c r="C121" s="1116">
        <f>SUM(C123:C128)</f>
        <v>0</v>
      </c>
      <c r="D121" s="1116">
        <f>SUM(D122:D128)</f>
        <v>0</v>
      </c>
      <c r="E121" s="1116">
        <f>SUM(E122:E128)</f>
        <v>0</v>
      </c>
      <c r="F121" s="1116">
        <f t="shared" ref="F121:G121" si="10">SUM(F122:F128)</f>
        <v>0</v>
      </c>
      <c r="G121" s="1116">
        <f t="shared" si="10"/>
        <v>0</v>
      </c>
      <c r="H121" s="1116">
        <f>SUM(H122:H128)</f>
        <v>0</v>
      </c>
      <c r="I121" s="957" t="str">
        <f t="shared" si="0"/>
        <v/>
      </c>
      <c r="J121" s="956"/>
      <c r="K121" s="897"/>
      <c r="L121" s="956"/>
      <c r="M121" s="956"/>
      <c r="N121" s="897"/>
    </row>
    <row r="122" spans="1:14" s="35" customFormat="1" ht="17.100000000000001" customHeight="1">
      <c r="A122" s="903">
        <v>51201</v>
      </c>
      <c r="B122" s="1119" t="s">
        <v>1317</v>
      </c>
      <c r="C122" s="1125">
        <v>0</v>
      </c>
      <c r="D122" s="1125">
        <v>0</v>
      </c>
      <c r="E122" s="1122">
        <f t="shared" ref="E122:E128" si="11">C122+D122</f>
        <v>0</v>
      </c>
      <c r="F122" s="1125">
        <v>0</v>
      </c>
      <c r="G122" s="1125">
        <v>0</v>
      </c>
      <c r="H122" s="1124">
        <f t="shared" ref="H122" si="12">E122-F122</f>
        <v>0</v>
      </c>
      <c r="I122" s="957" t="str">
        <f t="shared" si="0"/>
        <v/>
      </c>
      <c r="J122" s="956"/>
      <c r="K122" s="897"/>
      <c r="L122" s="956"/>
      <c r="M122" s="956"/>
      <c r="N122" s="897"/>
    </row>
    <row r="123" spans="1:14" s="35" customFormat="1" ht="17.100000000000001" customHeight="1">
      <c r="A123" s="903">
        <v>51501</v>
      </c>
      <c r="B123" s="1119" t="s">
        <v>1233</v>
      </c>
      <c r="C123" s="1125">
        <v>0</v>
      </c>
      <c r="D123" s="1126">
        <v>0</v>
      </c>
      <c r="E123" s="1122">
        <f t="shared" si="11"/>
        <v>0</v>
      </c>
      <c r="F123" s="1126">
        <v>0</v>
      </c>
      <c r="G123" s="1126">
        <v>0</v>
      </c>
      <c r="H123" s="1124">
        <f t="shared" si="9"/>
        <v>0</v>
      </c>
      <c r="I123" s="957" t="str">
        <f t="shared" si="0"/>
        <v/>
      </c>
      <c r="J123" s="956"/>
      <c r="K123" s="897"/>
      <c r="L123" s="956"/>
      <c r="M123" s="956"/>
      <c r="N123" s="897"/>
    </row>
    <row r="124" spans="1:14" s="35" customFormat="1" ht="17.100000000000001" customHeight="1">
      <c r="A124" s="903">
        <v>52101</v>
      </c>
      <c r="B124" s="1119" t="s">
        <v>1234</v>
      </c>
      <c r="C124" s="1125">
        <v>0</v>
      </c>
      <c r="D124" s="1126">
        <v>0</v>
      </c>
      <c r="E124" s="1122">
        <f t="shared" si="11"/>
        <v>0</v>
      </c>
      <c r="F124" s="1126">
        <v>0</v>
      </c>
      <c r="G124" s="1126">
        <v>0</v>
      </c>
      <c r="H124" s="1124">
        <f t="shared" si="9"/>
        <v>0</v>
      </c>
      <c r="I124" s="957" t="str">
        <f t="shared" si="0"/>
        <v/>
      </c>
      <c r="J124" s="956"/>
      <c r="K124" s="897"/>
      <c r="L124" s="956"/>
      <c r="M124" s="956"/>
      <c r="N124" s="897"/>
    </row>
    <row r="125" spans="1:14" s="35" customFormat="1" ht="17.100000000000001" customHeight="1">
      <c r="A125" s="903">
        <v>52301</v>
      </c>
      <c r="B125" s="1119" t="s">
        <v>1235</v>
      </c>
      <c r="C125" s="1125">
        <v>0</v>
      </c>
      <c r="D125" s="1126">
        <v>0</v>
      </c>
      <c r="E125" s="1122">
        <f t="shared" si="11"/>
        <v>0</v>
      </c>
      <c r="F125" s="1126">
        <v>0</v>
      </c>
      <c r="G125" s="1126">
        <v>0</v>
      </c>
      <c r="H125" s="1124">
        <f t="shared" si="9"/>
        <v>0</v>
      </c>
      <c r="I125" s="957" t="str">
        <f t="shared" si="0"/>
        <v/>
      </c>
      <c r="J125" s="956"/>
      <c r="K125" s="897"/>
      <c r="L125" s="956"/>
      <c r="M125" s="956"/>
      <c r="N125" s="897"/>
    </row>
    <row r="126" spans="1:14" s="35" customFormat="1" ht="17.100000000000001" customHeight="1">
      <c r="A126" s="903">
        <v>56401</v>
      </c>
      <c r="B126" s="1119" t="s">
        <v>1236</v>
      </c>
      <c r="C126" s="1125">
        <v>0</v>
      </c>
      <c r="D126" s="1126">
        <v>0</v>
      </c>
      <c r="E126" s="1122">
        <f t="shared" si="11"/>
        <v>0</v>
      </c>
      <c r="F126" s="1126">
        <v>0</v>
      </c>
      <c r="G126" s="1126">
        <v>0</v>
      </c>
      <c r="H126" s="1124">
        <f t="shared" si="9"/>
        <v>0</v>
      </c>
      <c r="I126" s="957" t="str">
        <f t="shared" si="0"/>
        <v/>
      </c>
      <c r="J126" s="956"/>
      <c r="K126" s="897"/>
      <c r="L126" s="956"/>
      <c r="M126" s="956"/>
      <c r="N126" s="897"/>
    </row>
    <row r="127" spans="1:14" s="35" customFormat="1" ht="17.100000000000001" customHeight="1">
      <c r="A127" s="903">
        <v>56501</v>
      </c>
      <c r="B127" s="1119" t="s">
        <v>1261</v>
      </c>
      <c r="C127" s="1125">
        <v>0</v>
      </c>
      <c r="D127" s="1126">
        <v>0</v>
      </c>
      <c r="E127" s="1122">
        <f t="shared" si="11"/>
        <v>0</v>
      </c>
      <c r="F127" s="1126">
        <v>0</v>
      </c>
      <c r="G127" s="1126">
        <v>0</v>
      </c>
      <c r="H127" s="1124">
        <f t="shared" si="9"/>
        <v>0</v>
      </c>
      <c r="I127" s="957" t="str">
        <f t="shared" si="0"/>
        <v/>
      </c>
      <c r="J127" s="956"/>
      <c r="K127" s="897"/>
      <c r="L127" s="956"/>
      <c r="M127" s="956"/>
      <c r="N127" s="897"/>
    </row>
    <row r="128" spans="1:14" s="35" customFormat="1" ht="17.100000000000001" customHeight="1">
      <c r="A128" s="903">
        <v>56601</v>
      </c>
      <c r="B128" s="1119" t="s">
        <v>1262</v>
      </c>
      <c r="C128" s="1125">
        <v>0</v>
      </c>
      <c r="D128" s="1126">
        <v>0</v>
      </c>
      <c r="E128" s="1122">
        <f t="shared" si="11"/>
        <v>0</v>
      </c>
      <c r="F128" s="1126">
        <v>0</v>
      </c>
      <c r="G128" s="1126">
        <v>0</v>
      </c>
      <c r="H128" s="1124">
        <f t="shared" si="9"/>
        <v>0</v>
      </c>
      <c r="I128" s="957" t="str">
        <f t="shared" si="0"/>
        <v/>
      </c>
      <c r="J128" s="956"/>
      <c r="K128" s="897"/>
      <c r="L128" s="956"/>
      <c r="M128" s="956"/>
      <c r="N128" s="897"/>
    </row>
    <row r="129" spans="1:14" s="35" customFormat="1" ht="9.75" customHeight="1">
      <c r="A129" s="903"/>
      <c r="B129" s="1119"/>
      <c r="C129" s="1125"/>
      <c r="D129" s="1126"/>
      <c r="E129" s="1122"/>
      <c r="F129" s="1125"/>
      <c r="G129" s="1126"/>
      <c r="H129" s="1124"/>
      <c r="I129" s="957"/>
      <c r="J129" s="956"/>
      <c r="K129" s="897"/>
      <c r="L129" s="956"/>
      <c r="M129" s="956"/>
      <c r="N129" s="897"/>
    </row>
    <row r="130" spans="1:14" s="35" customFormat="1" ht="17.100000000000001" customHeight="1">
      <c r="A130" s="906">
        <v>90000</v>
      </c>
      <c r="B130" s="1115" t="s">
        <v>616</v>
      </c>
      <c r="C130" s="1116">
        <f>SUM(C131:C133)</f>
        <v>18000000</v>
      </c>
      <c r="D130" s="1117">
        <f>SUM(D131:D133)</f>
        <v>0</v>
      </c>
      <c r="E130" s="1116">
        <f>SUM(E131:E133)</f>
        <v>18000000</v>
      </c>
      <c r="F130" s="1116">
        <f t="shared" ref="F130:G130" si="13">SUM(F131:F133)</f>
        <v>3907264</v>
      </c>
      <c r="G130" s="1116">
        <f t="shared" si="13"/>
        <v>3907264</v>
      </c>
      <c r="H130" s="1118">
        <f t="shared" ref="H130:H132" si="14">E130-F130</f>
        <v>14092736</v>
      </c>
      <c r="I130" s="957">
        <f t="shared" ref="I130:I132" si="15">IF(E130=0,"",F130/E130)</f>
        <v>0.21707022222222222</v>
      </c>
      <c r="J130" s="956"/>
      <c r="K130" s="897"/>
      <c r="L130" s="956"/>
      <c r="M130" s="956"/>
      <c r="N130" s="897"/>
    </row>
    <row r="131" spans="1:14" s="35" customFormat="1" ht="17.100000000000001" customHeight="1">
      <c r="A131" s="903">
        <v>91101</v>
      </c>
      <c r="B131" s="1136" t="s">
        <v>1237</v>
      </c>
      <c r="C131" s="1126">
        <v>10000000</v>
      </c>
      <c r="D131" s="1126">
        <v>0</v>
      </c>
      <c r="E131" s="1122">
        <f t="shared" ref="E131:E132" si="16">C131+D131</f>
        <v>10000000</v>
      </c>
      <c r="F131" s="1126">
        <v>2499996</v>
      </c>
      <c r="G131" s="1126">
        <v>2499996</v>
      </c>
      <c r="H131" s="1124">
        <f>E131-F131</f>
        <v>7500004</v>
      </c>
      <c r="I131" s="957">
        <f t="shared" si="15"/>
        <v>0.24999959999999999</v>
      </c>
      <c r="J131" s="956"/>
      <c r="K131" s="897"/>
      <c r="L131" s="956"/>
      <c r="M131" s="956"/>
      <c r="N131" s="897"/>
    </row>
    <row r="132" spans="1:14" s="35" customFormat="1" ht="17.100000000000001" customHeight="1">
      <c r="A132" s="903">
        <v>92101</v>
      </c>
      <c r="B132" s="1136" t="s">
        <v>1238</v>
      </c>
      <c r="C132" s="1126">
        <v>8000000</v>
      </c>
      <c r="D132" s="1126">
        <v>0</v>
      </c>
      <c r="E132" s="1122">
        <f t="shared" si="16"/>
        <v>8000000</v>
      </c>
      <c r="F132" s="1126">
        <v>1407268</v>
      </c>
      <c r="G132" s="1126">
        <v>1407268</v>
      </c>
      <c r="H132" s="1124">
        <f t="shared" si="14"/>
        <v>6592732</v>
      </c>
      <c r="I132" s="957">
        <f t="shared" si="15"/>
        <v>0.1759085</v>
      </c>
      <c r="J132" s="956"/>
      <c r="K132" s="897"/>
      <c r="L132" s="956"/>
      <c r="M132" s="956"/>
      <c r="N132" s="897"/>
    </row>
    <row r="133" spans="1:14" s="35" customFormat="1" ht="17.100000000000001" customHeight="1">
      <c r="A133" s="904"/>
      <c r="B133" s="1115"/>
      <c r="C133" s="1125"/>
      <c r="D133" s="1126"/>
      <c r="E133" s="1122"/>
      <c r="F133" s="1126"/>
      <c r="G133" s="1126"/>
      <c r="H133" s="1124"/>
      <c r="I133" s="957"/>
      <c r="J133" s="956"/>
      <c r="K133" s="897"/>
      <c r="L133" s="956"/>
      <c r="M133" s="956"/>
      <c r="N133" s="897"/>
    </row>
    <row r="134" spans="1:14" s="6" customFormat="1" ht="20.25" customHeight="1" thickBot="1">
      <c r="A134" s="907"/>
      <c r="B134" s="198" t="s">
        <v>619</v>
      </c>
      <c r="C134" s="908">
        <f>+C130+C121+C70+C49+C10</f>
        <v>88528385</v>
      </c>
      <c r="D134" s="908">
        <f>+D121+D70+D49+D10+D130</f>
        <v>0</v>
      </c>
      <c r="E134" s="908">
        <f>+E121+E70+E49+E10+E130</f>
        <v>88528385</v>
      </c>
      <c r="F134" s="908">
        <f>+F121+F70+F49+F10+F130</f>
        <v>24570045</v>
      </c>
      <c r="G134" s="908">
        <f>+G121+G70+G49+G10+G130-1</f>
        <v>19395689</v>
      </c>
      <c r="H134" s="908">
        <f>+H121+H70+H49+H10+H130</f>
        <v>63958340</v>
      </c>
      <c r="I134" s="1138">
        <f t="shared" si="0"/>
        <v>0.27753861092123167</v>
      </c>
      <c r="J134" s="956"/>
      <c r="K134" s="926"/>
      <c r="L134" s="956"/>
      <c r="M134" s="956"/>
    </row>
    <row r="135" spans="1:14" ht="17.25" customHeight="1">
      <c r="C135" s="926"/>
      <c r="D135" s="926"/>
      <c r="E135" s="926"/>
      <c r="F135" s="926"/>
      <c r="G135" s="926"/>
      <c r="H135" s="1373"/>
      <c r="I135" s="1373"/>
    </row>
  </sheetData>
  <mergeCells count="9">
    <mergeCell ref="A7:B8"/>
    <mergeCell ref="H135:I135"/>
    <mergeCell ref="A1:I1"/>
    <mergeCell ref="A2:I2"/>
    <mergeCell ref="A3:I3"/>
    <mergeCell ref="A4:I4"/>
    <mergeCell ref="A5:I5"/>
    <mergeCell ref="C6:E6"/>
    <mergeCell ref="H6:I6"/>
  </mergeCells>
  <printOptions horizontalCentered="1"/>
  <pageMargins left="0.39370078740157483" right="0.39370078740157483" top="0.51181102362204722" bottom="0.39370078740157483" header="0.31496062992125984" footer="0"/>
  <pageSetup scale="80" orientation="landscape" r:id="rId1"/>
  <drawing r:id="rId2"/>
</worksheet>
</file>

<file path=xl/worksheets/sheet27.xml><?xml version="1.0" encoding="utf-8"?>
<worksheet xmlns="http://schemas.openxmlformats.org/spreadsheetml/2006/main" xmlns:r="http://schemas.openxmlformats.org/officeDocument/2006/relationships">
  <dimension ref="A1:I33"/>
  <sheetViews>
    <sheetView view="pageBreakPreview" zoomScaleSheetLayoutView="100" workbookViewId="0">
      <selection activeCell="A4" sqref="A4:G4"/>
    </sheetView>
  </sheetViews>
  <sheetFormatPr baseColWidth="10" defaultColWidth="11.42578125" defaultRowHeight="15"/>
  <cols>
    <col min="1" max="1" width="29.28515625" customWidth="1"/>
    <col min="2" max="2" width="13.5703125" bestFit="1" customWidth="1"/>
    <col min="3" max="3" width="14.28515625" customWidth="1"/>
    <col min="4" max="5" width="13.5703125" bestFit="1" customWidth="1"/>
    <col min="6" max="6" width="13.28515625" bestFit="1" customWidth="1"/>
    <col min="7" max="7" width="13.85546875" bestFit="1" customWidth="1"/>
  </cols>
  <sheetData>
    <row r="1" spans="1:9" ht="15.75">
      <c r="A1" s="1156" t="s">
        <v>23</v>
      </c>
      <c r="B1" s="1156"/>
      <c r="C1" s="1156"/>
      <c r="D1" s="1156"/>
      <c r="E1" s="1156"/>
      <c r="F1" s="1156"/>
      <c r="G1" s="1156"/>
      <c r="H1" s="652"/>
      <c r="I1" s="652"/>
    </row>
    <row r="2" spans="1:9" ht="15.75" customHeight="1">
      <c r="A2" s="1157" t="s">
        <v>836</v>
      </c>
      <c r="B2" s="1157"/>
      <c r="C2" s="1157"/>
      <c r="D2" s="1157"/>
      <c r="E2" s="1157"/>
      <c r="F2" s="1157"/>
      <c r="G2" s="1157"/>
      <c r="H2" s="653"/>
      <c r="I2" s="653"/>
    </row>
    <row r="3" spans="1:9" ht="15.75" customHeight="1">
      <c r="A3" s="1157" t="s">
        <v>837</v>
      </c>
      <c r="B3" s="1157"/>
      <c r="C3" s="1157"/>
      <c r="D3" s="1157"/>
      <c r="E3" s="1157"/>
      <c r="F3" s="1157"/>
      <c r="G3" s="1157"/>
      <c r="H3" s="653"/>
      <c r="I3" s="653"/>
    </row>
    <row r="4" spans="1:9" ht="16.5" customHeight="1">
      <c r="A4" s="1157" t="str">
        <f>'ETCA-I-01'!A3:G3</f>
        <v>TELEVISORA DE HERMOSILLO, S.A. DE C.V.</v>
      </c>
      <c r="B4" s="1157"/>
      <c r="C4" s="1157"/>
      <c r="D4" s="1157"/>
      <c r="E4" s="1157"/>
      <c r="F4" s="1157"/>
      <c r="G4" s="1157"/>
      <c r="H4" s="653"/>
      <c r="I4" s="653"/>
    </row>
    <row r="5" spans="1:9" ht="15.75" customHeight="1">
      <c r="A5" s="1384" t="str">
        <f>'ETCA-I-03'!A4:D4</f>
        <v>Del 01 de Enero al 31 de Marzo de 2019</v>
      </c>
      <c r="B5" s="1384"/>
      <c r="C5" s="1384"/>
      <c r="D5" s="1384"/>
      <c r="E5" s="1384"/>
      <c r="F5" s="1384"/>
      <c r="G5" s="1384"/>
      <c r="H5" s="654"/>
      <c r="I5" s="654"/>
    </row>
    <row r="6" spans="1:9" ht="15.75" customHeight="1" thickBot="1">
      <c r="A6" s="1202" t="s">
        <v>87</v>
      </c>
      <c r="B6" s="1202"/>
      <c r="C6" s="1202"/>
      <c r="D6" s="1202"/>
      <c r="E6" s="1202"/>
      <c r="F6" s="1202"/>
      <c r="G6" s="1202"/>
      <c r="H6" s="655"/>
      <c r="I6" s="655"/>
    </row>
    <row r="7" spans="1:9" ht="15.75" thickBot="1">
      <c r="A7" s="1377" t="s">
        <v>88</v>
      </c>
      <c r="B7" s="1379" t="s">
        <v>622</v>
      </c>
      <c r="C7" s="1380"/>
      <c r="D7" s="1380"/>
      <c r="E7" s="1380"/>
      <c r="F7" s="1381"/>
      <c r="G7" s="1382" t="s">
        <v>623</v>
      </c>
    </row>
    <row r="8" spans="1:9" ht="18.75" thickBot="1">
      <c r="A8" s="1378"/>
      <c r="B8" s="629" t="s">
        <v>624</v>
      </c>
      <c r="C8" s="629" t="s">
        <v>625</v>
      </c>
      <c r="D8" s="629" t="s">
        <v>626</v>
      </c>
      <c r="E8" s="629" t="s">
        <v>838</v>
      </c>
      <c r="F8" s="629" t="s">
        <v>724</v>
      </c>
      <c r="G8" s="1383"/>
    </row>
    <row r="9" spans="1:9" ht="18">
      <c r="A9" s="646" t="s">
        <v>839</v>
      </c>
      <c r="B9" s="711">
        <f t="shared" ref="B9:G9" si="0">B10+B11+B12+B13+B14+B15+B16+B19</f>
        <v>57610577</v>
      </c>
      <c r="C9" s="711">
        <f t="shared" si="0"/>
        <v>0</v>
      </c>
      <c r="D9" s="711">
        <f t="shared" si="0"/>
        <v>57610577</v>
      </c>
      <c r="E9" s="711">
        <f t="shared" si="0"/>
        <v>17045092</v>
      </c>
      <c r="F9" s="711">
        <f t="shared" si="0"/>
        <v>13514699</v>
      </c>
      <c r="G9" s="711">
        <f t="shared" si="0"/>
        <v>40565485</v>
      </c>
    </row>
    <row r="10" spans="1:9" ht="18">
      <c r="A10" s="647" t="s">
        <v>840</v>
      </c>
      <c r="B10" s="713">
        <f>+'ETCA-II-13'!C10</f>
        <v>57610577</v>
      </c>
      <c r="C10" s="713">
        <f>+'ETCA-II-13'!D10</f>
        <v>0</v>
      </c>
      <c r="D10" s="712">
        <f>B10+C10</f>
        <v>57610577</v>
      </c>
      <c r="E10" s="713">
        <f>+'ETCA-II-13'!F10</f>
        <v>17045092</v>
      </c>
      <c r="F10" s="713">
        <f>+'ETCA-II-13'!G10</f>
        <v>13514699</v>
      </c>
      <c r="G10" s="712">
        <f t="shared" ref="G10:G15" si="1">D10-E10</f>
        <v>40565485</v>
      </c>
    </row>
    <row r="11" spans="1:9">
      <c r="A11" s="647" t="s">
        <v>841</v>
      </c>
      <c r="B11" s="713"/>
      <c r="C11" s="714"/>
      <c r="D11" s="712">
        <f t="shared" ref="D11:D19" si="2">B11+C11</f>
        <v>0</v>
      </c>
      <c r="E11" s="714"/>
      <c r="F11" s="714"/>
      <c r="G11" s="712">
        <f t="shared" si="1"/>
        <v>0</v>
      </c>
    </row>
    <row r="12" spans="1:9">
      <c r="A12" s="647" t="s">
        <v>842</v>
      </c>
      <c r="B12" s="713"/>
      <c r="C12" s="714"/>
      <c r="D12" s="712">
        <f t="shared" si="2"/>
        <v>0</v>
      </c>
      <c r="E12" s="714"/>
      <c r="F12" s="714"/>
      <c r="G12" s="712">
        <f t="shared" si="1"/>
        <v>0</v>
      </c>
    </row>
    <row r="13" spans="1:9">
      <c r="A13" s="647" t="s">
        <v>843</v>
      </c>
      <c r="B13" s="713"/>
      <c r="C13" s="714"/>
      <c r="D13" s="712">
        <f t="shared" si="2"/>
        <v>0</v>
      </c>
      <c r="E13" s="714"/>
      <c r="F13" s="714"/>
      <c r="G13" s="712">
        <f t="shared" si="1"/>
        <v>0</v>
      </c>
    </row>
    <row r="14" spans="1:9">
      <c r="A14" s="647" t="s">
        <v>844</v>
      </c>
      <c r="B14" s="713"/>
      <c r="C14" s="714"/>
      <c r="D14" s="712">
        <f t="shared" si="2"/>
        <v>0</v>
      </c>
      <c r="E14" s="714"/>
      <c r="F14" s="714"/>
      <c r="G14" s="712">
        <f t="shared" si="1"/>
        <v>0</v>
      </c>
    </row>
    <row r="15" spans="1:9">
      <c r="A15" s="647" t="s">
        <v>845</v>
      </c>
      <c r="B15" s="713"/>
      <c r="C15" s="714"/>
      <c r="D15" s="712">
        <f t="shared" si="2"/>
        <v>0</v>
      </c>
      <c r="E15" s="714"/>
      <c r="F15" s="714"/>
      <c r="G15" s="712">
        <f t="shared" si="1"/>
        <v>0</v>
      </c>
    </row>
    <row r="16" spans="1:9" ht="27">
      <c r="A16" s="647" t="s">
        <v>846</v>
      </c>
      <c r="B16" s="711">
        <f t="shared" ref="B16:G16" si="3">B17+B18</f>
        <v>0</v>
      </c>
      <c r="C16" s="711">
        <f t="shared" si="3"/>
        <v>0</v>
      </c>
      <c r="D16" s="711">
        <f t="shared" si="3"/>
        <v>0</v>
      </c>
      <c r="E16" s="711">
        <f t="shared" si="3"/>
        <v>0</v>
      </c>
      <c r="F16" s="711">
        <f t="shared" si="3"/>
        <v>0</v>
      </c>
      <c r="G16" s="711">
        <f t="shared" si="3"/>
        <v>0</v>
      </c>
    </row>
    <row r="17" spans="1:7">
      <c r="A17" s="648" t="s">
        <v>847</v>
      </c>
      <c r="B17" s="713"/>
      <c r="C17" s="714"/>
      <c r="D17" s="712">
        <f t="shared" si="2"/>
        <v>0</v>
      </c>
      <c r="E17" s="714"/>
      <c r="F17" s="714"/>
      <c r="G17" s="712">
        <f>D17-E17</f>
        <v>0</v>
      </c>
    </row>
    <row r="18" spans="1:7">
      <c r="A18" s="648" t="s">
        <v>848</v>
      </c>
      <c r="B18" s="713"/>
      <c r="C18" s="714"/>
      <c r="D18" s="712">
        <f t="shared" si="2"/>
        <v>0</v>
      </c>
      <c r="E18" s="714"/>
      <c r="F18" s="714"/>
      <c r="G18" s="712">
        <f>D18-E18</f>
        <v>0</v>
      </c>
    </row>
    <row r="19" spans="1:7">
      <c r="A19" s="647" t="s">
        <v>849</v>
      </c>
      <c r="B19" s="713"/>
      <c r="C19" s="714"/>
      <c r="D19" s="712">
        <f t="shared" si="2"/>
        <v>0</v>
      </c>
      <c r="E19" s="714"/>
      <c r="F19" s="714"/>
      <c r="G19" s="712">
        <f>D19-E19</f>
        <v>0</v>
      </c>
    </row>
    <row r="20" spans="1:7">
      <c r="A20" s="647"/>
      <c r="B20" s="711"/>
      <c r="C20" s="712"/>
      <c r="D20" s="712"/>
      <c r="E20" s="712"/>
      <c r="F20" s="712"/>
      <c r="G20" s="712"/>
    </row>
    <row r="21" spans="1:7" ht="18">
      <c r="A21" s="646" t="s">
        <v>850</v>
      </c>
      <c r="B21" s="711">
        <f t="shared" ref="B21:G21" si="4">B22+B23+B24+B25+B26+B27+B28+B31</f>
        <v>0</v>
      </c>
      <c r="C21" s="711">
        <f t="shared" si="4"/>
        <v>0</v>
      </c>
      <c r="D21" s="711">
        <f t="shared" si="4"/>
        <v>0</v>
      </c>
      <c r="E21" s="711">
        <f t="shared" si="4"/>
        <v>0</v>
      </c>
      <c r="F21" s="711">
        <f t="shared" si="4"/>
        <v>0</v>
      </c>
      <c r="G21" s="711">
        <f t="shared" si="4"/>
        <v>0</v>
      </c>
    </row>
    <row r="22" spans="1:7" ht="18">
      <c r="A22" s="647" t="s">
        <v>840</v>
      </c>
      <c r="B22" s="713"/>
      <c r="C22" s="714"/>
      <c r="D22" s="712">
        <f t="shared" ref="D22:D27" si="5">B22+C22</f>
        <v>0</v>
      </c>
      <c r="E22" s="714"/>
      <c r="F22" s="714"/>
      <c r="G22" s="712">
        <f t="shared" ref="G22:G27" si="6">D22-E22</f>
        <v>0</v>
      </c>
    </row>
    <row r="23" spans="1:7">
      <c r="A23" s="647" t="s">
        <v>841</v>
      </c>
      <c r="B23" s="713"/>
      <c r="C23" s="714"/>
      <c r="D23" s="712">
        <f t="shared" si="5"/>
        <v>0</v>
      </c>
      <c r="E23" s="714"/>
      <c r="F23" s="714"/>
      <c r="G23" s="712">
        <f t="shared" si="6"/>
        <v>0</v>
      </c>
    </row>
    <row r="24" spans="1:7">
      <c r="A24" s="647" t="s">
        <v>842</v>
      </c>
      <c r="B24" s="713"/>
      <c r="C24" s="714"/>
      <c r="D24" s="712">
        <f t="shared" si="5"/>
        <v>0</v>
      </c>
      <c r="E24" s="714"/>
      <c r="F24" s="714"/>
      <c r="G24" s="712">
        <f t="shared" si="6"/>
        <v>0</v>
      </c>
    </row>
    <row r="25" spans="1:7">
      <c r="A25" s="647" t="s">
        <v>843</v>
      </c>
      <c r="B25" s="713"/>
      <c r="C25" s="714"/>
      <c r="D25" s="712">
        <f t="shared" si="5"/>
        <v>0</v>
      </c>
      <c r="E25" s="714"/>
      <c r="F25" s="714"/>
      <c r="G25" s="712">
        <f t="shared" si="6"/>
        <v>0</v>
      </c>
    </row>
    <row r="26" spans="1:7">
      <c r="A26" s="647" t="s">
        <v>844</v>
      </c>
      <c r="B26" s="713"/>
      <c r="C26" s="714"/>
      <c r="D26" s="712">
        <f t="shared" si="5"/>
        <v>0</v>
      </c>
      <c r="E26" s="714"/>
      <c r="F26" s="714"/>
      <c r="G26" s="712">
        <f t="shared" si="6"/>
        <v>0</v>
      </c>
    </row>
    <row r="27" spans="1:7">
      <c r="A27" s="647" t="s">
        <v>845</v>
      </c>
      <c r="B27" s="713"/>
      <c r="C27" s="714"/>
      <c r="D27" s="712">
        <f t="shared" si="5"/>
        <v>0</v>
      </c>
      <c r="E27" s="714"/>
      <c r="F27" s="714"/>
      <c r="G27" s="712">
        <f t="shared" si="6"/>
        <v>0</v>
      </c>
    </row>
    <row r="28" spans="1:7" ht="27">
      <c r="A28" s="647" t="s">
        <v>846</v>
      </c>
      <c r="B28" s="711">
        <f t="shared" ref="B28:G28" si="7">B29+B30</f>
        <v>0</v>
      </c>
      <c r="C28" s="711">
        <f t="shared" si="7"/>
        <v>0</v>
      </c>
      <c r="D28" s="711">
        <f t="shared" si="7"/>
        <v>0</v>
      </c>
      <c r="E28" s="711">
        <f t="shared" si="7"/>
        <v>0</v>
      </c>
      <c r="F28" s="711">
        <f t="shared" si="7"/>
        <v>0</v>
      </c>
      <c r="G28" s="711">
        <f t="shared" si="7"/>
        <v>0</v>
      </c>
    </row>
    <row r="29" spans="1:7">
      <c r="A29" s="648" t="s">
        <v>847</v>
      </c>
      <c r="B29" s="713"/>
      <c r="C29" s="714"/>
      <c r="D29" s="712">
        <f>B29+C29</f>
        <v>0</v>
      </c>
      <c r="E29" s="714"/>
      <c r="F29" s="714"/>
      <c r="G29" s="712">
        <f>D29-E29</f>
        <v>0</v>
      </c>
    </row>
    <row r="30" spans="1:7">
      <c r="A30" s="648" t="s">
        <v>848</v>
      </c>
      <c r="B30" s="713"/>
      <c r="C30" s="714"/>
      <c r="D30" s="712">
        <f>B30+C30</f>
        <v>0</v>
      </c>
      <c r="E30" s="714"/>
      <c r="F30" s="714"/>
      <c r="G30" s="712">
        <f>D30-E30</f>
        <v>0</v>
      </c>
    </row>
    <row r="31" spans="1:7">
      <c r="A31" s="647" t="s">
        <v>849</v>
      </c>
      <c r="B31" s="713"/>
      <c r="C31" s="714"/>
      <c r="D31" s="712">
        <f>B31+C31</f>
        <v>0</v>
      </c>
      <c r="E31" s="714"/>
      <c r="F31" s="714"/>
      <c r="G31" s="712">
        <f>D31-E31</f>
        <v>0</v>
      </c>
    </row>
    <row r="32" spans="1:7" ht="18">
      <c r="A32" s="646" t="s">
        <v>851</v>
      </c>
      <c r="B32" s="711">
        <f t="shared" ref="B32:G32" si="8">B9+B21</f>
        <v>57610577</v>
      </c>
      <c r="C32" s="711">
        <f t="shared" si="8"/>
        <v>0</v>
      </c>
      <c r="D32" s="711">
        <f t="shared" si="8"/>
        <v>57610577</v>
      </c>
      <c r="E32" s="711">
        <f t="shared" si="8"/>
        <v>17045092</v>
      </c>
      <c r="F32" s="711">
        <f t="shared" si="8"/>
        <v>13514699</v>
      </c>
      <c r="G32" s="711">
        <f t="shared" si="8"/>
        <v>40565485</v>
      </c>
    </row>
    <row r="33" spans="1:7" ht="15.75" thickBot="1">
      <c r="A33" s="649"/>
      <c r="B33" s="650"/>
      <c r="C33" s="651"/>
      <c r="D33" s="651"/>
      <c r="E33" s="651"/>
      <c r="F33" s="651"/>
      <c r="G33" s="651"/>
    </row>
  </sheetData>
  <sheetProtection insertHyperlinks="0"/>
  <mergeCells count="9">
    <mergeCell ref="A7:A8"/>
    <mergeCell ref="B7:F7"/>
    <mergeCell ref="G7:G8"/>
    <mergeCell ref="A1:G1"/>
    <mergeCell ref="A2:G2"/>
    <mergeCell ref="A3:G3"/>
    <mergeCell ref="A4:G4"/>
    <mergeCell ref="A5:G5"/>
    <mergeCell ref="A6:G6"/>
  </mergeCells>
  <printOptions horizontalCentered="1"/>
  <pageMargins left="0" right="0" top="0.74803149606299213" bottom="0.74803149606299213" header="0.31496062992125984" footer="0.31496062992125984"/>
  <pageSetup scale="85" orientation="portrait" r:id="rId1"/>
  <drawing r:id="rId2"/>
</worksheet>
</file>

<file path=xl/worksheets/sheet28.xml><?xml version="1.0" encoding="utf-8"?>
<worksheet xmlns="http://schemas.openxmlformats.org/spreadsheetml/2006/main" xmlns:r="http://schemas.openxmlformats.org/officeDocument/2006/relationships">
  <sheetPr codeName="Hoja16">
    <pageSetUpPr fitToPage="1"/>
  </sheetPr>
  <dimension ref="A1:D44"/>
  <sheetViews>
    <sheetView view="pageBreakPreview" topLeftCell="A25" zoomScale="110" zoomScaleSheetLayoutView="110" workbookViewId="0">
      <selection activeCell="C38" sqref="C38"/>
    </sheetView>
  </sheetViews>
  <sheetFormatPr baseColWidth="10" defaultColWidth="11.28515625" defaultRowHeight="16.5"/>
  <cols>
    <col min="1" max="1" width="64.5703125" style="283" customWidth="1"/>
    <col min="2" max="2" width="25.7109375" style="283" customWidth="1"/>
    <col min="3" max="3" width="25.7109375" style="410" customWidth="1"/>
    <col min="4" max="4" width="89.140625" style="283" customWidth="1"/>
    <col min="5" max="16384" width="11.28515625" style="283"/>
  </cols>
  <sheetData>
    <row r="1" spans="1:4">
      <c r="A1" s="1183" t="s">
        <v>23</v>
      </c>
      <c r="B1" s="1183"/>
      <c r="C1" s="1183"/>
      <c r="D1" s="430"/>
    </row>
    <row r="2" spans="1:4" s="284" customFormat="1" ht="15.75">
      <c r="A2" s="1183" t="s">
        <v>13</v>
      </c>
      <c r="B2" s="1183"/>
      <c r="C2" s="1183"/>
    </row>
    <row r="3" spans="1:4" s="284" customFormat="1" ht="15.75">
      <c r="A3" s="1184" t="str">
        <f>'ETCA-I-01'!A3:G3</f>
        <v>TELEVISORA DE HERMOSILLO, S.A. DE C.V.</v>
      </c>
      <c r="B3" s="1184"/>
      <c r="C3" s="1184"/>
    </row>
    <row r="4" spans="1:4" s="284" customFormat="1">
      <c r="A4" s="1185" t="str">
        <f>'ETCA-I-01'!A4:G4</f>
        <v>Al 31 de Marzo de 2019</v>
      </c>
      <c r="B4" s="1185"/>
      <c r="C4" s="1185"/>
    </row>
    <row r="5" spans="1:4" s="285" customFormat="1" ht="17.25" thickBot="1">
      <c r="A5" s="397"/>
      <c r="B5" s="534"/>
      <c r="C5" s="398"/>
    </row>
    <row r="6" spans="1:4" s="400" customFormat="1" ht="27" customHeight="1" thickBot="1">
      <c r="A6" s="399" t="s">
        <v>852</v>
      </c>
      <c r="B6" s="169"/>
      <c r="C6" s="256">
        <f>'ETCA II-04'!E81</f>
        <v>24570045</v>
      </c>
      <c r="D6" s="411" t="str">
        <f>IF((C6-'ETCA II-04'!E81)&gt;0.9,"ERROR!!!!! EL MONTO NO COINCIDE CON LO REPORTADO EN EL FORMATO ETCA-II-04, EN EL TOTAL DE EGRESOS DEVENGADO ANUAL","")</f>
        <v/>
      </c>
    </row>
    <row r="7" spans="1:4" s="400" customFormat="1" ht="9.75" customHeight="1">
      <c r="A7" s="401"/>
      <c r="B7" s="272"/>
      <c r="C7" s="412"/>
      <c r="D7" s="411"/>
    </row>
    <row r="8" spans="1:4" s="400" customFormat="1" ht="17.25" customHeight="1" thickBot="1">
      <c r="A8" s="402" t="s">
        <v>552</v>
      </c>
      <c r="B8" s="275"/>
      <c r="C8" s="413"/>
      <c r="D8" s="411"/>
    </row>
    <row r="9" spans="1:4" ht="20.100000000000001" customHeight="1">
      <c r="A9" s="403" t="s">
        <v>853</v>
      </c>
      <c r="B9" s="808"/>
      <c r="C9" s="414">
        <f>SUM(B10:B26)</f>
        <v>2499996</v>
      </c>
      <c r="D9" s="415"/>
    </row>
    <row r="10" spans="1:4" ht="20.100000000000001" customHeight="1">
      <c r="A10" s="404" t="s">
        <v>854</v>
      </c>
      <c r="B10" s="848">
        <v>0</v>
      </c>
      <c r="C10" s="416"/>
      <c r="D10" s="415"/>
    </row>
    <row r="11" spans="1:4">
      <c r="A11" s="404" t="s">
        <v>855</v>
      </c>
      <c r="B11" s="848">
        <v>0</v>
      </c>
      <c r="C11" s="416"/>
      <c r="D11" s="415"/>
    </row>
    <row r="12" spans="1:4" ht="20.100000000000001" customHeight="1">
      <c r="A12" s="404" t="s">
        <v>856</v>
      </c>
      <c r="B12" s="848"/>
      <c r="C12" s="416"/>
      <c r="D12" s="415"/>
    </row>
    <row r="13" spans="1:4" ht="20.100000000000001" customHeight="1">
      <c r="A13" s="404" t="s">
        <v>857</v>
      </c>
      <c r="B13" s="848"/>
      <c r="C13" s="416"/>
      <c r="D13" s="415"/>
    </row>
    <row r="14" spans="1:4" ht="20.100000000000001" customHeight="1">
      <c r="A14" s="404" t="s">
        <v>858</v>
      </c>
      <c r="B14" s="848"/>
      <c r="C14" s="416"/>
      <c r="D14" s="415"/>
    </row>
    <row r="15" spans="1:4" ht="20.100000000000001" customHeight="1">
      <c r="A15" s="404" t="s">
        <v>859</v>
      </c>
      <c r="B15" s="848">
        <v>0</v>
      </c>
      <c r="C15" s="416"/>
      <c r="D15" s="415"/>
    </row>
    <row r="16" spans="1:4" ht="20.100000000000001" customHeight="1">
      <c r="A16" s="404" t="s">
        <v>860</v>
      </c>
      <c r="B16" s="848"/>
      <c r="C16" s="416"/>
      <c r="D16" s="415"/>
    </row>
    <row r="17" spans="1:4" ht="20.100000000000001" customHeight="1">
      <c r="A17" s="404" t="s">
        <v>861</v>
      </c>
      <c r="B17" s="848"/>
      <c r="C17" s="416"/>
      <c r="D17" s="415"/>
    </row>
    <row r="18" spans="1:4" ht="20.100000000000001" customHeight="1">
      <c r="A18" s="404" t="s">
        <v>862</v>
      </c>
      <c r="B18" s="848"/>
      <c r="C18" s="416"/>
      <c r="D18" s="415"/>
    </row>
    <row r="19" spans="1:4" ht="20.100000000000001" customHeight="1">
      <c r="A19" s="404" t="s">
        <v>863</v>
      </c>
      <c r="B19" s="848"/>
      <c r="C19" s="416"/>
      <c r="D19" s="415"/>
    </row>
    <row r="20" spans="1:4" ht="20.100000000000001" customHeight="1">
      <c r="A20" s="404" t="s">
        <v>864</v>
      </c>
      <c r="B20" s="848"/>
      <c r="C20" s="416"/>
      <c r="D20" s="415"/>
    </row>
    <row r="21" spans="1:4" ht="20.100000000000001" customHeight="1">
      <c r="A21" s="404" t="s">
        <v>865</v>
      </c>
      <c r="B21" s="848"/>
      <c r="C21" s="416"/>
      <c r="D21" s="415"/>
    </row>
    <row r="22" spans="1:4" ht="20.100000000000001" customHeight="1">
      <c r="A22" s="404" t="s">
        <v>866</v>
      </c>
      <c r="B22" s="848"/>
      <c r="C22" s="416"/>
      <c r="D22" s="415"/>
    </row>
    <row r="23" spans="1:4" ht="20.100000000000001" customHeight="1">
      <c r="A23" s="404" t="s">
        <v>867</v>
      </c>
      <c r="B23" s="848"/>
      <c r="C23" s="416"/>
      <c r="D23" s="415"/>
    </row>
    <row r="24" spans="1:4" ht="20.100000000000001" customHeight="1">
      <c r="A24" s="404" t="s">
        <v>868</v>
      </c>
      <c r="B24" s="848">
        <v>2499996</v>
      </c>
      <c r="C24" s="416"/>
      <c r="D24" s="415"/>
    </row>
    <row r="25" spans="1:4" ht="20.100000000000001" customHeight="1">
      <c r="A25" s="404" t="s">
        <v>869</v>
      </c>
      <c r="B25" s="848"/>
      <c r="C25" s="416"/>
      <c r="D25" s="415"/>
    </row>
    <row r="26" spans="1:4" ht="20.100000000000001" customHeight="1" thickBot="1">
      <c r="A26" s="405" t="s">
        <v>870</v>
      </c>
      <c r="B26" s="849"/>
      <c r="C26" s="417"/>
      <c r="D26" s="415"/>
    </row>
    <row r="27" spans="1:4" ht="7.5" customHeight="1">
      <c r="A27" s="406"/>
      <c r="B27" s="272"/>
      <c r="C27" s="418"/>
      <c r="D27" s="415"/>
    </row>
    <row r="28" spans="1:4" ht="20.100000000000001" customHeight="1" thickBot="1">
      <c r="A28" s="407" t="s">
        <v>545</v>
      </c>
      <c r="B28" s="275"/>
      <c r="C28" s="419"/>
      <c r="D28" s="415"/>
    </row>
    <row r="29" spans="1:4" ht="20.100000000000001" customHeight="1">
      <c r="A29" s="403" t="s">
        <v>871</v>
      </c>
      <c r="B29" s="850"/>
      <c r="C29" s="414">
        <f>SUM(B30:B36)</f>
        <v>3663603</v>
      </c>
      <c r="D29" s="415"/>
    </row>
    <row r="30" spans="1:4">
      <c r="A30" s="404" t="s">
        <v>872</v>
      </c>
      <c r="B30" s="848">
        <v>3342202</v>
      </c>
      <c r="C30" s="416"/>
      <c r="D30" s="423" t="str">
        <f>IF(B30&lt;&gt;'ETCA-I-03'!C55,"ERROR!!!!! EL MONTO NO COINCIDE CON LO REPORTADO EN EL FORMATO ETCA-I-02 POR CONCEPTO DE ESTIMACIONES, DEPRECIACIONES, ETC..","")</f>
        <v/>
      </c>
    </row>
    <row r="31" spans="1:4" ht="20.100000000000001" customHeight="1">
      <c r="A31" s="404" t="s">
        <v>245</v>
      </c>
      <c r="B31" s="848"/>
      <c r="C31" s="416"/>
      <c r="D31" s="415"/>
    </row>
    <row r="32" spans="1:4" ht="20.100000000000001" customHeight="1">
      <c r="A32" s="404" t="s">
        <v>873</v>
      </c>
      <c r="B32" s="848"/>
      <c r="C32" s="416"/>
      <c r="D32" s="415"/>
    </row>
    <row r="33" spans="1:4" ht="25.5" customHeight="1">
      <c r="A33" s="404" t="s">
        <v>874</v>
      </c>
      <c r="B33" s="848"/>
      <c r="C33" s="416"/>
      <c r="D33" s="415"/>
    </row>
    <row r="34" spans="1:4" ht="20.100000000000001" customHeight="1">
      <c r="A34" s="404" t="s">
        <v>875</v>
      </c>
      <c r="B34" s="848"/>
      <c r="C34" s="416"/>
      <c r="D34" s="415"/>
    </row>
    <row r="35" spans="1:4" ht="20.100000000000001" customHeight="1">
      <c r="A35" s="404" t="s">
        <v>876</v>
      </c>
      <c r="B35" s="848">
        <v>321401</v>
      </c>
      <c r="C35" s="416"/>
      <c r="D35" s="415"/>
    </row>
    <row r="36" spans="1:4" ht="20.100000000000001" customHeight="1">
      <c r="A36" s="408" t="s">
        <v>877</v>
      </c>
      <c r="B36" s="848"/>
      <c r="C36" s="416"/>
      <c r="D36" s="415"/>
    </row>
    <row r="37" spans="1:4" ht="20.100000000000001" customHeight="1" thickBot="1">
      <c r="A37" s="409"/>
      <c r="B37" s="851"/>
      <c r="C37" s="417"/>
      <c r="D37" s="415"/>
    </row>
    <row r="38" spans="1:4" ht="20.100000000000001" customHeight="1" thickBot="1">
      <c r="A38" s="510" t="s">
        <v>878</v>
      </c>
      <c r="B38" s="852"/>
      <c r="C38" s="256">
        <f>C6-C9+C29</f>
        <v>25733652</v>
      </c>
      <c r="D38" s="415" t="str">
        <f>IF((C38-'ETCA-I-03'!C64)&gt;0.9,"ERROR!!!!! EL MONTO NO COINCIDE CON LO REPORTADO EN EL FORMATO ETCA-I-03, EN EL MISMO RUBRO","")</f>
        <v/>
      </c>
    </row>
    <row r="39" spans="1:4" ht="20.100000000000001" customHeight="1">
      <c r="A39" s="509"/>
      <c r="B39" s="507"/>
      <c r="C39" s="508"/>
      <c r="D39" s="415"/>
    </row>
    <row r="40" spans="1:4" ht="20.100000000000001" customHeight="1">
      <c r="A40" s="506"/>
      <c r="B40" s="507"/>
      <c r="C40" s="508"/>
      <c r="D40" s="415"/>
    </row>
    <row r="41" spans="1:4" ht="20.100000000000001" customHeight="1">
      <c r="A41" s="506"/>
      <c r="B41" s="507"/>
      <c r="C41" s="508"/>
      <c r="D41" s="415"/>
    </row>
    <row r="42" spans="1:4" ht="20.100000000000001" customHeight="1">
      <c r="A42" s="506"/>
      <c r="B42" s="507"/>
      <c r="C42" s="508"/>
      <c r="D42" s="415"/>
    </row>
    <row r="43" spans="1:4" ht="20.100000000000001" customHeight="1">
      <c r="A43" s="506"/>
      <c r="B43" s="507"/>
      <c r="C43" s="508"/>
      <c r="D43" s="415"/>
    </row>
    <row r="44" spans="1:4" ht="26.25" customHeight="1">
      <c r="A44" s="509"/>
      <c r="B44" s="507"/>
      <c r="C44" s="508"/>
      <c r="D44" s="415"/>
    </row>
  </sheetData>
  <sheetProtection sheet="1" scenarios="1"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29.xml><?xml version="1.0" encoding="utf-8"?>
<worksheet xmlns="http://schemas.openxmlformats.org/spreadsheetml/2006/main" xmlns:r="http://schemas.openxmlformats.org/officeDocument/2006/relationships">
  <sheetPr codeName="Hoja17"/>
  <dimension ref="A1:J38"/>
  <sheetViews>
    <sheetView view="pageBreakPreview" zoomScaleSheetLayoutView="100" workbookViewId="0">
      <selection activeCell="D10" sqref="D10"/>
    </sheetView>
  </sheetViews>
  <sheetFormatPr baseColWidth="10" defaultColWidth="11.28515625" defaultRowHeight="16.5"/>
  <cols>
    <col min="1" max="1" width="4.28515625" style="124" customWidth="1"/>
    <col min="2" max="2" width="48.28515625" style="106" bestFit="1" customWidth="1"/>
    <col min="3" max="5" width="16.7109375" style="106" customWidth="1"/>
    <col min="6" max="16384" width="11.28515625" style="106"/>
  </cols>
  <sheetData>
    <row r="1" spans="1:7">
      <c r="A1" s="1385" t="s">
        <v>23</v>
      </c>
      <c r="B1" s="1385"/>
      <c r="C1" s="1385"/>
      <c r="D1" s="1385"/>
      <c r="E1" s="1385"/>
    </row>
    <row r="2" spans="1:7">
      <c r="A2" s="1389" t="s">
        <v>284</v>
      </c>
      <c r="B2" s="1389"/>
      <c r="C2" s="1389"/>
      <c r="D2" s="1389"/>
      <c r="E2" s="1389"/>
    </row>
    <row r="3" spans="1:7">
      <c r="A3" s="1165" t="str">
        <f>'ETCA-I-01'!A3:G3</f>
        <v>TELEVISORA DE HERMOSILLO, S.A. DE C.V.</v>
      </c>
      <c r="B3" s="1165"/>
      <c r="C3" s="1165"/>
      <c r="D3" s="1165"/>
      <c r="E3" s="1165"/>
      <c r="G3" s="330"/>
    </row>
    <row r="4" spans="1:7">
      <c r="A4" s="1176" t="str">
        <f>'ETCA-I-03'!A4:D4</f>
        <v>Del 01 de Enero al 31 de Marzo de 2019</v>
      </c>
      <c r="B4" s="1176"/>
      <c r="C4" s="1176"/>
      <c r="D4" s="1176"/>
      <c r="E4" s="1176"/>
    </row>
    <row r="5" spans="1:7" ht="17.25" thickBot="1">
      <c r="A5" s="331"/>
      <c r="B5" s="1389" t="s">
        <v>879</v>
      </c>
      <c r="C5" s="1389"/>
      <c r="D5" s="52"/>
      <c r="E5" s="331"/>
    </row>
    <row r="6" spans="1:7" s="202" customFormat="1" ht="30" customHeight="1">
      <c r="A6" s="1390" t="s">
        <v>880</v>
      </c>
      <c r="B6" s="1391"/>
      <c r="C6" s="332" t="s">
        <v>881</v>
      </c>
      <c r="D6" s="333" t="s">
        <v>882</v>
      </c>
      <c r="E6" s="334" t="s">
        <v>284</v>
      </c>
    </row>
    <row r="7" spans="1:7" s="202" customFormat="1" ht="30" customHeight="1" thickBot="1">
      <c r="A7" s="1392"/>
      <c r="B7" s="1393"/>
      <c r="C7" s="335" t="s">
        <v>883</v>
      </c>
      <c r="D7" s="335" t="s">
        <v>884</v>
      </c>
      <c r="E7" s="336" t="s">
        <v>885</v>
      </c>
    </row>
    <row r="8" spans="1:7" s="202" customFormat="1" ht="21" customHeight="1">
      <c r="A8" s="1394" t="s">
        <v>886</v>
      </c>
      <c r="B8" s="1395"/>
      <c r="C8" s="1395"/>
      <c r="D8" s="1395"/>
      <c r="E8" s="1396"/>
    </row>
    <row r="9" spans="1:7" s="202" customFormat="1" ht="20.25" customHeight="1">
      <c r="A9" s="337">
        <v>1</v>
      </c>
      <c r="B9" s="338" t="s">
        <v>1259</v>
      </c>
      <c r="C9" s="339"/>
      <c r="D9" s="340">
        <v>2499996</v>
      </c>
      <c r="E9" s="350">
        <f>IF(B9="","",C9-D9)</f>
        <v>-2499996</v>
      </c>
    </row>
    <row r="10" spans="1:7" s="202" customFormat="1" ht="20.25" customHeight="1">
      <c r="A10" s="337">
        <v>2</v>
      </c>
      <c r="B10" s="338"/>
      <c r="C10" s="339"/>
      <c r="D10" s="340"/>
      <c r="E10" s="350" t="str">
        <f t="shared" ref="E10:E18" si="0">IF(B10="","",C10-D10)</f>
        <v/>
      </c>
    </row>
    <row r="11" spans="1:7" s="202" customFormat="1" ht="20.25" customHeight="1">
      <c r="A11" s="337">
        <v>3</v>
      </c>
      <c r="B11" s="338"/>
      <c r="C11" s="339"/>
      <c r="D11" s="340"/>
      <c r="E11" s="350" t="str">
        <f t="shared" si="0"/>
        <v/>
      </c>
    </row>
    <row r="12" spans="1:7" s="202" customFormat="1" ht="20.25" customHeight="1">
      <c r="A12" s="337">
        <v>4</v>
      </c>
      <c r="B12" s="338"/>
      <c r="C12" s="339"/>
      <c r="D12" s="340"/>
      <c r="E12" s="350" t="str">
        <f t="shared" si="0"/>
        <v/>
      </c>
    </row>
    <row r="13" spans="1:7" s="202" customFormat="1" ht="20.25" customHeight="1">
      <c r="A13" s="337">
        <v>5</v>
      </c>
      <c r="B13" s="338"/>
      <c r="C13" s="339"/>
      <c r="D13" s="340"/>
      <c r="E13" s="350" t="str">
        <f t="shared" si="0"/>
        <v/>
      </c>
    </row>
    <row r="14" spans="1:7" s="202" customFormat="1" ht="20.25" customHeight="1">
      <c r="A14" s="337">
        <v>6</v>
      </c>
      <c r="B14" s="338"/>
      <c r="C14" s="339"/>
      <c r="D14" s="340"/>
      <c r="E14" s="350" t="str">
        <f t="shared" si="0"/>
        <v/>
      </c>
    </row>
    <row r="15" spans="1:7" s="202" customFormat="1" ht="20.25" customHeight="1">
      <c r="A15" s="337">
        <v>7</v>
      </c>
      <c r="B15" s="338"/>
      <c r="C15" s="339"/>
      <c r="D15" s="340"/>
      <c r="E15" s="350" t="str">
        <f t="shared" si="0"/>
        <v/>
      </c>
    </row>
    <row r="16" spans="1:7" s="202" customFormat="1" ht="20.25" customHeight="1">
      <c r="A16" s="337">
        <v>8</v>
      </c>
      <c r="B16" s="338"/>
      <c r="C16" s="339"/>
      <c r="D16" s="340"/>
      <c r="E16" s="350" t="str">
        <f t="shared" si="0"/>
        <v/>
      </c>
    </row>
    <row r="17" spans="1:5" s="202" customFormat="1" ht="20.25" customHeight="1">
      <c r="A17" s="337">
        <v>9</v>
      </c>
      <c r="B17" s="338"/>
      <c r="C17" s="339"/>
      <c r="D17" s="340"/>
      <c r="E17" s="350" t="str">
        <f t="shared" si="0"/>
        <v/>
      </c>
    </row>
    <row r="18" spans="1:5" s="202" customFormat="1" ht="20.25" customHeight="1">
      <c r="A18" s="337">
        <v>10</v>
      </c>
      <c r="B18" s="338"/>
      <c r="C18" s="339"/>
      <c r="D18" s="340"/>
      <c r="E18" s="350" t="str">
        <f t="shared" si="0"/>
        <v/>
      </c>
    </row>
    <row r="19" spans="1:5" s="202" customFormat="1" ht="20.25" customHeight="1">
      <c r="A19" s="337"/>
      <c r="B19" s="342" t="s">
        <v>887</v>
      </c>
      <c r="C19" s="348">
        <f>SUM(C9:C18)</f>
        <v>0</v>
      </c>
      <c r="D19" s="349">
        <f>SUM(D9:D18)</f>
        <v>2499996</v>
      </c>
      <c r="E19" s="350">
        <f>SUM(E9:E18)</f>
        <v>-2499996</v>
      </c>
    </row>
    <row r="20" spans="1:5" s="202" customFormat="1" ht="21" customHeight="1">
      <c r="A20" s="1386" t="s">
        <v>888</v>
      </c>
      <c r="B20" s="1387"/>
      <c r="C20" s="1387"/>
      <c r="D20" s="1387"/>
      <c r="E20" s="1388"/>
    </row>
    <row r="21" spans="1:5" s="202" customFormat="1" ht="20.25" customHeight="1">
      <c r="A21" s="337">
        <v>1</v>
      </c>
      <c r="B21" s="338"/>
      <c r="C21" s="339"/>
      <c r="D21" s="340"/>
      <c r="E21" s="350" t="str">
        <f>IF(B21="","",C21-D21)</f>
        <v/>
      </c>
    </row>
    <row r="22" spans="1:5" s="202" customFormat="1" ht="20.25" customHeight="1">
      <c r="A22" s="337">
        <v>2</v>
      </c>
      <c r="B22" s="338"/>
      <c r="C22" s="339"/>
      <c r="D22" s="340"/>
      <c r="E22" s="350" t="str">
        <f t="shared" ref="E22:E30" si="1">IF(B22="","",C22-D22)</f>
        <v/>
      </c>
    </row>
    <row r="23" spans="1:5" s="202" customFormat="1" ht="20.25" customHeight="1">
      <c r="A23" s="337">
        <v>3</v>
      </c>
      <c r="B23" s="338"/>
      <c r="C23" s="339"/>
      <c r="D23" s="340"/>
      <c r="E23" s="350" t="str">
        <f t="shared" si="1"/>
        <v/>
      </c>
    </row>
    <row r="24" spans="1:5" s="202" customFormat="1" ht="20.25" customHeight="1">
      <c r="A24" s="337">
        <v>4</v>
      </c>
      <c r="B24" s="338"/>
      <c r="C24" s="339"/>
      <c r="D24" s="340"/>
      <c r="E24" s="350" t="str">
        <f t="shared" si="1"/>
        <v/>
      </c>
    </row>
    <row r="25" spans="1:5" s="202" customFormat="1" ht="20.25" customHeight="1">
      <c r="A25" s="337">
        <v>5</v>
      </c>
      <c r="B25" s="338"/>
      <c r="C25" s="339"/>
      <c r="D25" s="340"/>
      <c r="E25" s="350" t="str">
        <f t="shared" si="1"/>
        <v/>
      </c>
    </row>
    <row r="26" spans="1:5" s="202" customFormat="1" ht="20.25" customHeight="1">
      <c r="A26" s="337">
        <v>6</v>
      </c>
      <c r="B26" s="338"/>
      <c r="C26" s="339"/>
      <c r="D26" s="340"/>
      <c r="E26" s="350" t="str">
        <f t="shared" si="1"/>
        <v/>
      </c>
    </row>
    <row r="27" spans="1:5" s="202" customFormat="1" ht="20.25" customHeight="1">
      <c r="A27" s="337">
        <v>7</v>
      </c>
      <c r="B27" s="338"/>
      <c r="C27" s="339"/>
      <c r="D27" s="340"/>
      <c r="E27" s="350" t="str">
        <f t="shared" si="1"/>
        <v/>
      </c>
    </row>
    <row r="28" spans="1:5" s="202" customFormat="1" ht="20.25" customHeight="1">
      <c r="A28" s="337">
        <v>8</v>
      </c>
      <c r="B28" s="338"/>
      <c r="C28" s="339"/>
      <c r="D28" s="340"/>
      <c r="E28" s="350" t="str">
        <f>IF(B28="","",C28-D29)</f>
        <v/>
      </c>
    </row>
    <row r="29" spans="1:5" s="202" customFormat="1" ht="20.25" customHeight="1">
      <c r="A29" s="337">
        <v>9</v>
      </c>
      <c r="B29" s="338"/>
      <c r="C29" s="339"/>
      <c r="D29" s="340"/>
      <c r="E29" s="350" t="str">
        <f>IF(B29="","",C29-#REF!)</f>
        <v/>
      </c>
    </row>
    <row r="30" spans="1:5" s="202" customFormat="1" ht="20.25" customHeight="1">
      <c r="A30" s="337">
        <v>10</v>
      </c>
      <c r="B30" s="338"/>
      <c r="C30" s="339"/>
      <c r="D30" s="340"/>
      <c r="E30" s="350" t="str">
        <f t="shared" si="1"/>
        <v/>
      </c>
    </row>
    <row r="31" spans="1:5" s="344" customFormat="1" ht="39.950000000000003" customHeight="1" thickBot="1">
      <c r="A31" s="337"/>
      <c r="B31" s="343" t="s">
        <v>889</v>
      </c>
      <c r="C31" s="348">
        <f>SUM(C21:C30)</f>
        <v>0</v>
      </c>
      <c r="D31" s="349">
        <f>SUM(D21:D30)</f>
        <v>0</v>
      </c>
      <c r="E31" s="350">
        <f>SUM(E21:E30)</f>
        <v>0</v>
      </c>
    </row>
    <row r="32" spans="1:5" ht="30" customHeight="1" thickBot="1">
      <c r="A32" s="345"/>
      <c r="B32" s="346" t="s">
        <v>890</v>
      </c>
      <c r="C32" s="351">
        <f>SUM(C19,C31)</f>
        <v>0</v>
      </c>
      <c r="D32" s="351">
        <f>SUM(D19,D31)</f>
        <v>2499996</v>
      </c>
      <c r="E32" s="352">
        <f>SUM(E19,E31)</f>
        <v>-2499996</v>
      </c>
    </row>
    <row r="33" spans="1:10" ht="17.100000000000001" customHeight="1">
      <c r="A33" s="443" t="s">
        <v>84</v>
      </c>
    </row>
    <row r="34" spans="1:10" ht="17.100000000000001" customHeight="1">
      <c r="A34" s="511"/>
      <c r="B34" s="512"/>
      <c r="C34" s="513"/>
      <c r="D34" s="513"/>
      <c r="E34" s="513"/>
    </row>
    <row r="35" spans="1:10" ht="17.100000000000001" customHeight="1">
      <c r="A35" s="511"/>
      <c r="B35" s="512"/>
      <c r="C35" s="513"/>
      <c r="D35" s="513"/>
      <c r="E35" s="513"/>
    </row>
    <row r="36" spans="1:10" ht="17.100000000000001" customHeight="1">
      <c r="A36" s="511"/>
      <c r="B36" s="512"/>
      <c r="C36" s="513"/>
      <c r="D36" s="513"/>
      <c r="E36" s="513"/>
    </row>
    <row r="37" spans="1:10" ht="17.100000000000001" customHeight="1">
      <c r="A37" s="511"/>
      <c r="B37" s="512"/>
      <c r="C37" s="513"/>
      <c r="D37" s="513"/>
      <c r="E37" s="513"/>
    </row>
    <row r="38" spans="1:10" ht="17.100000000000001" customHeight="1">
      <c r="A38" s="51" t="s">
        <v>255</v>
      </c>
      <c r="J38" s="347"/>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4"/>
  <sheetViews>
    <sheetView view="pageBreakPreview" zoomScaleSheetLayoutView="100" workbookViewId="0">
      <selection activeCell="F72" sqref="F72"/>
    </sheetView>
  </sheetViews>
  <sheetFormatPr baseColWidth="10" defaultColWidth="11.42578125" defaultRowHeight="15"/>
  <cols>
    <col min="1" max="1" width="40.28515625" customWidth="1"/>
    <col min="2" max="2" width="14" customWidth="1"/>
    <col min="3" max="3" width="16.85546875" customWidth="1"/>
    <col min="4" max="4" width="1.28515625" customWidth="1"/>
    <col min="5" max="5" width="40.28515625" customWidth="1"/>
    <col min="6" max="6" width="14" customWidth="1"/>
    <col min="7" max="7" width="15.5703125" customWidth="1"/>
  </cols>
  <sheetData>
    <row r="1" spans="1:7" ht="15.75">
      <c r="A1" s="1156" t="s">
        <v>23</v>
      </c>
      <c r="B1" s="1156"/>
      <c r="C1" s="1156"/>
      <c r="D1" s="1156"/>
      <c r="E1" s="1156"/>
      <c r="F1" s="1156"/>
      <c r="G1" s="1156"/>
    </row>
    <row r="2" spans="1:7" ht="14.25" customHeight="1">
      <c r="A2" s="1157" t="s">
        <v>86</v>
      </c>
      <c r="B2" s="1157"/>
      <c r="C2" s="1157"/>
      <c r="D2" s="1157"/>
      <c r="E2" s="1157"/>
      <c r="F2" s="1157"/>
      <c r="G2" s="1157"/>
    </row>
    <row r="3" spans="1:7" s="51" customFormat="1" ht="14.25" customHeight="1">
      <c r="A3" s="1157" t="str">
        <f>'ETCA-I-01'!A3:G3</f>
        <v>TELEVISORA DE HERMOSILLO, S.A. DE C.V.</v>
      </c>
      <c r="B3" s="1157"/>
      <c r="C3" s="1157"/>
      <c r="D3" s="1157"/>
      <c r="E3" s="1157"/>
      <c r="F3" s="1157"/>
      <c r="G3" s="1157"/>
    </row>
    <row r="4" spans="1:7" ht="12.75" customHeight="1">
      <c r="A4" s="1161" t="s">
        <v>1319</v>
      </c>
      <c r="B4" s="1161"/>
      <c r="C4" s="1161"/>
      <c r="D4" s="1161"/>
      <c r="E4" s="1161"/>
      <c r="F4" s="1161"/>
      <c r="G4" s="1161"/>
    </row>
    <row r="5" spans="1:7" ht="12" customHeight="1" thickBot="1">
      <c r="A5" s="1162" t="s">
        <v>87</v>
      </c>
      <c r="B5" s="1162"/>
      <c r="C5" s="1162"/>
      <c r="D5" s="1162"/>
      <c r="E5" s="1162"/>
      <c r="F5" s="1162"/>
      <c r="G5" s="1162"/>
    </row>
    <row r="6" spans="1:7" ht="15.75" thickBot="1">
      <c r="A6" s="685" t="s">
        <v>88</v>
      </c>
      <c r="B6" s="841">
        <v>2019</v>
      </c>
      <c r="C6" s="1008">
        <v>2018</v>
      </c>
      <c r="D6" s="686"/>
      <c r="E6" s="687" t="s">
        <v>88</v>
      </c>
      <c r="F6" s="841">
        <v>2019</v>
      </c>
      <c r="G6" s="1008">
        <v>2018</v>
      </c>
    </row>
    <row r="7" spans="1:7" ht="15.75" customHeight="1">
      <c r="A7" s="608" t="s">
        <v>26</v>
      </c>
      <c r="B7" s="691"/>
      <c r="C7" s="691"/>
      <c r="D7" s="692"/>
      <c r="E7" s="691" t="s">
        <v>27</v>
      </c>
      <c r="F7" s="691"/>
      <c r="G7" s="691"/>
    </row>
    <row r="8" spans="1:7" ht="10.5" customHeight="1">
      <c r="A8" s="608" t="s">
        <v>28</v>
      </c>
      <c r="B8" s="693"/>
      <c r="C8" s="693"/>
      <c r="D8" s="692"/>
      <c r="E8" s="691" t="s">
        <v>29</v>
      </c>
      <c r="F8" s="693"/>
      <c r="G8" s="693"/>
    </row>
    <row r="9" spans="1:7" s="656" customFormat="1" ht="25.5">
      <c r="A9" s="608" t="s">
        <v>89</v>
      </c>
      <c r="B9" s="664">
        <f>SUM(B10:B16)</f>
        <v>4111040</v>
      </c>
      <c r="C9" s="664">
        <f>SUM(C10:C16)</f>
        <v>2774392</v>
      </c>
      <c r="D9" s="694"/>
      <c r="E9" s="691" t="s">
        <v>90</v>
      </c>
      <c r="F9" s="664">
        <f>SUM(F10:F18)</f>
        <v>35490426</v>
      </c>
      <c r="G9" s="664">
        <f>SUM(G10:G18)</f>
        <v>30956891</v>
      </c>
    </row>
    <row r="10" spans="1:7">
      <c r="A10" s="695" t="s">
        <v>91</v>
      </c>
      <c r="B10" s="696">
        <v>26000</v>
      </c>
      <c r="C10" s="696">
        <v>26000</v>
      </c>
      <c r="D10" s="692"/>
      <c r="E10" s="693" t="s">
        <v>92</v>
      </c>
      <c r="F10" s="696">
        <v>0</v>
      </c>
      <c r="G10" s="696">
        <v>0</v>
      </c>
    </row>
    <row r="11" spans="1:7">
      <c r="A11" s="695" t="s">
        <v>93</v>
      </c>
      <c r="B11" s="696">
        <v>4085040</v>
      </c>
      <c r="C11" s="696">
        <v>2748392</v>
      </c>
      <c r="D11" s="692"/>
      <c r="E11" s="693" t="s">
        <v>94</v>
      </c>
      <c r="F11" s="696">
        <v>1157963</v>
      </c>
      <c r="G11" s="696">
        <v>670770</v>
      </c>
    </row>
    <row r="12" spans="1:7">
      <c r="A12" s="695" t="s">
        <v>95</v>
      </c>
      <c r="B12" s="696">
        <v>0</v>
      </c>
      <c r="C12" s="696">
        <v>0</v>
      </c>
      <c r="D12" s="692"/>
      <c r="E12" s="693" t="s">
        <v>96</v>
      </c>
      <c r="F12" s="696">
        <v>0</v>
      </c>
      <c r="G12" s="696">
        <v>0</v>
      </c>
    </row>
    <row r="13" spans="1:7">
      <c r="A13" s="695" t="s">
        <v>97</v>
      </c>
      <c r="B13" s="696">
        <v>0</v>
      </c>
      <c r="C13" s="696">
        <v>0</v>
      </c>
      <c r="D13" s="692"/>
      <c r="E13" s="693" t="s">
        <v>98</v>
      </c>
      <c r="F13" s="696">
        <v>0</v>
      </c>
      <c r="G13" s="696">
        <v>0</v>
      </c>
    </row>
    <row r="14" spans="1:7">
      <c r="A14" s="695" t="s">
        <v>99</v>
      </c>
      <c r="B14" s="696">
        <v>0</v>
      </c>
      <c r="C14" s="696">
        <v>0</v>
      </c>
      <c r="D14" s="692"/>
      <c r="E14" s="693" t="s">
        <v>100</v>
      </c>
      <c r="F14" s="696">
        <v>0</v>
      </c>
      <c r="G14" s="696">
        <v>0</v>
      </c>
    </row>
    <row r="15" spans="1:7" ht="25.5">
      <c r="A15" s="695" t="s">
        <v>101</v>
      </c>
      <c r="B15" s="696">
        <v>0</v>
      </c>
      <c r="C15" s="696">
        <v>0</v>
      </c>
      <c r="D15" s="692"/>
      <c r="E15" s="693" t="s">
        <v>102</v>
      </c>
      <c r="F15" s="696">
        <v>0</v>
      </c>
      <c r="G15" s="696">
        <v>0</v>
      </c>
    </row>
    <row r="16" spans="1:7">
      <c r="A16" s="695" t="s">
        <v>103</v>
      </c>
      <c r="B16" s="696">
        <v>0</v>
      </c>
      <c r="C16" s="696">
        <v>0</v>
      </c>
      <c r="D16" s="692"/>
      <c r="E16" s="693" t="s">
        <v>104</v>
      </c>
      <c r="F16" s="696">
        <v>13083198</v>
      </c>
      <c r="G16" s="696">
        <v>10643771</v>
      </c>
    </row>
    <row r="17" spans="1:7" ht="25.5">
      <c r="A17" s="617" t="s">
        <v>105</v>
      </c>
      <c r="B17" s="664">
        <f>SUM(B18:B24)</f>
        <v>23545738</v>
      </c>
      <c r="C17" s="664">
        <f>SUM(C18:C24)</f>
        <v>25687825</v>
      </c>
      <c r="D17" s="692"/>
      <c r="E17" s="693" t="s">
        <v>106</v>
      </c>
      <c r="F17" s="696">
        <v>0</v>
      </c>
      <c r="G17" s="696">
        <v>0</v>
      </c>
    </row>
    <row r="18" spans="1:7">
      <c r="A18" s="697" t="s">
        <v>107</v>
      </c>
      <c r="B18" s="696">
        <v>0</v>
      </c>
      <c r="C18" s="696">
        <v>0</v>
      </c>
      <c r="D18" s="692"/>
      <c r="E18" s="693" t="s">
        <v>108</v>
      </c>
      <c r="F18" s="696">
        <v>21249265</v>
      </c>
      <c r="G18" s="696">
        <v>19642350</v>
      </c>
    </row>
    <row r="19" spans="1:7" ht="19.5" customHeight="1">
      <c r="A19" s="697" t="s">
        <v>109</v>
      </c>
      <c r="B19" s="696">
        <v>13496677</v>
      </c>
      <c r="C19" s="696">
        <v>15842469</v>
      </c>
      <c r="D19" s="692"/>
      <c r="E19" s="691" t="s">
        <v>110</v>
      </c>
      <c r="F19" s="664">
        <f>SUM(F20:F22)</f>
        <v>0</v>
      </c>
      <c r="G19" s="664">
        <f>SUM(G20:G22)</f>
        <v>0</v>
      </c>
    </row>
    <row r="20" spans="1:7" ht="15.75" customHeight="1">
      <c r="A20" s="697" t="s">
        <v>111</v>
      </c>
      <c r="B20" s="696">
        <v>34175</v>
      </c>
      <c r="C20" s="696">
        <v>8751</v>
      </c>
      <c r="D20" s="692"/>
      <c r="E20" s="693" t="s">
        <v>112</v>
      </c>
      <c r="F20" s="696">
        <v>0</v>
      </c>
      <c r="G20" s="696">
        <v>0</v>
      </c>
    </row>
    <row r="21" spans="1:7" ht="25.5">
      <c r="A21" s="697" t="s">
        <v>113</v>
      </c>
      <c r="B21" s="696">
        <v>0</v>
      </c>
      <c r="C21" s="696">
        <v>0</v>
      </c>
      <c r="D21" s="692"/>
      <c r="E21" s="693" t="s">
        <v>114</v>
      </c>
      <c r="F21" s="696">
        <v>0</v>
      </c>
      <c r="G21" s="696">
        <v>0</v>
      </c>
    </row>
    <row r="22" spans="1:7" ht="14.25" customHeight="1">
      <c r="A22" s="697" t="s">
        <v>115</v>
      </c>
      <c r="B22" s="696">
        <v>0</v>
      </c>
      <c r="C22" s="696">
        <v>0</v>
      </c>
      <c r="D22" s="692"/>
      <c r="E22" s="693" t="s">
        <v>116</v>
      </c>
      <c r="F22" s="696">
        <v>0</v>
      </c>
      <c r="G22" s="696">
        <v>0</v>
      </c>
    </row>
    <row r="23" spans="1:7" ht="25.5">
      <c r="A23" s="697" t="s">
        <v>117</v>
      </c>
      <c r="B23" s="696">
        <v>0</v>
      </c>
      <c r="C23" s="696">
        <v>0</v>
      </c>
      <c r="D23" s="692"/>
      <c r="E23" s="691" t="s">
        <v>118</v>
      </c>
      <c r="F23" s="664">
        <f>SUM(F24:F25)</f>
        <v>9999984</v>
      </c>
      <c r="G23" s="664">
        <f>SUM(G24:G25)</f>
        <v>9999984</v>
      </c>
    </row>
    <row r="24" spans="1:7" ht="25.5">
      <c r="A24" s="697" t="s">
        <v>119</v>
      </c>
      <c r="B24" s="696">
        <v>10014886</v>
      </c>
      <c r="C24" s="696">
        <v>9836605</v>
      </c>
      <c r="D24" s="692"/>
      <c r="E24" s="693" t="s">
        <v>120</v>
      </c>
      <c r="F24" s="696">
        <v>9999984</v>
      </c>
      <c r="G24" s="696">
        <v>9999984</v>
      </c>
    </row>
    <row r="25" spans="1:7" ht="25.5">
      <c r="A25" s="608" t="s">
        <v>121</v>
      </c>
      <c r="B25" s="664">
        <f>SUM(B26:B30)</f>
        <v>69133</v>
      </c>
      <c r="C25" s="664">
        <f>SUM(C26:C30)</f>
        <v>69133</v>
      </c>
      <c r="D25" s="692"/>
      <c r="E25" s="693" t="s">
        <v>122</v>
      </c>
      <c r="F25" s="696">
        <v>0</v>
      </c>
      <c r="G25" s="696">
        <v>0</v>
      </c>
    </row>
    <row r="26" spans="1:7" ht="25.5">
      <c r="A26" s="697" t="s">
        <v>123</v>
      </c>
      <c r="B26" s="696">
        <v>69133</v>
      </c>
      <c r="C26" s="696">
        <v>69133</v>
      </c>
      <c r="D26" s="692"/>
      <c r="E26" s="693" t="s">
        <v>124</v>
      </c>
      <c r="F26" s="696">
        <v>0</v>
      </c>
      <c r="G26" s="696">
        <v>0</v>
      </c>
    </row>
    <row r="27" spans="1:7" ht="25.5">
      <c r="A27" s="697" t="s">
        <v>125</v>
      </c>
      <c r="B27" s="696">
        <v>0</v>
      </c>
      <c r="C27" s="696">
        <v>0</v>
      </c>
      <c r="D27" s="692"/>
      <c r="E27" s="691" t="s">
        <v>126</v>
      </c>
      <c r="F27" s="664">
        <f>SUM(F28:F30)</f>
        <v>0</v>
      </c>
      <c r="G27" s="664">
        <f>SUM(G28:G30)</f>
        <v>0</v>
      </c>
    </row>
    <row r="28" spans="1:7" ht="25.5">
      <c r="A28" s="697" t="s">
        <v>127</v>
      </c>
      <c r="B28" s="696">
        <v>0</v>
      </c>
      <c r="C28" s="696">
        <v>0</v>
      </c>
      <c r="D28" s="692"/>
      <c r="E28" s="693" t="s">
        <v>128</v>
      </c>
      <c r="F28" s="696">
        <v>0</v>
      </c>
      <c r="G28" s="696">
        <v>0</v>
      </c>
    </row>
    <row r="29" spans="1:7" ht="17.25" customHeight="1">
      <c r="A29" s="697" t="s">
        <v>129</v>
      </c>
      <c r="B29" s="696">
        <v>0</v>
      </c>
      <c r="C29" s="696">
        <v>0</v>
      </c>
      <c r="D29" s="692"/>
      <c r="E29" s="693" t="s">
        <v>130</v>
      </c>
      <c r="F29" s="696">
        <v>0</v>
      </c>
      <c r="G29" s="696">
        <v>0</v>
      </c>
    </row>
    <row r="30" spans="1:7">
      <c r="A30" s="697" t="s">
        <v>131</v>
      </c>
      <c r="B30" s="696">
        <v>0</v>
      </c>
      <c r="C30" s="696">
        <v>0</v>
      </c>
      <c r="D30" s="692"/>
      <c r="E30" s="693" t="s">
        <v>132</v>
      </c>
      <c r="F30" s="696">
        <v>0</v>
      </c>
      <c r="G30" s="696">
        <v>0</v>
      </c>
    </row>
    <row r="31" spans="1:7" ht="25.5">
      <c r="A31" s="608" t="s">
        <v>133</v>
      </c>
      <c r="B31" s="664">
        <f>SUM(B32:B36)</f>
        <v>0</v>
      </c>
      <c r="C31" s="664">
        <f>SUM(C32:C36)</f>
        <v>0</v>
      </c>
      <c r="D31" s="692"/>
      <c r="E31" s="691" t="s">
        <v>134</v>
      </c>
      <c r="F31" s="664">
        <f>SUM(F32:F37)</f>
        <v>0</v>
      </c>
      <c r="G31" s="664">
        <f>SUM(G32:G37)</f>
        <v>0</v>
      </c>
    </row>
    <row r="32" spans="1:7" ht="12.75" customHeight="1">
      <c r="A32" s="697" t="s">
        <v>135</v>
      </c>
      <c r="B32" s="696">
        <v>0</v>
      </c>
      <c r="C32" s="696">
        <v>0</v>
      </c>
      <c r="D32" s="692"/>
      <c r="E32" s="693" t="s">
        <v>136</v>
      </c>
      <c r="F32" s="696">
        <v>0</v>
      </c>
      <c r="G32" s="696">
        <v>0</v>
      </c>
    </row>
    <row r="33" spans="1:7" ht="12.75" customHeight="1">
      <c r="A33" s="697" t="s">
        <v>137</v>
      </c>
      <c r="B33" s="696">
        <v>0</v>
      </c>
      <c r="C33" s="696">
        <v>0</v>
      </c>
      <c r="D33" s="692"/>
      <c r="E33" s="693" t="s">
        <v>138</v>
      </c>
      <c r="F33" s="696">
        <v>0</v>
      </c>
      <c r="G33" s="696">
        <v>0</v>
      </c>
    </row>
    <row r="34" spans="1:7" ht="12.75" customHeight="1">
      <c r="A34" s="697" t="s">
        <v>139</v>
      </c>
      <c r="B34" s="696">
        <v>0</v>
      </c>
      <c r="C34" s="696">
        <v>0</v>
      </c>
      <c r="D34" s="692"/>
      <c r="E34" s="693" t="s">
        <v>140</v>
      </c>
      <c r="F34" s="696">
        <v>0</v>
      </c>
      <c r="G34" s="696">
        <v>0</v>
      </c>
    </row>
    <row r="35" spans="1:7" ht="25.5">
      <c r="A35" s="697" t="s">
        <v>141</v>
      </c>
      <c r="B35" s="696">
        <v>0</v>
      </c>
      <c r="C35" s="696">
        <v>0</v>
      </c>
      <c r="D35" s="700"/>
      <c r="E35" s="693" t="s">
        <v>142</v>
      </c>
      <c r="F35" s="696">
        <v>0</v>
      </c>
      <c r="G35" s="696">
        <v>0</v>
      </c>
    </row>
    <row r="36" spans="1:7" ht="25.5">
      <c r="A36" s="697" t="s">
        <v>143</v>
      </c>
      <c r="B36" s="696">
        <v>0</v>
      </c>
      <c r="C36" s="696">
        <v>0</v>
      </c>
      <c r="D36" s="692"/>
      <c r="E36" s="693" t="s">
        <v>144</v>
      </c>
      <c r="F36" s="696">
        <v>0</v>
      </c>
      <c r="G36" s="696">
        <v>0</v>
      </c>
    </row>
    <row r="37" spans="1:7" ht="16.5" customHeight="1" thickBot="1">
      <c r="A37" s="619" t="s">
        <v>145</v>
      </c>
      <c r="B37" s="699">
        <v>0</v>
      </c>
      <c r="C37" s="699">
        <v>0</v>
      </c>
      <c r="D37" s="689"/>
      <c r="E37" s="690" t="s">
        <v>146</v>
      </c>
      <c r="F37" s="699">
        <v>0</v>
      </c>
      <c r="G37" s="699">
        <v>0</v>
      </c>
    </row>
    <row r="38" spans="1:7" ht="25.5">
      <c r="A38" s="715" t="s">
        <v>147</v>
      </c>
      <c r="B38" s="716">
        <f>SUM(B39:B40)</f>
        <v>-5175385</v>
      </c>
      <c r="C38" s="716">
        <f>SUM(C39:C40)</f>
        <v>-5337986</v>
      </c>
      <c r="D38" s="717"/>
      <c r="E38" s="718" t="s">
        <v>148</v>
      </c>
      <c r="F38" s="716">
        <f>SUM(F39:F41)</f>
        <v>0</v>
      </c>
      <c r="G38" s="716">
        <f>SUM(G39:G41)</f>
        <v>0</v>
      </c>
    </row>
    <row r="39" spans="1:7" ht="25.5">
      <c r="A39" s="697" t="s">
        <v>149</v>
      </c>
      <c r="B39" s="696">
        <v>-5175385</v>
      </c>
      <c r="C39" s="696">
        <v>-5337986</v>
      </c>
      <c r="D39" s="700"/>
      <c r="E39" s="693" t="s">
        <v>150</v>
      </c>
      <c r="F39" s="696">
        <v>0</v>
      </c>
      <c r="G39" s="696">
        <v>0</v>
      </c>
    </row>
    <row r="40" spans="1:7">
      <c r="A40" s="697" t="s">
        <v>151</v>
      </c>
      <c r="B40" s="696">
        <v>0</v>
      </c>
      <c r="C40" s="696">
        <v>0</v>
      </c>
      <c r="D40" s="692"/>
      <c r="E40" s="693" t="s">
        <v>152</v>
      </c>
      <c r="F40" s="696">
        <v>0</v>
      </c>
      <c r="G40" s="696">
        <v>0</v>
      </c>
    </row>
    <row r="41" spans="1:7" ht="12" customHeight="1">
      <c r="A41" s="608" t="s">
        <v>153</v>
      </c>
      <c r="B41" s="664">
        <f>SUM(B42:B45)</f>
        <v>0</v>
      </c>
      <c r="C41" s="664">
        <f>SUM(C42:C45)</f>
        <v>0</v>
      </c>
      <c r="D41" s="692"/>
      <c r="E41" s="693" t="s">
        <v>154</v>
      </c>
      <c r="F41" s="696">
        <v>0</v>
      </c>
      <c r="G41" s="696">
        <v>0</v>
      </c>
    </row>
    <row r="42" spans="1:7" ht="12" customHeight="1">
      <c r="A42" s="697" t="s">
        <v>155</v>
      </c>
      <c r="B42" s="696">
        <v>0</v>
      </c>
      <c r="C42" s="696">
        <v>0</v>
      </c>
      <c r="D42" s="692"/>
      <c r="E42" s="691" t="s">
        <v>156</v>
      </c>
      <c r="F42" s="676">
        <f>SUM(F43:F45)</f>
        <v>0</v>
      </c>
      <c r="G42" s="676">
        <f>SUM(G43:G45)</f>
        <v>0</v>
      </c>
    </row>
    <row r="43" spans="1:7" ht="12" customHeight="1">
      <c r="A43" s="697" t="s">
        <v>157</v>
      </c>
      <c r="B43" s="696">
        <v>0</v>
      </c>
      <c r="C43" s="696">
        <v>0</v>
      </c>
      <c r="D43" s="692"/>
      <c r="E43" s="693" t="s">
        <v>158</v>
      </c>
      <c r="F43" s="696">
        <v>0</v>
      </c>
      <c r="G43" s="696">
        <v>0</v>
      </c>
    </row>
    <row r="44" spans="1:7" ht="25.5">
      <c r="A44" s="697" t="s">
        <v>159</v>
      </c>
      <c r="B44" s="696">
        <v>0</v>
      </c>
      <c r="C44" s="696">
        <v>0</v>
      </c>
      <c r="D44" s="692"/>
      <c r="E44" s="693" t="s">
        <v>160</v>
      </c>
      <c r="F44" s="696">
        <v>0</v>
      </c>
      <c r="G44" s="696">
        <v>0</v>
      </c>
    </row>
    <row r="45" spans="1:7" ht="13.5" customHeight="1">
      <c r="A45" s="697" t="s">
        <v>161</v>
      </c>
      <c r="B45" s="696">
        <v>0</v>
      </c>
      <c r="C45" s="696">
        <v>0</v>
      </c>
      <c r="D45" s="692"/>
      <c r="E45" s="693" t="s">
        <v>162</v>
      </c>
      <c r="F45" s="696">
        <v>0</v>
      </c>
      <c r="G45" s="696">
        <v>0</v>
      </c>
    </row>
    <row r="46" spans="1:7" ht="24" customHeight="1">
      <c r="A46" s="608" t="s">
        <v>163</v>
      </c>
      <c r="B46" s="664">
        <f>+B41+B37+B38+B31+B25+B17+B9</f>
        <v>22550526</v>
      </c>
      <c r="C46" s="664">
        <f>+C41+C37+C38+C31+C25+C17+C9</f>
        <v>23193364</v>
      </c>
      <c r="D46" s="692"/>
      <c r="E46" s="691" t="s">
        <v>164</v>
      </c>
      <c r="F46" s="664">
        <f>+F42+F38+F31+F27+F26+F23+F19+F9</f>
        <v>45490410</v>
      </c>
      <c r="G46" s="664">
        <f>+G42+G38+G31+G27+G26+G23+G19+G9</f>
        <v>40956875</v>
      </c>
    </row>
    <row r="47" spans="1:7">
      <c r="A47" s="608" t="s">
        <v>47</v>
      </c>
      <c r="B47" s="698"/>
      <c r="C47" s="698"/>
      <c r="D47" s="700"/>
      <c r="E47" s="691" t="s">
        <v>48</v>
      </c>
      <c r="F47" s="698"/>
      <c r="G47" s="698"/>
    </row>
    <row r="48" spans="1:7" ht="12.75" customHeight="1">
      <c r="A48" s="697" t="s">
        <v>165</v>
      </c>
      <c r="B48" s="696">
        <v>0</v>
      </c>
      <c r="C48" s="696">
        <v>0</v>
      </c>
      <c r="D48" s="692"/>
      <c r="E48" s="693" t="s">
        <v>166</v>
      </c>
      <c r="F48" s="696">
        <v>0</v>
      </c>
      <c r="G48" s="696">
        <v>0</v>
      </c>
    </row>
    <row r="49" spans="1:8" ht="12.75" customHeight="1">
      <c r="A49" s="697" t="s">
        <v>167</v>
      </c>
      <c r="B49" s="696">
        <v>0</v>
      </c>
      <c r="C49" s="696">
        <v>0</v>
      </c>
      <c r="D49" s="692"/>
      <c r="E49" s="693" t="s">
        <v>168</v>
      </c>
      <c r="F49" s="696">
        <v>0</v>
      </c>
      <c r="G49" s="696">
        <v>0</v>
      </c>
    </row>
    <row r="50" spans="1:8" ht="15.75" customHeight="1">
      <c r="A50" s="697" t="s">
        <v>169</v>
      </c>
      <c r="B50" s="696">
        <v>21655591</v>
      </c>
      <c r="C50" s="696">
        <v>21655591</v>
      </c>
      <c r="D50" s="692"/>
      <c r="E50" s="693" t="s">
        <v>170</v>
      </c>
      <c r="F50" s="696">
        <v>50000064</v>
      </c>
      <c r="G50" s="696">
        <v>52500060</v>
      </c>
    </row>
    <row r="51" spans="1:8" ht="12" customHeight="1">
      <c r="A51" s="697" t="s">
        <v>171</v>
      </c>
      <c r="B51" s="696">
        <v>108963297</v>
      </c>
      <c r="C51" s="696">
        <v>108963297</v>
      </c>
      <c r="D51" s="692"/>
      <c r="E51" s="693" t="s">
        <v>172</v>
      </c>
      <c r="F51" s="696">
        <v>0</v>
      </c>
      <c r="G51" s="696">
        <v>0</v>
      </c>
    </row>
    <row r="52" spans="1:8" ht="25.5">
      <c r="A52" s="697" t="s">
        <v>173</v>
      </c>
      <c r="B52" s="696">
        <v>247385</v>
      </c>
      <c r="C52" s="696">
        <v>247385</v>
      </c>
      <c r="D52" s="692"/>
      <c r="E52" s="693" t="s">
        <v>174</v>
      </c>
      <c r="F52" s="696">
        <v>0</v>
      </c>
      <c r="G52" s="696">
        <v>0</v>
      </c>
    </row>
    <row r="53" spans="1:8">
      <c r="A53" s="697" t="s">
        <v>175</v>
      </c>
      <c r="B53" s="696">
        <v>-68966831</v>
      </c>
      <c r="C53" s="696">
        <v>-65624629</v>
      </c>
      <c r="D53" s="694"/>
      <c r="E53" s="693" t="s">
        <v>176</v>
      </c>
      <c r="F53" s="696">
        <v>625090</v>
      </c>
      <c r="G53" s="696">
        <v>625090</v>
      </c>
    </row>
    <row r="54" spans="1:8" ht="11.25" customHeight="1">
      <c r="A54" s="697" t="s">
        <v>177</v>
      </c>
      <c r="B54" s="696">
        <v>12894381</v>
      </c>
      <c r="C54" s="696">
        <v>12865298</v>
      </c>
      <c r="D54" s="694"/>
      <c r="E54" s="691"/>
      <c r="F54" s="698"/>
      <c r="G54" s="698"/>
    </row>
    <row r="55" spans="1:8" ht="19.5" customHeight="1">
      <c r="A55" s="697" t="s">
        <v>178</v>
      </c>
      <c r="B55" s="696">
        <v>0</v>
      </c>
      <c r="C55" s="696">
        <v>0</v>
      </c>
      <c r="D55" s="694"/>
      <c r="E55" s="691" t="s">
        <v>179</v>
      </c>
      <c r="F55" s="664">
        <f>SUM(F47:F53)</f>
        <v>50625154</v>
      </c>
      <c r="G55" s="664">
        <f>SUM(G47:G53)</f>
        <v>53125150</v>
      </c>
    </row>
    <row r="56" spans="1:8" ht="13.5" customHeight="1">
      <c r="A56" s="697" t="s">
        <v>180</v>
      </c>
      <c r="B56" s="696">
        <v>13624403</v>
      </c>
      <c r="C56" s="696">
        <v>13624403</v>
      </c>
      <c r="D56" s="692"/>
      <c r="E56" s="610"/>
      <c r="F56" s="698"/>
      <c r="G56" s="698"/>
    </row>
    <row r="57" spans="1:8" ht="25.5">
      <c r="A57" s="608" t="s">
        <v>181</v>
      </c>
      <c r="B57" s="664">
        <f>SUM(B48:B56)</f>
        <v>88418226</v>
      </c>
      <c r="C57" s="664">
        <f>SUM(C48:C56)</f>
        <v>91731345</v>
      </c>
      <c r="D57" s="692"/>
      <c r="E57" s="691" t="s">
        <v>182</v>
      </c>
      <c r="F57" s="664">
        <f>+F46+F55</f>
        <v>96115564</v>
      </c>
      <c r="G57" s="664">
        <f>+G46+G55</f>
        <v>94082025</v>
      </c>
    </row>
    <row r="58" spans="1:8" ht="14.25" customHeight="1">
      <c r="A58" s="697"/>
      <c r="B58" s="698"/>
      <c r="C58" s="698"/>
      <c r="D58" s="694"/>
      <c r="E58" s="691" t="s">
        <v>183</v>
      </c>
      <c r="F58" s="698"/>
      <c r="G58" s="698"/>
    </row>
    <row r="59" spans="1:8" ht="15" customHeight="1">
      <c r="A59" s="608" t="s">
        <v>184</v>
      </c>
      <c r="B59" s="664">
        <f>+B46+B57</f>
        <v>110968752</v>
      </c>
      <c r="C59" s="664">
        <f>+C46+C57</f>
        <v>114924709</v>
      </c>
      <c r="D59" s="692"/>
      <c r="E59" s="691" t="s">
        <v>185</v>
      </c>
      <c r="F59" s="664">
        <f>SUM(F60:F62)</f>
        <v>90494826</v>
      </c>
      <c r="G59" s="664">
        <f>SUM(G60:G62)</f>
        <v>90494826</v>
      </c>
      <c r="H59" s="423" t="str">
        <f>IF(C59&lt;&gt;'ETCA-I-01'!C33,"ERROR!!!!! ELTOTAL DE ACTIVO, NO CONCUERDA CON LO REPORTADO EN EL ESTADO DE SITUACION FINANCIERA","")</f>
        <v/>
      </c>
    </row>
    <row r="60" spans="1:8" ht="12" customHeight="1">
      <c r="A60" s="697"/>
      <c r="B60" s="701"/>
      <c r="C60" s="701"/>
      <c r="D60" s="692"/>
      <c r="E60" s="693" t="s">
        <v>186</v>
      </c>
      <c r="F60" s="696">
        <v>90494826</v>
      </c>
      <c r="G60" s="696">
        <v>90494826</v>
      </c>
      <c r="H60" s="423" t="str">
        <f>IF(B59&lt;&gt;'ETCA-I-01'!B33,"ERROR!!!!! ELTOTAL DE ACTIVO, NO CONCUERDA CON LO REPORTADO EN EL ESTADO DE SITUACION FINANCIERA","")</f>
        <v/>
      </c>
    </row>
    <row r="61" spans="1:8" ht="11.25" customHeight="1">
      <c r="A61" s="697"/>
      <c r="B61" s="701"/>
      <c r="C61" s="701"/>
      <c r="D61" s="692"/>
      <c r="E61" s="693" t="s">
        <v>187</v>
      </c>
      <c r="F61" s="696">
        <v>0</v>
      </c>
      <c r="G61" s="696">
        <v>0</v>
      </c>
    </row>
    <row r="62" spans="1:8" ht="10.5" customHeight="1">
      <c r="A62" s="697"/>
      <c r="B62" s="701"/>
      <c r="C62" s="701"/>
      <c r="D62" s="692"/>
      <c r="E62" s="693" t="s">
        <v>188</v>
      </c>
      <c r="F62" s="696">
        <v>0</v>
      </c>
      <c r="G62" s="696">
        <v>0</v>
      </c>
    </row>
    <row r="63" spans="1:8" ht="25.5">
      <c r="A63" s="697"/>
      <c r="B63" s="701"/>
      <c r="C63" s="701"/>
      <c r="D63" s="692"/>
      <c r="E63" s="691" t="s">
        <v>189</v>
      </c>
      <c r="F63" s="664">
        <f>SUM(F64:F68)</f>
        <v>-80717938</v>
      </c>
      <c r="G63" s="664">
        <f>SUM(G64:G68)</f>
        <v>-74728442</v>
      </c>
    </row>
    <row r="64" spans="1:8">
      <c r="A64" s="697"/>
      <c r="B64" s="701"/>
      <c r="C64" s="701"/>
      <c r="D64" s="692"/>
      <c r="E64" s="693" t="s">
        <v>190</v>
      </c>
      <c r="F64" s="696">
        <v>-6081818</v>
      </c>
      <c r="G64" s="696">
        <v>-19126312</v>
      </c>
    </row>
    <row r="65" spans="1:8">
      <c r="A65" s="697"/>
      <c r="B65" s="701"/>
      <c r="C65" s="701"/>
      <c r="D65" s="692"/>
      <c r="E65" s="693" t="s">
        <v>191</v>
      </c>
      <c r="F65" s="696">
        <v>-102843117</v>
      </c>
      <c r="G65" s="696">
        <v>-82426461</v>
      </c>
    </row>
    <row r="66" spans="1:8" ht="12.75" customHeight="1">
      <c r="A66" s="697"/>
      <c r="B66" s="701"/>
      <c r="C66" s="701"/>
      <c r="D66" s="692"/>
      <c r="E66" s="693" t="s">
        <v>192</v>
      </c>
      <c r="F66" s="696">
        <v>28299319</v>
      </c>
      <c r="G66" s="696">
        <v>28299319</v>
      </c>
    </row>
    <row r="67" spans="1:8" ht="12" customHeight="1">
      <c r="A67" s="697"/>
      <c r="B67" s="701"/>
      <c r="C67" s="701"/>
      <c r="D67" s="692"/>
      <c r="E67" s="693" t="s">
        <v>193</v>
      </c>
      <c r="F67" s="696">
        <v>0</v>
      </c>
      <c r="G67" s="696">
        <v>0</v>
      </c>
    </row>
    <row r="68" spans="1:8" ht="17.25" customHeight="1">
      <c r="A68" s="697"/>
      <c r="B68" s="701"/>
      <c r="C68" s="701"/>
      <c r="D68" s="692"/>
      <c r="E68" s="693" t="s">
        <v>194</v>
      </c>
      <c r="F68" s="696">
        <v>-92322</v>
      </c>
      <c r="G68" s="696">
        <v>-1474988</v>
      </c>
    </row>
    <row r="69" spans="1:8" ht="25.5">
      <c r="A69" s="697"/>
      <c r="B69" s="701"/>
      <c r="C69" s="701"/>
      <c r="D69" s="692"/>
      <c r="E69" s="691" t="s">
        <v>195</v>
      </c>
      <c r="F69" s="664">
        <f>SUM(F70:F71)</f>
        <v>5076300</v>
      </c>
      <c r="G69" s="664">
        <f>SUM(G70:G71)</f>
        <v>5076300</v>
      </c>
    </row>
    <row r="70" spans="1:8">
      <c r="A70" s="697"/>
      <c r="B70" s="701"/>
      <c r="C70" s="701"/>
      <c r="D70" s="692"/>
      <c r="E70" s="693" t="s">
        <v>196</v>
      </c>
      <c r="F70" s="696">
        <v>0</v>
      </c>
      <c r="G70" s="696">
        <v>0</v>
      </c>
    </row>
    <row r="71" spans="1:8" ht="14.25" customHeight="1">
      <c r="A71" s="697"/>
      <c r="B71" s="701"/>
      <c r="C71" s="701"/>
      <c r="D71" s="692"/>
      <c r="E71" s="693" t="s">
        <v>197</v>
      </c>
      <c r="F71" s="696">
        <v>5076300</v>
      </c>
      <c r="G71" s="696">
        <v>5076300</v>
      </c>
    </row>
    <row r="72" spans="1:8" ht="15" customHeight="1">
      <c r="A72" s="697"/>
      <c r="B72" s="701"/>
      <c r="C72" s="701"/>
      <c r="D72" s="692"/>
      <c r="E72" s="691" t="s">
        <v>198</v>
      </c>
      <c r="F72" s="664">
        <f>+F59+F63+F69</f>
        <v>14853188</v>
      </c>
      <c r="G72" s="664">
        <f>+G59+G63+G69</f>
        <v>20842684</v>
      </c>
    </row>
    <row r="73" spans="1:8" ht="19.5" customHeight="1" thickBot="1">
      <c r="A73" s="619"/>
      <c r="B73" s="688"/>
      <c r="C73" s="688"/>
      <c r="D73" s="689"/>
      <c r="E73" s="620" t="s">
        <v>199</v>
      </c>
      <c r="F73" s="749">
        <f>+F57+F72</f>
        <v>110968752</v>
      </c>
      <c r="G73" s="702">
        <f>+G57+G72</f>
        <v>114924709</v>
      </c>
      <c r="H73" s="423" t="str">
        <f>IF((G73-'ETCA-I-01'!G52)&gt;0.9,"ERROR!!!!! ELTOTAL DE DEL PATRIMONIO Y HACIENDA PUBLICA, NO CONCUERDA CON LO REPORTADO EN EL ESTADO DE SITUACION FINANCIERA","")</f>
        <v/>
      </c>
    </row>
    <row r="74" spans="1:8">
      <c r="H74" t="str">
        <f>IF(F73&lt;&gt;'ETCA-I-01'!F52,"ERROR!!!!! ELTOTAL DE DEL PATRIMONIO Y HACIENDA PUBLICA, NO CONCUERDA CON LO REPORTADO EN EL ESTADO DE SITUACION FINANCIERA","")</f>
        <v/>
      </c>
    </row>
  </sheetData>
  <sheetProtection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pageSetUpPr fitToPage="1"/>
  </sheetPr>
  <dimension ref="A1:I38"/>
  <sheetViews>
    <sheetView view="pageBreakPreview" zoomScale="90" zoomScaleSheetLayoutView="90" workbookViewId="0">
      <selection activeCell="D11" sqref="D11"/>
    </sheetView>
  </sheetViews>
  <sheetFormatPr baseColWidth="10" defaultColWidth="11.28515625" defaultRowHeight="16.5"/>
  <cols>
    <col min="1" max="1" width="4.85546875" style="124" customWidth="1"/>
    <col min="2" max="2" width="49.28515625" style="106" bestFit="1" customWidth="1"/>
    <col min="3" max="4" width="25.7109375" style="106" customWidth="1"/>
    <col min="5" max="16384" width="11.28515625" style="106"/>
  </cols>
  <sheetData>
    <row r="1" spans="1:6">
      <c r="A1" s="353"/>
      <c r="B1" s="1385" t="s">
        <v>23</v>
      </c>
      <c r="C1" s="1385"/>
      <c r="D1" s="1385"/>
    </row>
    <row r="2" spans="1:6">
      <c r="A2" s="106"/>
      <c r="B2" s="1389" t="s">
        <v>891</v>
      </c>
      <c r="C2" s="1389"/>
      <c r="D2" s="1389"/>
      <c r="F2" s="330"/>
    </row>
    <row r="3" spans="1:6">
      <c r="B3" s="1165" t="str">
        <f>'ETCA-I-01'!A3</f>
        <v>TELEVISORA DE HERMOSILLO, S.A. DE C.V.</v>
      </c>
      <c r="C3" s="1165"/>
      <c r="D3" s="1165"/>
    </row>
    <row r="4" spans="1:6">
      <c r="B4" s="1176" t="str">
        <f>'ETCA-I-03'!A4</f>
        <v>Del 01 de Enero al 31 de Marzo de 2019</v>
      </c>
      <c r="C4" s="1176"/>
      <c r="D4" s="1176"/>
    </row>
    <row r="5" spans="1:6">
      <c r="A5" s="794"/>
      <c r="B5" s="1397" t="s">
        <v>892</v>
      </c>
      <c r="C5" s="1397"/>
      <c r="D5" s="246"/>
    </row>
    <row r="6" spans="1:6" ht="6.75" customHeight="1" thickBot="1"/>
    <row r="7" spans="1:6" s="202" customFormat="1" ht="27.95" customHeight="1">
      <c r="A7" s="1390" t="s">
        <v>880</v>
      </c>
      <c r="B7" s="1391"/>
      <c r="C7" s="1398" t="s">
        <v>475</v>
      </c>
      <c r="D7" s="1400" t="s">
        <v>724</v>
      </c>
    </row>
    <row r="8" spans="1:6" s="202" customFormat="1" ht="4.5" customHeight="1" thickBot="1">
      <c r="A8" s="1392"/>
      <c r="B8" s="1393"/>
      <c r="C8" s="1399"/>
      <c r="D8" s="1401"/>
    </row>
    <row r="9" spans="1:6" s="202" customFormat="1" ht="21" customHeight="1">
      <c r="A9" s="1394" t="s">
        <v>886</v>
      </c>
      <c r="B9" s="1395"/>
      <c r="C9" s="1395"/>
      <c r="D9" s="1396"/>
    </row>
    <row r="10" spans="1:6" s="202" customFormat="1" ht="18" customHeight="1">
      <c r="A10" s="337">
        <v>1</v>
      </c>
      <c r="B10" s="338" t="s">
        <v>1260</v>
      </c>
      <c r="C10" s="891">
        <v>1407268</v>
      </c>
      <c r="D10" s="892">
        <v>1407268</v>
      </c>
    </row>
    <row r="11" spans="1:6" s="202" customFormat="1" ht="18" customHeight="1">
      <c r="A11" s="337">
        <v>2</v>
      </c>
      <c r="B11" s="338"/>
      <c r="C11" s="354"/>
      <c r="D11" s="355"/>
    </row>
    <row r="12" spans="1:6" s="202" customFormat="1" ht="18" customHeight="1">
      <c r="A12" s="337">
        <v>3</v>
      </c>
      <c r="B12" s="338"/>
      <c r="C12" s="354"/>
      <c r="D12" s="355"/>
    </row>
    <row r="13" spans="1:6" s="202" customFormat="1" ht="18" customHeight="1">
      <c r="A13" s="337">
        <v>4</v>
      </c>
      <c r="B13" s="338"/>
      <c r="C13" s="354"/>
      <c r="D13" s="355"/>
    </row>
    <row r="14" spans="1:6" s="202" customFormat="1" ht="18" customHeight="1">
      <c r="A14" s="337">
        <v>5</v>
      </c>
      <c r="B14" s="338"/>
      <c r="C14" s="354"/>
      <c r="D14" s="355"/>
    </row>
    <row r="15" spans="1:6" s="202" customFormat="1" ht="18" customHeight="1">
      <c r="A15" s="337">
        <v>6</v>
      </c>
      <c r="B15" s="338"/>
      <c r="C15" s="354"/>
      <c r="D15" s="355"/>
    </row>
    <row r="16" spans="1:6" s="202" customFormat="1" ht="18" customHeight="1">
      <c r="A16" s="337">
        <v>7</v>
      </c>
      <c r="B16" s="338"/>
      <c r="C16" s="354"/>
      <c r="D16" s="355"/>
    </row>
    <row r="17" spans="1:4" s="202" customFormat="1" ht="18" customHeight="1">
      <c r="A17" s="337">
        <v>8</v>
      </c>
      <c r="B17" s="338"/>
      <c r="C17" s="354"/>
      <c r="D17" s="355"/>
    </row>
    <row r="18" spans="1:4" s="202" customFormat="1" ht="18" customHeight="1">
      <c r="A18" s="337">
        <v>9</v>
      </c>
      <c r="B18" s="338"/>
      <c r="C18" s="354"/>
      <c r="D18" s="355"/>
    </row>
    <row r="19" spans="1:4" s="202" customFormat="1" ht="18" customHeight="1">
      <c r="A19" s="337">
        <v>10</v>
      </c>
      <c r="B19" s="338"/>
      <c r="C19" s="354"/>
      <c r="D19" s="355"/>
    </row>
    <row r="20" spans="1:4" s="202" customFormat="1" ht="18" customHeight="1">
      <c r="A20" s="337"/>
      <c r="B20" s="342" t="s">
        <v>893</v>
      </c>
      <c r="C20" s="348">
        <f>SUM(C10:C19)</f>
        <v>1407268</v>
      </c>
      <c r="D20" s="350">
        <f>SUM(D10:D19)</f>
        <v>1407268</v>
      </c>
    </row>
    <row r="21" spans="1:4" s="202" customFormat="1" ht="21" customHeight="1">
      <c r="A21" s="1386" t="s">
        <v>888</v>
      </c>
      <c r="B21" s="1387"/>
      <c r="C21" s="1387"/>
      <c r="D21" s="1388"/>
    </row>
    <row r="22" spans="1:4" s="202" customFormat="1" ht="18" customHeight="1">
      <c r="A22" s="337">
        <v>1</v>
      </c>
      <c r="B22" s="338"/>
      <c r="C22" s="354"/>
      <c r="D22" s="355"/>
    </row>
    <row r="23" spans="1:4" s="202" customFormat="1" ht="18" customHeight="1">
      <c r="A23" s="337">
        <v>2</v>
      </c>
      <c r="B23" s="338"/>
      <c r="C23" s="354"/>
      <c r="D23" s="355"/>
    </row>
    <row r="24" spans="1:4" s="202" customFormat="1" ht="18" customHeight="1">
      <c r="A24" s="337">
        <v>3</v>
      </c>
      <c r="B24" s="338"/>
      <c r="C24" s="354"/>
      <c r="D24" s="355"/>
    </row>
    <row r="25" spans="1:4" s="202" customFormat="1" ht="18" customHeight="1">
      <c r="A25" s="337">
        <v>4</v>
      </c>
      <c r="B25" s="338"/>
      <c r="C25" s="354"/>
      <c r="D25" s="355"/>
    </row>
    <row r="26" spans="1:4" s="202" customFormat="1" ht="18" customHeight="1">
      <c r="A26" s="337">
        <v>5</v>
      </c>
      <c r="B26" s="338"/>
      <c r="C26" s="354"/>
      <c r="D26" s="355"/>
    </row>
    <row r="27" spans="1:4" s="202" customFormat="1" ht="18" customHeight="1">
      <c r="A27" s="337">
        <v>6</v>
      </c>
      <c r="B27" s="338"/>
      <c r="C27" s="354"/>
      <c r="D27" s="355"/>
    </row>
    <row r="28" spans="1:4" s="202" customFormat="1" ht="18" customHeight="1">
      <c r="A28" s="337">
        <v>7</v>
      </c>
      <c r="B28" s="338"/>
      <c r="C28" s="354"/>
      <c r="D28" s="355"/>
    </row>
    <row r="29" spans="1:4" s="202" customFormat="1" ht="18" customHeight="1">
      <c r="A29" s="337">
        <v>8</v>
      </c>
      <c r="B29" s="338"/>
      <c r="C29" s="354"/>
      <c r="D29" s="355"/>
    </row>
    <row r="30" spans="1:4" s="202" customFormat="1" ht="18" customHeight="1">
      <c r="A30" s="337">
        <v>9</v>
      </c>
      <c r="B30" s="338"/>
      <c r="C30" s="354"/>
      <c r="D30" s="355"/>
    </row>
    <row r="31" spans="1:4" s="202" customFormat="1" ht="18" customHeight="1">
      <c r="A31" s="337">
        <v>10</v>
      </c>
      <c r="B31" s="338"/>
      <c r="C31" s="354" t="s">
        <v>255</v>
      </c>
      <c r="D31" s="355"/>
    </row>
    <row r="32" spans="1:4" s="344" customFormat="1" ht="18" customHeight="1" thickBot="1">
      <c r="A32" s="337"/>
      <c r="B32" s="343" t="s">
        <v>894</v>
      </c>
      <c r="C32" s="348">
        <f>SUM(C22:C31)</f>
        <v>0</v>
      </c>
      <c r="D32" s="350">
        <f>SUM(D22:D31)</f>
        <v>0</v>
      </c>
    </row>
    <row r="33" spans="1:9" ht="27.95" customHeight="1" thickBot="1">
      <c r="A33" s="345"/>
      <c r="B33" s="346" t="s">
        <v>890</v>
      </c>
      <c r="C33" s="351">
        <f>SUM(C32,C20)</f>
        <v>1407268</v>
      </c>
      <c r="D33" s="356">
        <f>SUM(D32,D20)</f>
        <v>1407268</v>
      </c>
    </row>
    <row r="34" spans="1:9" s="514" customFormat="1" ht="18" customHeight="1">
      <c r="A34" s="443" t="s">
        <v>84</v>
      </c>
      <c r="B34" s="106"/>
      <c r="C34" s="106"/>
      <c r="D34" s="106"/>
      <c r="E34" s="106"/>
    </row>
    <row r="35" spans="1:9" s="514" customFormat="1" ht="18" customHeight="1">
      <c r="A35" s="51"/>
      <c r="B35" s="106"/>
      <c r="C35" s="106"/>
      <c r="D35" s="106"/>
      <c r="E35" s="106"/>
    </row>
    <row r="36" spans="1:9" s="514" customFormat="1" ht="18" customHeight="1">
      <c r="A36" s="51"/>
      <c r="B36" s="106"/>
      <c r="C36" s="106"/>
      <c r="D36" s="106"/>
      <c r="E36" s="106"/>
    </row>
    <row r="37" spans="1:9" s="515" customFormat="1" ht="17.100000000000001" customHeight="1">
      <c r="A37" s="511"/>
      <c r="B37" s="512"/>
      <c r="C37" s="513"/>
      <c r="D37" s="513"/>
    </row>
    <row r="38" spans="1:9" ht="17.100000000000001" customHeight="1">
      <c r="A38" s="51"/>
      <c r="I38" s="347"/>
    </row>
  </sheetData>
  <sheetProtection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 right="0" top="0" bottom="0" header="0" footer="0"/>
  <pageSetup scale="98"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5"/>
  <sheetViews>
    <sheetView view="pageBreakPreview" topLeftCell="A28" zoomScaleSheetLayoutView="100" workbookViewId="0">
      <selection activeCell="D22" sqref="D22"/>
    </sheetView>
  </sheetViews>
  <sheetFormatPr baseColWidth="10" defaultColWidth="11.28515625" defaultRowHeight="15"/>
  <cols>
    <col min="1" max="1" width="47.7109375" style="367" bestFit="1" customWidth="1"/>
    <col min="2" max="2" width="11.28515625" style="357"/>
    <col min="3" max="3" width="12.28515625" style="357" customWidth="1"/>
    <col min="4" max="16384" width="11.28515625" style="357"/>
  </cols>
  <sheetData>
    <row r="1" spans="1:7" ht="16.5" customHeight="1">
      <c r="A1" s="1402" t="s">
        <v>23</v>
      </c>
      <c r="B1" s="1402"/>
      <c r="C1" s="1402"/>
      <c r="D1" s="1402"/>
      <c r="E1" s="1402"/>
      <c r="F1" s="1402"/>
      <c r="G1" s="1402"/>
    </row>
    <row r="2" spans="1:7" ht="16.5" customHeight="1">
      <c r="A2" s="1402" t="s">
        <v>895</v>
      </c>
      <c r="B2" s="1402"/>
      <c r="C2" s="1402"/>
      <c r="D2" s="1402"/>
      <c r="E2" s="1402"/>
      <c r="F2" s="1402"/>
      <c r="G2" s="1402"/>
    </row>
    <row r="3" spans="1:7" ht="15.75">
      <c r="A3" s="1404" t="str">
        <f>'ETCA-I-01'!A3:G3</f>
        <v>TELEVISORA DE HERMOSILLO, S.A. DE C.V.</v>
      </c>
      <c r="B3" s="1404"/>
      <c r="C3" s="1404"/>
      <c r="D3" s="1404"/>
      <c r="E3" s="1404"/>
      <c r="F3" s="1404"/>
      <c r="G3" s="1404"/>
    </row>
    <row r="4" spans="1:7" ht="16.5">
      <c r="A4" s="1403" t="str">
        <f>'ETCA-I-03'!A4:D4</f>
        <v>Del 01 de Enero al 31 de Marzo de 2019</v>
      </c>
      <c r="B4" s="1403"/>
      <c r="C4" s="1403"/>
      <c r="D4" s="1403"/>
      <c r="E4" s="1403"/>
      <c r="F4" s="1403"/>
      <c r="G4" s="1403"/>
    </row>
    <row r="5" spans="1:7" ht="17.25" thickBot="1">
      <c r="A5" s="358"/>
      <c r="B5" s="1405" t="s">
        <v>896</v>
      </c>
      <c r="C5" s="1405"/>
      <c r="D5" s="1405"/>
      <c r="E5" s="164"/>
      <c r="F5" s="52"/>
      <c r="G5" s="520"/>
    </row>
    <row r="6" spans="1:7" ht="38.25">
      <c r="A6" s="1329" t="s">
        <v>257</v>
      </c>
      <c r="B6" s="199" t="s">
        <v>563</v>
      </c>
      <c r="C6" s="199" t="s">
        <v>473</v>
      </c>
      <c r="D6" s="199" t="s">
        <v>564</v>
      </c>
      <c r="E6" s="200" t="s">
        <v>897</v>
      </c>
      <c r="F6" s="200" t="s">
        <v>898</v>
      </c>
      <c r="G6" s="199" t="s">
        <v>567</v>
      </c>
    </row>
    <row r="7" spans="1:7" ht="15.75" thickBot="1">
      <c r="A7" s="1330"/>
      <c r="B7" s="297" t="s">
        <v>438</v>
      </c>
      <c r="C7" s="297" t="s">
        <v>439</v>
      </c>
      <c r="D7" s="297" t="s">
        <v>568</v>
      </c>
      <c r="E7" s="359" t="s">
        <v>441</v>
      </c>
      <c r="F7" s="359" t="s">
        <v>442</v>
      </c>
      <c r="G7" s="297" t="s">
        <v>569</v>
      </c>
    </row>
    <row r="8" spans="1:7" ht="16.5">
      <c r="A8" s="368"/>
      <c r="B8" s="360"/>
      <c r="C8" s="360"/>
      <c r="D8" s="360"/>
      <c r="E8" s="360"/>
      <c r="F8" s="360"/>
      <c r="G8" s="360"/>
    </row>
    <row r="9" spans="1:7" s="363" customFormat="1">
      <c r="A9" s="361" t="s">
        <v>899</v>
      </c>
      <c r="B9" s="362"/>
      <c r="C9" s="362"/>
      <c r="D9" s="362"/>
      <c r="E9" s="362"/>
      <c r="F9" s="362"/>
      <c r="G9" s="362"/>
    </row>
    <row r="10" spans="1:7" s="365" customFormat="1">
      <c r="A10" s="364" t="s">
        <v>900</v>
      </c>
      <c r="B10" s="446">
        <f>B11+B12+B13</f>
        <v>0</v>
      </c>
      <c r="C10" s="446">
        <f>C11+C12+C13</f>
        <v>0</v>
      </c>
      <c r="D10" s="446">
        <f>SUM(D11:D13)</f>
        <v>0</v>
      </c>
      <c r="E10" s="446">
        <f>E11+E12+E13</f>
        <v>0</v>
      </c>
      <c r="F10" s="446">
        <f>F11+F12+F13</f>
        <v>0</v>
      </c>
      <c r="G10" s="446">
        <f>SUM(G11:G13)</f>
        <v>0</v>
      </c>
    </row>
    <row r="11" spans="1:7" s="366" customFormat="1">
      <c r="A11" s="369" t="s">
        <v>901</v>
      </c>
      <c r="B11" s="447"/>
      <c r="C11" s="447"/>
      <c r="D11" s="448">
        <f>B11+C11</f>
        <v>0</v>
      </c>
      <c r="E11" s="447"/>
      <c r="F11" s="447"/>
      <c r="G11" s="448">
        <f>D11-E11</f>
        <v>0</v>
      </c>
    </row>
    <row r="12" spans="1:7" s="366" customFormat="1">
      <c r="A12" s="369" t="s">
        <v>902</v>
      </c>
      <c r="B12" s="447"/>
      <c r="C12" s="447"/>
      <c r="D12" s="448">
        <f>B12+C12</f>
        <v>0</v>
      </c>
      <c r="E12" s="447"/>
      <c r="F12" s="447"/>
      <c r="G12" s="448">
        <f>D12-E12</f>
        <v>0</v>
      </c>
    </row>
    <row r="13" spans="1:7" s="366" customFormat="1">
      <c r="A13" s="369" t="s">
        <v>903</v>
      </c>
      <c r="B13" s="447"/>
      <c r="C13" s="447"/>
      <c r="D13" s="448">
        <f>B13+C13</f>
        <v>0</v>
      </c>
      <c r="E13" s="447"/>
      <c r="F13" s="447"/>
      <c r="G13" s="448">
        <f>D13-E13</f>
        <v>0</v>
      </c>
    </row>
    <row r="14" spans="1:7" s="365" customFormat="1">
      <c r="A14" s="364" t="s">
        <v>904</v>
      </c>
      <c r="B14" s="446">
        <f t="shared" ref="B14:F14" si="0">SUM(B15:B22)</f>
        <v>88528385</v>
      </c>
      <c r="C14" s="446">
        <f t="shared" si="0"/>
        <v>0</v>
      </c>
      <c r="D14" s="446">
        <f t="shared" si="0"/>
        <v>88528385</v>
      </c>
      <c r="E14" s="446">
        <f t="shared" si="0"/>
        <v>24570045</v>
      </c>
      <c r="F14" s="446">
        <f t="shared" si="0"/>
        <v>19395689</v>
      </c>
      <c r="G14" s="446">
        <f>SUM(G15:G22)</f>
        <v>63958340</v>
      </c>
    </row>
    <row r="15" spans="1:7" s="366" customFormat="1">
      <c r="A15" s="369" t="s">
        <v>905</v>
      </c>
      <c r="B15" s="447"/>
      <c r="C15" s="447"/>
      <c r="D15" s="448">
        <f t="shared" ref="D15:D22" si="1">B15+C15</f>
        <v>0</v>
      </c>
      <c r="E15" s="447"/>
      <c r="F15" s="447"/>
      <c r="G15" s="448">
        <f>D15-E15</f>
        <v>0</v>
      </c>
    </row>
    <row r="16" spans="1:7" s="366" customFormat="1">
      <c r="A16" s="369" t="s">
        <v>906</v>
      </c>
      <c r="B16" s="447"/>
      <c r="C16" s="447"/>
      <c r="D16" s="448">
        <f t="shared" si="1"/>
        <v>0</v>
      </c>
      <c r="E16" s="447"/>
      <c r="F16" s="447"/>
      <c r="G16" s="448">
        <f t="shared" ref="G16:G39" si="2">D16-E16</f>
        <v>0</v>
      </c>
    </row>
    <row r="17" spans="1:7" s="366" customFormat="1">
      <c r="A17" s="369" t="s">
        <v>907</v>
      </c>
      <c r="B17" s="447"/>
      <c r="C17" s="447"/>
      <c r="D17" s="448">
        <f t="shared" si="1"/>
        <v>0</v>
      </c>
      <c r="E17" s="447"/>
      <c r="F17" s="447"/>
      <c r="G17" s="448">
        <f t="shared" si="2"/>
        <v>0</v>
      </c>
    </row>
    <row r="18" spans="1:7" s="366" customFormat="1">
      <c r="A18" s="369" t="s">
        <v>908</v>
      </c>
      <c r="B18" s="447"/>
      <c r="C18" s="447"/>
      <c r="D18" s="448">
        <f t="shared" si="1"/>
        <v>0</v>
      </c>
      <c r="E18" s="447"/>
      <c r="F18" s="447"/>
      <c r="G18" s="448">
        <f t="shared" si="2"/>
        <v>0</v>
      </c>
    </row>
    <row r="19" spans="1:7" s="366" customFormat="1">
      <c r="A19" s="369" t="s">
        <v>909</v>
      </c>
      <c r="B19" s="447"/>
      <c r="C19" s="447"/>
      <c r="D19" s="448">
        <f t="shared" si="1"/>
        <v>0</v>
      </c>
      <c r="E19" s="447"/>
      <c r="F19" s="447"/>
      <c r="G19" s="448">
        <f t="shared" si="2"/>
        <v>0</v>
      </c>
    </row>
    <row r="20" spans="1:7" s="366" customFormat="1" ht="27">
      <c r="A20" s="369" t="s">
        <v>910</v>
      </c>
      <c r="B20" s="447"/>
      <c r="C20" s="447"/>
      <c r="D20" s="448">
        <f t="shared" si="1"/>
        <v>0</v>
      </c>
      <c r="E20" s="447"/>
      <c r="F20" s="447"/>
      <c r="G20" s="448">
        <f t="shared" si="2"/>
        <v>0</v>
      </c>
    </row>
    <row r="21" spans="1:7" s="366" customFormat="1">
      <c r="A21" s="369" t="s">
        <v>911</v>
      </c>
      <c r="B21" s="447">
        <f>+'ETCA-II-13'!C134</f>
        <v>88528385</v>
      </c>
      <c r="C21" s="447">
        <f>+'ETCA-II-13'!D134</f>
        <v>0</v>
      </c>
      <c r="D21" s="448">
        <f>B21+C21</f>
        <v>88528385</v>
      </c>
      <c r="E21" s="447">
        <f>+'ETCA-II-13'!F134</f>
        <v>24570045</v>
      </c>
      <c r="F21" s="447">
        <f>+'ETCA-II-13'!G134</f>
        <v>19395689</v>
      </c>
      <c r="G21" s="448">
        <f>D21-E21+3-3</f>
        <v>63958340</v>
      </c>
    </row>
    <row r="22" spans="1:7" s="366" customFormat="1">
      <c r="A22" s="369" t="s">
        <v>912</v>
      </c>
      <c r="B22" s="447"/>
      <c r="C22" s="447"/>
      <c r="D22" s="448">
        <f t="shared" si="1"/>
        <v>0</v>
      </c>
      <c r="E22" s="447"/>
      <c r="F22" s="447"/>
      <c r="G22" s="448">
        <f t="shared" si="2"/>
        <v>0</v>
      </c>
    </row>
    <row r="23" spans="1:7" s="365" customFormat="1">
      <c r="A23" s="364" t="s">
        <v>913</v>
      </c>
      <c r="B23" s="446">
        <f t="shared" ref="B23:G23" si="3">SUM(B24:B26)</f>
        <v>0</v>
      </c>
      <c r="C23" s="446">
        <f t="shared" si="3"/>
        <v>0</v>
      </c>
      <c r="D23" s="446">
        <f t="shared" si="3"/>
        <v>0</v>
      </c>
      <c r="E23" s="446">
        <f t="shared" si="3"/>
        <v>0</v>
      </c>
      <c r="F23" s="446">
        <f t="shared" si="3"/>
        <v>0</v>
      </c>
      <c r="G23" s="446">
        <f t="shared" si="3"/>
        <v>0</v>
      </c>
    </row>
    <row r="24" spans="1:7" s="366" customFormat="1" ht="27">
      <c r="A24" s="369" t="s">
        <v>914</v>
      </c>
      <c r="B24" s="447"/>
      <c r="C24" s="447"/>
      <c r="D24" s="448">
        <f>B24+C24</f>
        <v>0</v>
      </c>
      <c r="E24" s="447"/>
      <c r="F24" s="447"/>
      <c r="G24" s="448">
        <f t="shared" si="2"/>
        <v>0</v>
      </c>
    </row>
    <row r="25" spans="1:7" s="366" customFormat="1">
      <c r="A25" s="369" t="s">
        <v>915</v>
      </c>
      <c r="B25" s="447"/>
      <c r="C25" s="447"/>
      <c r="D25" s="448">
        <f>B25+C25</f>
        <v>0</v>
      </c>
      <c r="E25" s="447"/>
      <c r="F25" s="447"/>
      <c r="G25" s="448">
        <f t="shared" si="2"/>
        <v>0</v>
      </c>
    </row>
    <row r="26" spans="1:7" s="366" customFormat="1">
      <c r="A26" s="369" t="s">
        <v>916</v>
      </c>
      <c r="B26" s="447"/>
      <c r="C26" s="447"/>
      <c r="D26" s="448">
        <f>B26+C26</f>
        <v>0</v>
      </c>
      <c r="E26" s="447"/>
      <c r="F26" s="447"/>
      <c r="G26" s="448">
        <f t="shared" si="2"/>
        <v>0</v>
      </c>
    </row>
    <row r="27" spans="1:7" s="365" customFormat="1">
      <c r="A27" s="364" t="s">
        <v>917</v>
      </c>
      <c r="B27" s="446">
        <f>B28+B29</f>
        <v>0</v>
      </c>
      <c r="C27" s="446">
        <f>C28+C29</f>
        <v>0</v>
      </c>
      <c r="D27" s="446">
        <f>SUM(D28:D29)</f>
        <v>0</v>
      </c>
      <c r="E27" s="446">
        <f>E28+E29</f>
        <v>0</v>
      </c>
      <c r="F27" s="446">
        <f>F28+F29</f>
        <v>0</v>
      </c>
      <c r="G27" s="446">
        <f>SUM(G28:G29)</f>
        <v>0</v>
      </c>
    </row>
    <row r="28" spans="1:7" s="366" customFormat="1">
      <c r="A28" s="369" t="s">
        <v>918</v>
      </c>
      <c r="B28" s="447"/>
      <c r="C28" s="447"/>
      <c r="D28" s="448">
        <f>B28+C28</f>
        <v>0</v>
      </c>
      <c r="E28" s="447"/>
      <c r="F28" s="447"/>
      <c r="G28" s="448">
        <f t="shared" si="2"/>
        <v>0</v>
      </c>
    </row>
    <row r="29" spans="1:7" s="366" customFormat="1">
      <c r="A29" s="369" t="s">
        <v>919</v>
      </c>
      <c r="B29" s="447"/>
      <c r="C29" s="447"/>
      <c r="D29" s="448">
        <f>B29+C29</f>
        <v>0</v>
      </c>
      <c r="E29" s="447"/>
      <c r="F29" s="447"/>
      <c r="G29" s="448">
        <f t="shared" si="2"/>
        <v>0</v>
      </c>
    </row>
    <row r="30" spans="1:7" s="365" customFormat="1">
      <c r="A30" s="364" t="s">
        <v>920</v>
      </c>
      <c r="B30" s="446">
        <f>B31+B32+B33+B34</f>
        <v>0</v>
      </c>
      <c r="C30" s="446">
        <f>C31+C32+C33+C34</f>
        <v>0</v>
      </c>
      <c r="D30" s="446">
        <f>SUM(D31:D34)</f>
        <v>0</v>
      </c>
      <c r="E30" s="446">
        <f>E31+E32+E33+E34</f>
        <v>0</v>
      </c>
      <c r="F30" s="446">
        <f>F31+F32+F33+F34</f>
        <v>0</v>
      </c>
      <c r="G30" s="446">
        <f>SUM(G31:G34)</f>
        <v>0</v>
      </c>
    </row>
    <row r="31" spans="1:7" s="366" customFormat="1">
      <c r="A31" s="369" t="s">
        <v>229</v>
      </c>
      <c r="B31" s="447"/>
      <c r="C31" s="447"/>
      <c r="D31" s="448">
        <f>B31+C31</f>
        <v>0</v>
      </c>
      <c r="E31" s="447"/>
      <c r="F31" s="447"/>
      <c r="G31" s="448">
        <f t="shared" si="2"/>
        <v>0</v>
      </c>
    </row>
    <row r="32" spans="1:7" s="366" customFormat="1">
      <c r="A32" s="369" t="s">
        <v>921</v>
      </c>
      <c r="B32" s="447"/>
      <c r="C32" s="447"/>
      <c r="D32" s="448">
        <f>B32+C32</f>
        <v>0</v>
      </c>
      <c r="E32" s="447"/>
      <c r="F32" s="447"/>
      <c r="G32" s="448">
        <f t="shared" si="2"/>
        <v>0</v>
      </c>
    </row>
    <row r="33" spans="1:8" s="366" customFormat="1">
      <c r="A33" s="369" t="s">
        <v>922</v>
      </c>
      <c r="B33" s="447"/>
      <c r="C33" s="447"/>
      <c r="D33" s="448">
        <f>B33+C33</f>
        <v>0</v>
      </c>
      <c r="E33" s="447"/>
      <c r="F33" s="447"/>
      <c r="G33" s="448">
        <f t="shared" si="2"/>
        <v>0</v>
      </c>
    </row>
    <row r="34" spans="1:8" s="366" customFormat="1">
      <c r="A34" s="369" t="s">
        <v>923</v>
      </c>
      <c r="B34" s="447"/>
      <c r="C34" s="447"/>
      <c r="D34" s="448">
        <f>B34+C34</f>
        <v>0</v>
      </c>
      <c r="E34" s="447"/>
      <c r="F34" s="447"/>
      <c r="G34" s="448">
        <f t="shared" si="2"/>
        <v>0</v>
      </c>
    </row>
    <row r="35" spans="1:8" s="365" customFormat="1">
      <c r="A35" s="364" t="s">
        <v>924</v>
      </c>
      <c r="B35" s="446">
        <f t="shared" ref="B35:G35" si="4">B36</f>
        <v>0</v>
      </c>
      <c r="C35" s="446">
        <f t="shared" si="4"/>
        <v>0</v>
      </c>
      <c r="D35" s="446">
        <f t="shared" si="4"/>
        <v>0</v>
      </c>
      <c r="E35" s="446">
        <f t="shared" si="4"/>
        <v>0</v>
      </c>
      <c r="F35" s="446">
        <f t="shared" si="4"/>
        <v>0</v>
      </c>
      <c r="G35" s="446">
        <f t="shared" si="4"/>
        <v>0</v>
      </c>
    </row>
    <row r="36" spans="1:8" s="366" customFormat="1">
      <c r="A36" s="369" t="s">
        <v>925</v>
      </c>
      <c r="B36" s="447"/>
      <c r="C36" s="447"/>
      <c r="D36" s="448">
        <f>B36+C36</f>
        <v>0</v>
      </c>
      <c r="E36" s="447"/>
      <c r="F36" s="447"/>
      <c r="G36" s="448">
        <f t="shared" si="2"/>
        <v>0</v>
      </c>
    </row>
    <row r="37" spans="1:8" s="365" customFormat="1">
      <c r="A37" s="364" t="s">
        <v>926</v>
      </c>
      <c r="B37" s="449"/>
      <c r="C37" s="449"/>
      <c r="D37" s="446">
        <f>B37+C37</f>
        <v>0</v>
      </c>
      <c r="E37" s="449"/>
      <c r="F37" s="449"/>
      <c r="G37" s="446">
        <f t="shared" si="2"/>
        <v>0</v>
      </c>
    </row>
    <row r="38" spans="1:8" s="365" customFormat="1" ht="27">
      <c r="A38" s="364" t="s">
        <v>927</v>
      </c>
      <c r="B38" s="449"/>
      <c r="C38" s="449"/>
      <c r="D38" s="446">
        <f>B38+C38</f>
        <v>0</v>
      </c>
      <c r="E38" s="449"/>
      <c r="F38" s="449"/>
      <c r="G38" s="446">
        <f t="shared" si="2"/>
        <v>0</v>
      </c>
    </row>
    <row r="39" spans="1:8" s="365" customFormat="1" ht="15.75" thickBot="1">
      <c r="A39" s="364" t="s">
        <v>928</v>
      </c>
      <c r="B39" s="449"/>
      <c r="C39" s="449"/>
      <c r="D39" s="446">
        <f>B39+C39</f>
        <v>0</v>
      </c>
      <c r="E39" s="449"/>
      <c r="F39" s="449"/>
      <c r="G39" s="446">
        <f t="shared" si="2"/>
        <v>0</v>
      </c>
    </row>
    <row r="40" spans="1:8" ht="32.25" customHeight="1" thickBot="1">
      <c r="A40" s="370" t="s">
        <v>619</v>
      </c>
      <c r="B40" s="450">
        <f t="shared" ref="B40:F40" si="5">SUM(B$10,B$14,B$23,B$27,B$30,B$35,B$37,B$38,B$39)</f>
        <v>88528385</v>
      </c>
      <c r="C40" s="450">
        <f t="shared" si="5"/>
        <v>0</v>
      </c>
      <c r="D40" s="450">
        <f t="shared" si="5"/>
        <v>88528385</v>
      </c>
      <c r="E40" s="450">
        <f t="shared" si="5"/>
        <v>24570045</v>
      </c>
      <c r="F40" s="450">
        <f t="shared" si="5"/>
        <v>19395689</v>
      </c>
      <c r="G40" s="450">
        <f>SUM(G$10,G$14,G$23,G$27,G$30,G$35,G$37,G$38,G$39)</f>
        <v>63958340</v>
      </c>
      <c r="H40" s="518" t="str">
        <f>IF((B40-'ETCA II-04'!B81)&gt;0.9,"ERROR!!!!! EL MONTO NO COINCIDE CON LO REPORTADO EN EL FORMATO ETCA-II-04 EN EL TOTAL APROBADO ANUAL DEL ANALÍTICO DE EGRESOS","")</f>
        <v/>
      </c>
    </row>
    <row r="41" spans="1:8" ht="18" customHeight="1">
      <c r="A41" s="516"/>
      <c r="B41" s="519"/>
      <c r="C41" s="519"/>
      <c r="D41" s="519"/>
      <c r="E41" s="519"/>
      <c r="F41" s="519"/>
      <c r="G41" s="519"/>
      <c r="H41" s="518"/>
    </row>
    <row r="42" spans="1:8" ht="18" customHeight="1">
      <c r="A42" s="516"/>
      <c r="B42" s="519"/>
      <c r="C42" s="519"/>
      <c r="D42" s="519"/>
      <c r="E42" s="519"/>
      <c r="F42" s="519"/>
      <c r="G42" s="519"/>
      <c r="H42" s="518" t="str">
        <f>IF((D40-'ETCA II-04'!D81)&gt;0.9,"ERROR!!!!! EL MONTO NO COINCIDE CON LO REPORTADO EN EL FORMATO ETCA-II-04 EN EL TOTAL MODIFICADO ANUAL PRESENTADO EN EL ANALÍTICO DE EGRESOS","")</f>
        <v/>
      </c>
    </row>
    <row r="43" spans="1:8" ht="18" customHeight="1">
      <c r="A43" s="516"/>
      <c r="B43" s="519"/>
      <c r="C43" s="519"/>
      <c r="D43" s="519"/>
      <c r="E43" s="519"/>
      <c r="F43" s="519"/>
      <c r="G43" s="519"/>
      <c r="H43" s="518" t="str">
        <f>IF((E40-'ETCA II-04'!E81)&gt;0.9,"ERROR!!!!! EL MONTO NO COINCIDE CON LO REPORTADO EN EL FORMATO ETCA-II-04 EN EL TOTAL DEVENGADO ANUAL PRESENTADO EN EL ANALÍTICO DE EGRESOS","")</f>
        <v/>
      </c>
    </row>
    <row r="44" spans="1:8" ht="18" customHeight="1">
      <c r="A44" s="516"/>
      <c r="B44" s="519"/>
      <c r="C44" s="519"/>
      <c r="D44" s="519"/>
      <c r="E44" s="519"/>
      <c r="F44" s="519"/>
      <c r="G44" s="519"/>
      <c r="H44" s="518" t="str">
        <f>IF((F40-'ETCA II-04'!F81)&gt;0.9,"ERROR!!!!! EL MONTO NO COINCIDE CON LO REPORTADO EN EL FORMATO ETCA-II-04 EN EL TOTAL PAGADO ANUAL PRESENTADO EN EL ANALÍTICO DE EGRESOS","")</f>
        <v/>
      </c>
    </row>
    <row r="45" spans="1:8" ht="18" customHeight="1">
      <c r="H45" s="518" t="str">
        <f>IF((G40-'ETCA II-04'!G81)&gt;0.9,"ERROR!!!!! EL MONTO NO COINCIDE CON LO REPORTADO EN EL FORMATO ETCA-II-04 EN EL TOTAL SUBEJERCICIO PRESENTADO EN EL ANALÍTICO DE EGRESOS","")</f>
        <v/>
      </c>
    </row>
  </sheetData>
  <sheetProtection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G43"/>
  <sheetViews>
    <sheetView view="pageBreakPreview" zoomScale="90" zoomScaleSheetLayoutView="90" workbookViewId="0">
      <selection activeCell="A4" sqref="A4:E4"/>
    </sheetView>
  </sheetViews>
  <sheetFormatPr baseColWidth="10" defaultColWidth="11.28515625" defaultRowHeight="16.5"/>
  <cols>
    <col min="1" max="1" width="1.85546875" style="373" customWidth="1"/>
    <col min="2" max="2" width="34.7109375" style="46" customWidth="1"/>
    <col min="3" max="3" width="20.85546875" style="46" customWidth="1"/>
    <col min="4" max="4" width="25.7109375" style="46" customWidth="1"/>
    <col min="5" max="5" width="19.85546875" style="46" customWidth="1"/>
    <col min="6" max="16384" width="11.28515625" style="46"/>
  </cols>
  <sheetData>
    <row r="1" spans="1:7" ht="16.5" customHeight="1">
      <c r="A1" s="1406" t="s">
        <v>929</v>
      </c>
      <c r="B1" s="1406"/>
      <c r="C1" s="1406"/>
      <c r="D1" s="1406"/>
      <c r="E1" s="1406"/>
    </row>
    <row r="2" spans="1:7">
      <c r="A2" s="1407" t="s">
        <v>930</v>
      </c>
      <c r="B2" s="1407"/>
      <c r="C2" s="1407"/>
      <c r="D2" s="1407"/>
      <c r="E2" s="1407"/>
    </row>
    <row r="3" spans="1:7">
      <c r="A3" s="1232" t="str">
        <f>'ETCA-I-01'!A3:G3</f>
        <v>TELEVISORA DE HERMOSILLO, S.A. DE C.V.</v>
      </c>
      <c r="B3" s="1232"/>
      <c r="C3" s="1232"/>
      <c r="D3" s="1232"/>
      <c r="E3" s="1232"/>
      <c r="G3" s="371"/>
    </row>
    <row r="4" spans="1:7">
      <c r="A4" s="1407" t="str">
        <f>'ETCA-I-03'!A4:D4</f>
        <v>Del 01 de Enero al 31 de Marzo de 2019</v>
      </c>
      <c r="B4" s="1407"/>
      <c r="C4" s="1407"/>
      <c r="D4" s="1407"/>
      <c r="E4" s="1407"/>
    </row>
    <row r="5" spans="1:7">
      <c r="A5" s="799"/>
      <c r="B5" s="799"/>
      <c r="C5" s="799" t="s">
        <v>931</v>
      </c>
      <c r="D5" s="4"/>
      <c r="E5" s="372"/>
    </row>
    <row r="6" spans="1:7" ht="6.75" customHeight="1" thickBot="1"/>
    <row r="7" spans="1:7" s="374" customFormat="1" ht="17.25" customHeight="1">
      <c r="A7" s="1408"/>
      <c r="B7" s="1409"/>
      <c r="C7" s="800"/>
      <c r="D7" s="800"/>
      <c r="E7" s="387"/>
    </row>
    <row r="8" spans="1:7" s="374" customFormat="1" ht="20.25" customHeight="1">
      <c r="A8" s="376"/>
      <c r="B8" s="386" t="s">
        <v>932</v>
      </c>
      <c r="C8" s="375"/>
      <c r="D8" s="375"/>
      <c r="E8" s="377"/>
      <c r="F8" s="378"/>
    </row>
    <row r="9" spans="1:7" s="374" customFormat="1" ht="20.25" customHeight="1">
      <c r="A9" s="379"/>
      <c r="C9" s="375"/>
      <c r="D9" s="375"/>
      <c r="E9" s="377"/>
      <c r="F9" s="378"/>
    </row>
    <row r="10" spans="1:7" s="374" customFormat="1" ht="27.75" customHeight="1">
      <c r="A10" s="598"/>
      <c r="B10" s="605" t="s">
        <v>933</v>
      </c>
      <c r="C10" s="602"/>
      <c r="D10" s="597" t="s">
        <v>934</v>
      </c>
      <c r="E10" s="599" t="s">
        <v>935</v>
      </c>
      <c r="F10" s="378"/>
    </row>
    <row r="11" spans="1:7" s="374" customFormat="1" ht="20.25" customHeight="1">
      <c r="A11" s="376"/>
      <c r="C11" s="603"/>
      <c r="D11" s="600"/>
      <c r="E11" s="377"/>
      <c r="F11" s="378"/>
    </row>
    <row r="12" spans="1:7" s="374" customFormat="1" ht="20.25" customHeight="1">
      <c r="A12" s="379"/>
      <c r="C12" s="603"/>
      <c r="D12" s="600"/>
      <c r="E12" s="377"/>
      <c r="F12" s="378"/>
    </row>
    <row r="13" spans="1:7">
      <c r="A13" s="380"/>
      <c r="C13" s="604"/>
      <c r="D13" s="601"/>
      <c r="E13" s="381"/>
      <c r="F13" s="18"/>
    </row>
    <row r="14" spans="1:7">
      <c r="A14" s="380"/>
      <c r="B14" s="18"/>
      <c r="C14" s="604"/>
      <c r="D14" s="601"/>
      <c r="E14" s="381"/>
      <c r="F14" s="18"/>
    </row>
    <row r="15" spans="1:7">
      <c r="A15" s="380"/>
      <c r="B15" s="18"/>
      <c r="C15" s="604"/>
      <c r="D15" s="601"/>
      <c r="E15" s="381"/>
      <c r="F15" s="18"/>
    </row>
    <row r="16" spans="1:7">
      <c r="A16" s="380"/>
      <c r="B16" s="18"/>
      <c r="C16" s="604"/>
      <c r="D16" s="601"/>
      <c r="E16" s="381"/>
      <c r="F16" s="18"/>
    </row>
    <row r="17" spans="1:6">
      <c r="A17" s="380"/>
      <c r="B17" s="18"/>
      <c r="C17" s="604"/>
      <c r="D17" s="601"/>
      <c r="E17" s="381"/>
      <c r="F17" s="18"/>
    </row>
    <row r="18" spans="1:6">
      <c r="A18" s="380"/>
      <c r="B18" s="18"/>
      <c r="C18" s="604"/>
      <c r="D18" s="601"/>
      <c r="E18" s="381"/>
      <c r="F18" s="18"/>
    </row>
    <row r="19" spans="1:6">
      <c r="A19" s="380"/>
      <c r="B19" s="18"/>
      <c r="C19" s="604"/>
      <c r="D19" s="601"/>
      <c r="E19" s="381"/>
      <c r="F19" s="18"/>
    </row>
    <row r="20" spans="1:6">
      <c r="A20" s="380"/>
      <c r="B20" s="18"/>
      <c r="C20" s="604"/>
      <c r="D20" s="601"/>
      <c r="E20" s="381"/>
      <c r="F20" s="18"/>
    </row>
    <row r="21" spans="1:6">
      <c r="A21" s="380"/>
      <c r="B21" s="18"/>
      <c r="C21" s="604"/>
      <c r="D21" s="601"/>
      <c r="E21" s="381"/>
      <c r="F21" s="18"/>
    </row>
    <row r="22" spans="1:6">
      <c r="A22" s="380"/>
      <c r="B22" s="18"/>
      <c r="C22" s="604"/>
      <c r="D22" s="601"/>
      <c r="E22" s="381"/>
      <c r="F22" s="18"/>
    </row>
    <row r="23" spans="1:6">
      <c r="A23" s="380"/>
      <c r="B23" s="18"/>
      <c r="C23" s="604"/>
      <c r="D23" s="601"/>
      <c r="E23" s="381"/>
      <c r="F23" s="18"/>
    </row>
    <row r="24" spans="1:6">
      <c r="A24" s="380"/>
      <c r="B24" s="18"/>
      <c r="C24" s="604"/>
      <c r="D24" s="601"/>
      <c r="E24" s="381"/>
      <c r="F24" s="18"/>
    </row>
    <row r="25" spans="1:6">
      <c r="A25" s="380"/>
      <c r="B25" s="18"/>
      <c r="C25" s="604"/>
      <c r="D25" s="601"/>
      <c r="E25" s="381"/>
      <c r="F25" s="18"/>
    </row>
    <row r="26" spans="1:6">
      <c r="A26" s="380"/>
      <c r="B26" s="18"/>
      <c r="C26" s="604"/>
      <c r="D26" s="601"/>
      <c r="E26" s="381"/>
      <c r="F26" s="18"/>
    </row>
    <row r="27" spans="1:6">
      <c r="A27" s="380"/>
      <c r="B27" s="18"/>
      <c r="C27" s="604"/>
      <c r="D27" s="601"/>
      <c r="E27" s="381"/>
      <c r="F27" s="18"/>
    </row>
    <row r="28" spans="1:6">
      <c r="A28" s="380"/>
      <c r="B28" s="18"/>
      <c r="C28" s="604"/>
      <c r="D28" s="601"/>
      <c r="E28" s="381"/>
      <c r="F28" s="18"/>
    </row>
    <row r="29" spans="1:6">
      <c r="A29" s="380"/>
      <c r="B29" s="18"/>
      <c r="C29" s="604"/>
      <c r="D29" s="601"/>
      <c r="E29" s="381"/>
      <c r="F29" s="18"/>
    </row>
    <row r="30" spans="1:6">
      <c r="A30" s="380"/>
      <c r="B30" s="18"/>
      <c r="C30" s="604"/>
      <c r="D30" s="601"/>
      <c r="E30" s="381"/>
      <c r="F30" s="18"/>
    </row>
    <row r="31" spans="1:6">
      <c r="A31" s="380"/>
      <c r="B31" s="18"/>
      <c r="C31" s="604"/>
      <c r="D31" s="601"/>
      <c r="E31" s="381"/>
      <c r="F31" s="18"/>
    </row>
    <row r="32" spans="1:6">
      <c r="A32" s="380"/>
      <c r="B32" s="18"/>
      <c r="C32" s="604"/>
      <c r="D32" s="601"/>
      <c r="E32" s="381"/>
      <c r="F32" s="18"/>
    </row>
    <row r="33" spans="1:6">
      <c r="A33" s="380"/>
      <c r="B33" s="18"/>
      <c r="C33" s="604"/>
      <c r="D33" s="601"/>
      <c r="E33" s="381"/>
      <c r="F33" s="18"/>
    </row>
    <row r="34" spans="1:6">
      <c r="A34" s="380"/>
      <c r="B34" s="18"/>
      <c r="C34" s="604"/>
      <c r="D34" s="601"/>
      <c r="E34" s="381"/>
      <c r="F34" s="18"/>
    </row>
    <row r="35" spans="1:6" ht="17.25" thickBot="1">
      <c r="A35" s="382"/>
      <c r="B35" s="383"/>
      <c r="C35" s="604"/>
      <c r="D35" s="601"/>
      <c r="E35" s="381"/>
      <c r="F35" s="18"/>
    </row>
    <row r="36" spans="1:6" ht="25.5">
      <c r="A36" s="384" t="s">
        <v>936</v>
      </c>
      <c r="B36" s="46" t="s">
        <v>937</v>
      </c>
      <c r="C36" s="606"/>
      <c r="D36" s="606"/>
      <c r="E36" s="606"/>
      <c r="F36" s="18"/>
    </row>
    <row r="37" spans="1:6">
      <c r="B37" s="46" t="s">
        <v>938</v>
      </c>
      <c r="C37" s="18"/>
      <c r="D37" s="18"/>
      <c r="E37" s="18"/>
      <c r="F37" s="18"/>
    </row>
    <row r="38" spans="1:6">
      <c r="A38" s="445" t="s">
        <v>84</v>
      </c>
      <c r="C38" s="385"/>
      <c r="D38" s="385"/>
      <c r="E38" s="18"/>
      <c r="F38" s="18"/>
    </row>
    <row r="39" spans="1:6" ht="10.5" customHeight="1">
      <c r="A39" s="607"/>
      <c r="B39" s="385"/>
      <c r="C39" s="385"/>
      <c r="D39" s="385"/>
      <c r="E39" s="18"/>
    </row>
    <row r="40" spans="1:6">
      <c r="A40" s="607"/>
      <c r="B40" s="18"/>
      <c r="C40" s="18"/>
      <c r="D40" s="18"/>
      <c r="E40" s="18"/>
    </row>
    <row r="42" spans="1:6">
      <c r="A42" s="445"/>
    </row>
    <row r="43" spans="1:6">
      <c r="A43" s="445"/>
    </row>
  </sheetData>
  <mergeCells count="5">
    <mergeCell ref="A1:E1"/>
    <mergeCell ref="A2:E2"/>
    <mergeCell ref="A3:E3"/>
    <mergeCell ref="A4:E4"/>
    <mergeCell ref="A7:B7"/>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dimension ref="A1:S43"/>
  <sheetViews>
    <sheetView topLeftCell="B1" zoomScale="50" zoomScaleNormal="50" zoomScalePageLayoutView="75" workbookViewId="0">
      <selection activeCell="R15" sqref="R15"/>
    </sheetView>
  </sheetViews>
  <sheetFormatPr baseColWidth="10" defaultColWidth="11.42578125" defaultRowHeight="14.25"/>
  <cols>
    <col min="1" max="1" width="20.7109375" style="1011" customWidth="1"/>
    <col min="2" max="2" width="10.140625" style="1011" customWidth="1"/>
    <col min="3" max="3" width="92.85546875" style="944" customWidth="1"/>
    <col min="4" max="4" width="15.28515625" style="945" customWidth="1"/>
    <col min="5" max="5" width="17.42578125" style="1011" customWidth="1"/>
    <col min="6" max="6" width="19.7109375" style="946" customWidth="1"/>
    <col min="7" max="10" width="14.42578125" style="1011" customWidth="1"/>
    <col min="11" max="11" width="18" style="1011" customWidth="1"/>
    <col min="12" max="14" width="13.42578125" style="1011" customWidth="1"/>
    <col min="15" max="15" width="18.140625" style="1011" customWidth="1"/>
    <col min="16" max="16" width="17.5703125" style="936" customWidth="1"/>
    <col min="17" max="17" width="20.5703125" style="1010" customWidth="1"/>
    <col min="18" max="18" width="13.140625" style="1010" customWidth="1"/>
    <col min="19" max="19" width="14.85546875" style="1010" customWidth="1"/>
    <col min="20" max="20" width="14.140625" style="1010" customWidth="1"/>
    <col min="21" max="21" width="11.5703125" style="1010" bestFit="1" customWidth="1"/>
    <col min="22" max="16384" width="11.42578125" style="1010"/>
  </cols>
  <sheetData>
    <row r="1" spans="1:19" ht="22.9" customHeight="1">
      <c r="A1" s="1415" t="s">
        <v>1331</v>
      </c>
      <c r="B1" s="1415"/>
      <c r="C1" s="1415"/>
      <c r="D1" s="1415"/>
      <c r="E1" s="1415"/>
      <c r="F1" s="1415"/>
      <c r="G1" s="1415"/>
      <c r="H1" s="1415"/>
      <c r="I1" s="1415"/>
      <c r="J1" s="1415"/>
      <c r="K1" s="1416"/>
      <c r="L1" s="1416"/>
      <c r="M1" s="1416"/>
      <c r="N1" s="1416"/>
      <c r="O1" s="1416"/>
      <c r="P1" s="1416"/>
    </row>
    <row r="2" spans="1:19" ht="22.9" customHeight="1">
      <c r="A2" s="1417" t="s">
        <v>1071</v>
      </c>
      <c r="B2" s="1417"/>
      <c r="C2" s="1417"/>
      <c r="D2" s="1417"/>
      <c r="E2" s="1417"/>
      <c r="F2" s="1417"/>
      <c r="G2" s="1417"/>
      <c r="H2" s="1417"/>
      <c r="I2" s="1417"/>
      <c r="J2" s="1417"/>
      <c r="K2" s="1417"/>
      <c r="L2" s="1417"/>
      <c r="M2" s="1417"/>
      <c r="N2" s="1417"/>
      <c r="O2" s="1417"/>
      <c r="P2" s="1417"/>
    </row>
    <row r="3" spans="1:19" s="1022" customFormat="1" ht="18" customHeight="1">
      <c r="A3" s="1018"/>
      <c r="B3" s="1018"/>
      <c r="C3" s="1019"/>
      <c r="D3" s="1018"/>
      <c r="E3" s="1018"/>
      <c r="F3" s="1018"/>
      <c r="G3" s="1018"/>
      <c r="H3" s="1018"/>
      <c r="I3" s="1018"/>
      <c r="J3" s="1018"/>
      <c r="K3" s="1020"/>
      <c r="L3" s="1020"/>
      <c r="M3" s="1021"/>
      <c r="N3" s="1021"/>
      <c r="O3" s="1418" t="s">
        <v>1051</v>
      </c>
      <c r="P3" s="1418"/>
    </row>
    <row r="4" spans="1:19" s="1022" customFormat="1" ht="19.5" customHeight="1">
      <c r="A4" s="1419" t="s">
        <v>1332</v>
      </c>
      <c r="B4" s="1419"/>
      <c r="C4" s="1419"/>
      <c r="D4" s="1419"/>
      <c r="E4" s="1419"/>
      <c r="F4" s="1419"/>
      <c r="G4" s="1419"/>
      <c r="H4" s="1419"/>
      <c r="I4" s="1419"/>
      <c r="J4" s="1419"/>
      <c r="K4" s="1419"/>
      <c r="L4" s="1419"/>
      <c r="M4" s="1419"/>
      <c r="N4" s="1419"/>
      <c r="O4" s="1419"/>
      <c r="P4" s="1419"/>
    </row>
    <row r="5" spans="1:19" s="1022" customFormat="1" ht="1.5" customHeight="1">
      <c r="A5" s="1020"/>
      <c r="B5" s="1020"/>
      <c r="C5" s="1023"/>
      <c r="D5" s="1024"/>
      <c r="E5" s="1020"/>
      <c r="F5" s="1025"/>
      <c r="G5" s="1020"/>
      <c r="H5" s="1020"/>
      <c r="I5" s="1020"/>
      <c r="J5" s="1020" t="s">
        <v>255</v>
      </c>
      <c r="K5" s="1020"/>
      <c r="L5" s="1020"/>
      <c r="M5" s="1021"/>
      <c r="N5" s="1021"/>
      <c r="O5" s="1021"/>
      <c r="P5" s="1026"/>
    </row>
    <row r="6" spans="1:19" s="1022" customFormat="1" ht="25.15" customHeight="1">
      <c r="A6" s="1420"/>
      <c r="B6" s="1421"/>
      <c r="C6" s="1421"/>
      <c r="D6" s="1422"/>
      <c r="E6" s="1422"/>
      <c r="F6" s="1422"/>
      <c r="G6" s="1422"/>
      <c r="H6" s="1422"/>
      <c r="I6" s="1422"/>
      <c r="J6" s="1422"/>
      <c r="K6" s="1027"/>
      <c r="L6" s="1027"/>
      <c r="M6" s="1027"/>
      <c r="N6" s="1027"/>
      <c r="O6" s="1027"/>
      <c r="P6" s="1028"/>
    </row>
    <row r="7" spans="1:19" s="1022" customFormat="1" ht="18" customHeight="1" thickBot="1">
      <c r="A7" s="1435" t="s">
        <v>1264</v>
      </c>
      <c r="B7" s="1430" t="s">
        <v>1333</v>
      </c>
      <c r="C7" s="1414" t="s">
        <v>1265</v>
      </c>
      <c r="D7" s="1029" t="s">
        <v>1266</v>
      </c>
      <c r="E7" s="1433" t="s">
        <v>1267</v>
      </c>
      <c r="F7" s="1433"/>
      <c r="G7" s="1433"/>
      <c r="H7" s="1433"/>
      <c r="I7" s="1433"/>
      <c r="J7" s="1434"/>
      <c r="K7" s="1030"/>
      <c r="L7" s="1030"/>
      <c r="M7" s="1030"/>
      <c r="N7" s="1030"/>
      <c r="O7" s="1030"/>
      <c r="P7" s="1410" t="s">
        <v>1268</v>
      </c>
    </row>
    <row r="8" spans="1:19" s="1022" customFormat="1" ht="12.75" hidden="1" customHeight="1">
      <c r="A8" s="1436"/>
      <c r="B8" s="1431"/>
      <c r="C8" s="1414"/>
      <c r="D8" s="1031"/>
      <c r="E8" s="1032"/>
      <c r="F8" s="1033"/>
      <c r="G8" s="1034"/>
      <c r="H8" s="1034"/>
      <c r="I8" s="1034"/>
      <c r="J8" s="1034"/>
      <c r="K8" s="1035"/>
      <c r="L8" s="1035"/>
      <c r="M8" s="1035"/>
      <c r="N8" s="1036"/>
      <c r="O8" s="1036"/>
      <c r="P8" s="1411"/>
    </row>
    <row r="9" spans="1:19" s="1022" customFormat="1" ht="12.75" hidden="1" customHeight="1">
      <c r="A9" s="1436"/>
      <c r="B9" s="1431"/>
      <c r="C9" s="1414"/>
      <c r="D9" s="1031"/>
      <c r="E9" s="1032"/>
      <c r="F9" s="1033"/>
      <c r="G9" s="1034"/>
      <c r="H9" s="1034"/>
      <c r="I9" s="1034"/>
      <c r="J9" s="1034"/>
      <c r="K9" s="1035"/>
      <c r="L9" s="1035"/>
      <c r="M9" s="1035"/>
      <c r="N9" s="1036"/>
      <c r="O9" s="1036"/>
      <c r="P9" s="1412"/>
    </row>
    <row r="10" spans="1:19" s="1022" customFormat="1" ht="16.899999999999999" customHeight="1" thickTop="1" thickBot="1">
      <c r="A10" s="1436"/>
      <c r="B10" s="1431"/>
      <c r="C10" s="1414"/>
      <c r="D10" s="1031" t="s">
        <v>1269</v>
      </c>
      <c r="E10" s="1414" t="s">
        <v>1270</v>
      </c>
      <c r="F10" s="1424" t="s">
        <v>1271</v>
      </c>
      <c r="G10" s="1425" t="s">
        <v>1272</v>
      </c>
      <c r="H10" s="1426"/>
      <c r="I10" s="1426"/>
      <c r="J10" s="1427"/>
      <c r="K10" s="1428" t="s">
        <v>1273</v>
      </c>
      <c r="L10" s="1428"/>
      <c r="M10" s="1428"/>
      <c r="N10" s="1428"/>
      <c r="O10" s="1428"/>
      <c r="P10" s="1412"/>
    </row>
    <row r="11" spans="1:19" s="1022" customFormat="1" ht="33" customHeight="1" thickTop="1" thickBot="1">
      <c r="A11" s="1437"/>
      <c r="B11" s="1432"/>
      <c r="C11" s="1414"/>
      <c r="D11" s="1037" t="s">
        <v>1274</v>
      </c>
      <c r="E11" s="1414"/>
      <c r="F11" s="1424"/>
      <c r="G11" s="1038" t="s">
        <v>1275</v>
      </c>
      <c r="H11" s="1037" t="s">
        <v>1276</v>
      </c>
      <c r="I11" s="1037" t="s">
        <v>1277</v>
      </c>
      <c r="J11" s="1039" t="s">
        <v>1278</v>
      </c>
      <c r="K11" s="1040" t="s">
        <v>1275</v>
      </c>
      <c r="L11" s="1041" t="s">
        <v>1276</v>
      </c>
      <c r="M11" s="1042" t="s">
        <v>1277</v>
      </c>
      <c r="N11" s="1043" t="s">
        <v>1278</v>
      </c>
      <c r="O11" s="1044" t="s">
        <v>1279</v>
      </c>
      <c r="P11" s="1413"/>
    </row>
    <row r="12" spans="1:19" s="1022" customFormat="1" ht="63" customHeight="1" thickTop="1">
      <c r="A12" s="1045" t="s">
        <v>1281</v>
      </c>
      <c r="B12" s="1046" t="s">
        <v>1282</v>
      </c>
      <c r="C12" s="1047" t="s">
        <v>1283</v>
      </c>
      <c r="D12" s="1048" t="s">
        <v>1284</v>
      </c>
      <c r="E12" s="1048">
        <v>4</v>
      </c>
      <c r="F12" s="1049">
        <v>4</v>
      </c>
      <c r="G12" s="1050">
        <f>F12/4</f>
        <v>1</v>
      </c>
      <c r="H12" s="1051">
        <f>G12</f>
        <v>1</v>
      </c>
      <c r="I12" s="1051">
        <f>H12</f>
        <v>1</v>
      </c>
      <c r="J12" s="1052">
        <f>I12</f>
        <v>1</v>
      </c>
      <c r="K12" s="1053">
        <v>1</v>
      </c>
      <c r="L12" s="1054">
        <v>0</v>
      </c>
      <c r="M12" s="1055">
        <v>0</v>
      </c>
      <c r="N12" s="1056">
        <v>0</v>
      </c>
      <c r="O12" s="1057">
        <f>+N12+M12+L12+K12</f>
        <v>1</v>
      </c>
      <c r="P12" s="1058">
        <f>O12/E12</f>
        <v>0.25</v>
      </c>
    </row>
    <row r="13" spans="1:19" s="1022" customFormat="1" ht="73.900000000000006" customHeight="1">
      <c r="A13" s="1059" t="s">
        <v>1285</v>
      </c>
      <c r="B13" s="1060" t="s">
        <v>1286</v>
      </c>
      <c r="C13" s="1061" t="s">
        <v>1287</v>
      </c>
      <c r="D13" s="1062" t="s">
        <v>1288</v>
      </c>
      <c r="E13" s="1063">
        <v>1600</v>
      </c>
      <c r="F13" s="1063">
        <v>1600</v>
      </c>
      <c r="G13" s="1050">
        <f t="shared" ref="G13:G16" si="0">F13/4</f>
        <v>400</v>
      </c>
      <c r="H13" s="1051">
        <f t="shared" ref="H13:J13" si="1">G13</f>
        <v>400</v>
      </c>
      <c r="I13" s="1051">
        <f t="shared" si="1"/>
        <v>400</v>
      </c>
      <c r="J13" s="1064">
        <f t="shared" si="1"/>
        <v>400</v>
      </c>
      <c r="K13" s="1065">
        <v>562</v>
      </c>
      <c r="L13" s="1066">
        <v>0</v>
      </c>
      <c r="M13" s="1067">
        <v>0</v>
      </c>
      <c r="N13" s="1067">
        <v>0</v>
      </c>
      <c r="O13" s="1057">
        <f t="shared" ref="O13:O21" si="2">+N13+M13+L13+K13</f>
        <v>562</v>
      </c>
      <c r="P13" s="1068">
        <f t="shared" ref="P13:P21" si="3">O13/E13</f>
        <v>0.35125000000000001</v>
      </c>
      <c r="R13" s="1069"/>
    </row>
    <row r="14" spans="1:19" s="1022" customFormat="1" ht="96" customHeight="1">
      <c r="A14" s="1059" t="s">
        <v>1285</v>
      </c>
      <c r="B14" s="1060" t="s">
        <v>1289</v>
      </c>
      <c r="C14" s="1070" t="s">
        <v>1290</v>
      </c>
      <c r="D14" s="1062" t="s">
        <v>1291</v>
      </c>
      <c r="E14" s="1063">
        <v>1570</v>
      </c>
      <c r="F14" s="1063">
        <v>1570</v>
      </c>
      <c r="G14" s="1050">
        <v>393</v>
      </c>
      <c r="H14" s="1051">
        <v>393</v>
      </c>
      <c r="I14" s="1051">
        <v>392</v>
      </c>
      <c r="J14" s="1064">
        <v>392</v>
      </c>
      <c r="K14" s="1065">
        <v>282</v>
      </c>
      <c r="L14" s="1066">
        <v>0</v>
      </c>
      <c r="M14" s="1067">
        <v>0</v>
      </c>
      <c r="N14" s="1067">
        <v>0</v>
      </c>
      <c r="O14" s="1057">
        <f t="shared" si="2"/>
        <v>282</v>
      </c>
      <c r="P14" s="1068">
        <f t="shared" si="3"/>
        <v>0.17961783439490445</v>
      </c>
    </row>
    <row r="15" spans="1:19" s="1022" customFormat="1" ht="96" customHeight="1">
      <c r="A15" s="1059" t="s">
        <v>1293</v>
      </c>
      <c r="B15" s="1060" t="s">
        <v>1294</v>
      </c>
      <c r="C15" s="1070" t="s">
        <v>1295</v>
      </c>
      <c r="D15" s="1062" t="s">
        <v>1288</v>
      </c>
      <c r="E15" s="1063">
        <v>12</v>
      </c>
      <c r="F15" s="1063">
        <v>12</v>
      </c>
      <c r="G15" s="1050">
        <f t="shared" si="0"/>
        <v>3</v>
      </c>
      <c r="H15" s="1051">
        <f t="shared" ref="H15:J16" si="4">G15</f>
        <v>3</v>
      </c>
      <c r="I15" s="1051">
        <f t="shared" si="4"/>
        <v>3</v>
      </c>
      <c r="J15" s="1064">
        <f t="shared" si="4"/>
        <v>3</v>
      </c>
      <c r="K15" s="1065">
        <v>3</v>
      </c>
      <c r="L15" s="1066">
        <v>0</v>
      </c>
      <c r="M15" s="1067">
        <v>0</v>
      </c>
      <c r="N15" s="1067">
        <v>0</v>
      </c>
      <c r="O15" s="1057">
        <f t="shared" si="2"/>
        <v>3</v>
      </c>
      <c r="P15" s="1068">
        <f t="shared" si="3"/>
        <v>0.25</v>
      </c>
    </row>
    <row r="16" spans="1:19" s="1022" customFormat="1" ht="81" customHeight="1">
      <c r="A16" s="1059" t="s">
        <v>1293</v>
      </c>
      <c r="B16" s="1060" t="s">
        <v>1292</v>
      </c>
      <c r="C16" s="1070" t="s">
        <v>1296</v>
      </c>
      <c r="D16" s="1062" t="s">
        <v>1288</v>
      </c>
      <c r="E16" s="1063">
        <v>4</v>
      </c>
      <c r="F16" s="1071">
        <v>4</v>
      </c>
      <c r="G16" s="1050">
        <f t="shared" si="0"/>
        <v>1</v>
      </c>
      <c r="H16" s="1051">
        <f t="shared" si="4"/>
        <v>1</v>
      </c>
      <c r="I16" s="1051">
        <f t="shared" si="4"/>
        <v>1</v>
      </c>
      <c r="J16" s="1064">
        <f t="shared" si="4"/>
        <v>1</v>
      </c>
      <c r="K16" s="1065">
        <v>1</v>
      </c>
      <c r="L16" s="1066">
        <v>0</v>
      </c>
      <c r="M16" s="1067">
        <v>0</v>
      </c>
      <c r="N16" s="1067">
        <v>0</v>
      </c>
      <c r="O16" s="1057">
        <f t="shared" si="2"/>
        <v>1</v>
      </c>
      <c r="P16" s="1068">
        <f t="shared" si="3"/>
        <v>0.25</v>
      </c>
      <c r="S16" s="1072"/>
    </row>
    <row r="17" spans="1:17" s="1022" customFormat="1" ht="81" customHeight="1">
      <c r="A17" s="1059" t="s">
        <v>1297</v>
      </c>
      <c r="B17" s="1060" t="s">
        <v>1280</v>
      </c>
      <c r="C17" s="1070" t="s">
        <v>1299</v>
      </c>
      <c r="D17" s="1062" t="s">
        <v>1300</v>
      </c>
      <c r="E17" s="1063">
        <v>2360</v>
      </c>
      <c r="F17" s="1071">
        <v>2360</v>
      </c>
      <c r="G17" s="1073" t="s">
        <v>1334</v>
      </c>
      <c r="H17" s="1074">
        <v>590</v>
      </c>
      <c r="I17" s="1074">
        <v>590</v>
      </c>
      <c r="J17" s="1075">
        <v>590</v>
      </c>
      <c r="K17" s="1065">
        <v>441</v>
      </c>
      <c r="L17" s="1066">
        <v>0</v>
      </c>
      <c r="M17" s="1067">
        <v>0</v>
      </c>
      <c r="N17" s="1067">
        <v>0</v>
      </c>
      <c r="O17" s="1057">
        <f t="shared" si="2"/>
        <v>441</v>
      </c>
      <c r="P17" s="1068">
        <f t="shared" si="3"/>
        <v>0.18686440677966101</v>
      </c>
    </row>
    <row r="18" spans="1:17" s="1022" customFormat="1" ht="81" customHeight="1">
      <c r="A18" s="1059" t="s">
        <v>1301</v>
      </c>
      <c r="B18" s="1060" t="s">
        <v>1298</v>
      </c>
      <c r="C18" s="1061" t="s">
        <v>1303</v>
      </c>
      <c r="D18" s="1076" t="s">
        <v>1304</v>
      </c>
      <c r="E18" s="1077">
        <v>17539015</v>
      </c>
      <c r="F18" s="1078">
        <v>17539015</v>
      </c>
      <c r="G18" s="1079">
        <f>F18/4</f>
        <v>4384753.75</v>
      </c>
      <c r="H18" s="1077">
        <f>G18</f>
        <v>4384753.75</v>
      </c>
      <c r="I18" s="1077">
        <f>H18</f>
        <v>4384753.75</v>
      </c>
      <c r="J18" s="1080">
        <f>F18-G18-H18-I18</f>
        <v>4384753.75</v>
      </c>
      <c r="K18" s="1081">
        <v>2663689</v>
      </c>
      <c r="L18" s="1082">
        <v>0</v>
      </c>
      <c r="M18" s="1083">
        <v>0</v>
      </c>
      <c r="N18" s="1083">
        <v>0</v>
      </c>
      <c r="O18" s="1084">
        <v>2663689</v>
      </c>
      <c r="P18" s="1068">
        <f t="shared" si="3"/>
        <v>0.15187221175191423</v>
      </c>
      <c r="Q18" s="1085"/>
    </row>
    <row r="19" spans="1:17" s="1022" customFormat="1" ht="81" customHeight="1">
      <c r="A19" s="1059" t="s">
        <v>1306</v>
      </c>
      <c r="B19" s="1060" t="s">
        <v>1302</v>
      </c>
      <c r="C19" s="1086" t="s">
        <v>1308</v>
      </c>
      <c r="D19" s="1062" t="s">
        <v>1304</v>
      </c>
      <c r="E19" s="1087">
        <f>35190897.4+17798472</f>
        <v>52989369.399999999</v>
      </c>
      <c r="F19" s="1087">
        <f>35190897.4+17798472</f>
        <v>52989369.399999999</v>
      </c>
      <c r="G19" s="1081">
        <f>F19</f>
        <v>52989369.399999999</v>
      </c>
      <c r="H19" s="1084"/>
      <c r="I19" s="1084"/>
      <c r="J19" s="1088"/>
      <c r="K19" s="1089">
        <v>47358630.780000001</v>
      </c>
      <c r="L19" s="1090">
        <v>0</v>
      </c>
      <c r="M19" s="1083">
        <v>0</v>
      </c>
      <c r="N19" s="1083">
        <v>0</v>
      </c>
      <c r="O19" s="1091">
        <v>47358630.780000001</v>
      </c>
      <c r="P19" s="1092">
        <f t="shared" si="3"/>
        <v>0.89373833499516986</v>
      </c>
    </row>
    <row r="20" spans="1:17" s="1022" customFormat="1" ht="81" customHeight="1">
      <c r="A20" s="1059" t="s">
        <v>1285</v>
      </c>
      <c r="B20" s="1060" t="s">
        <v>1307</v>
      </c>
      <c r="C20" s="1093" t="s">
        <v>1309</v>
      </c>
      <c r="D20" s="1062" t="s">
        <v>1310</v>
      </c>
      <c r="E20" s="1094">
        <v>130</v>
      </c>
      <c r="F20" s="1095">
        <v>130</v>
      </c>
      <c r="G20" s="1096">
        <v>32</v>
      </c>
      <c r="H20" s="1094">
        <v>32</v>
      </c>
      <c r="I20" s="1094">
        <v>33</v>
      </c>
      <c r="J20" s="1097">
        <v>33</v>
      </c>
      <c r="K20" s="1098">
        <v>33</v>
      </c>
      <c r="L20" s="1066">
        <v>0</v>
      </c>
      <c r="M20" s="1099">
        <v>0</v>
      </c>
      <c r="N20" s="1067">
        <v>0</v>
      </c>
      <c r="O20" s="1057">
        <f t="shared" si="2"/>
        <v>33</v>
      </c>
      <c r="P20" s="1092">
        <f t="shared" si="3"/>
        <v>0.25384615384615383</v>
      </c>
    </row>
    <row r="21" spans="1:17" s="1022" customFormat="1" ht="81" customHeight="1">
      <c r="A21" s="1059" t="s">
        <v>1311</v>
      </c>
      <c r="B21" s="1060" t="s">
        <v>1305</v>
      </c>
      <c r="C21" s="1061" t="s">
        <v>1312</v>
      </c>
      <c r="D21" s="1062" t="s">
        <v>1284</v>
      </c>
      <c r="E21" s="1063">
        <v>12</v>
      </c>
      <c r="F21" s="1071">
        <v>12</v>
      </c>
      <c r="G21" s="1100">
        <v>3</v>
      </c>
      <c r="H21" s="1074">
        <v>3</v>
      </c>
      <c r="I21" s="1074">
        <v>3</v>
      </c>
      <c r="J21" s="1075">
        <v>3</v>
      </c>
      <c r="K21" s="1101">
        <v>3</v>
      </c>
      <c r="L21" s="1066">
        <v>0</v>
      </c>
      <c r="M21" s="1067">
        <v>0</v>
      </c>
      <c r="N21" s="1067">
        <v>0</v>
      </c>
      <c r="O21" s="1057">
        <f t="shared" si="2"/>
        <v>3</v>
      </c>
      <c r="P21" s="1092">
        <f t="shared" si="3"/>
        <v>0.25</v>
      </c>
    </row>
    <row r="22" spans="1:17" s="1022" customFormat="1" ht="14.25" customHeight="1">
      <c r="A22" s="1429"/>
      <c r="B22" s="1429"/>
      <c r="C22" s="1429"/>
      <c r="D22" s="1429"/>
      <c r="E22" s="1429"/>
      <c r="F22" s="1429"/>
      <c r="G22" s="1025"/>
      <c r="H22" s="1025"/>
      <c r="I22" s="1025"/>
      <c r="J22" s="1025"/>
      <c r="K22" s="1021"/>
      <c r="L22" s="1021"/>
      <c r="M22" s="1021"/>
      <c r="N22" s="1021"/>
      <c r="O22" s="1021"/>
      <c r="P22" s="1026"/>
    </row>
    <row r="23" spans="1:17" s="1022" customFormat="1" ht="14.25" customHeight="1">
      <c r="A23" s="1102"/>
      <c r="B23" s="1102"/>
      <c r="C23" s="1103"/>
      <c r="D23" s="1102"/>
      <c r="E23" s="1020"/>
      <c r="F23" s="1020"/>
      <c r="G23" s="1025"/>
      <c r="H23" s="1025"/>
      <c r="I23" s="1025"/>
      <c r="J23" s="1025"/>
      <c r="K23" s="1021"/>
      <c r="L23" s="1021"/>
      <c r="M23" s="1021"/>
      <c r="N23" s="1021"/>
      <c r="O23" s="1021"/>
      <c r="P23" s="1026"/>
    </row>
    <row r="24" spans="1:17" s="1022" customFormat="1" ht="16.5" customHeight="1">
      <c r="A24" s="1104"/>
      <c r="B24" s="1104"/>
      <c r="C24" s="1105"/>
      <c r="D24" s="1024"/>
      <c r="E24" s="1106"/>
      <c r="F24" s="1025"/>
      <c r="G24" s="1025"/>
      <c r="H24" s="1025"/>
      <c r="I24" s="1107"/>
      <c r="J24" s="1025"/>
      <c r="K24" s="1021"/>
      <c r="L24" s="1021"/>
      <c r="M24" s="1021"/>
      <c r="N24" s="1021"/>
      <c r="O24" s="1021"/>
    </row>
    <row r="25" spans="1:17" s="1022" customFormat="1" ht="12" customHeight="1">
      <c r="A25" s="1104"/>
      <c r="B25" s="1104"/>
      <c r="C25" s="1105"/>
      <c r="D25" s="1024"/>
      <c r="E25" s="1106"/>
      <c r="F25" s="1025"/>
      <c r="G25" s="1025"/>
      <c r="H25" s="1025"/>
      <c r="I25" s="1025"/>
      <c r="J25" s="1025"/>
      <c r="K25" s="1021"/>
      <c r="L25" s="1021"/>
      <c r="M25" s="1021"/>
      <c r="N25" s="1021"/>
      <c r="O25" s="1021"/>
    </row>
    <row r="26" spans="1:17" s="1022" customFormat="1" ht="18">
      <c r="A26" s="1021"/>
      <c r="B26" s="1021"/>
      <c r="C26" s="1108"/>
      <c r="D26" s="1109"/>
      <c r="E26" s="1021"/>
      <c r="F26" s="1110"/>
      <c r="G26" s="1021"/>
      <c r="H26" s="1021"/>
      <c r="I26" s="1021"/>
      <c r="J26" s="1021"/>
      <c r="K26" s="1021"/>
      <c r="L26" s="1021"/>
      <c r="M26" s="1021"/>
      <c r="N26" s="1021"/>
      <c r="O26" s="1021"/>
    </row>
    <row r="27" spans="1:17" ht="10.5" customHeight="1">
      <c r="A27" s="940"/>
      <c r="B27" s="940"/>
      <c r="C27" s="941"/>
      <c r="D27" s="1013"/>
      <c r="E27" s="942"/>
      <c r="F27" s="943"/>
      <c r="G27" s="943"/>
      <c r="H27" s="943"/>
      <c r="I27" s="943"/>
      <c r="J27" s="943"/>
      <c r="P27" s="1010"/>
    </row>
    <row r="28" spans="1:17">
      <c r="P28" s="1010"/>
    </row>
    <row r="29" spans="1:17" ht="15">
      <c r="C29" s="947"/>
      <c r="H29" s="948"/>
      <c r="I29" s="948"/>
      <c r="J29" s="948"/>
      <c r="P29" s="1010"/>
    </row>
    <row r="30" spans="1:17" ht="18">
      <c r="C30" s="949" t="s">
        <v>1254</v>
      </c>
      <c r="G30" s="948"/>
      <c r="H30" s="1423" t="s">
        <v>1313</v>
      </c>
      <c r="I30" s="1423"/>
      <c r="J30" s="1423"/>
      <c r="K30" s="1423"/>
      <c r="L30" s="1423"/>
      <c r="P30" s="1010"/>
    </row>
    <row r="31" spans="1:17" ht="18.75" customHeight="1">
      <c r="C31" s="950" t="s">
        <v>1314</v>
      </c>
      <c r="G31" s="948"/>
      <c r="H31" s="1423" t="s">
        <v>1257</v>
      </c>
      <c r="I31" s="1423"/>
      <c r="J31" s="1423"/>
      <c r="K31" s="1423"/>
      <c r="L31" s="1423"/>
      <c r="P31" s="1010"/>
    </row>
    <row r="32" spans="1:17" ht="15">
      <c r="A32" s="1010"/>
      <c r="B32" s="1010"/>
      <c r="C32" s="947"/>
      <c r="D32" s="947"/>
      <c r="G32" s="948"/>
      <c r="H32" s="948"/>
      <c r="I32" s="948"/>
      <c r="J32" s="948"/>
      <c r="K32" s="1010"/>
      <c r="L32" s="1010"/>
      <c r="M32" s="1010"/>
      <c r="N32" s="1010"/>
      <c r="O32" s="1010"/>
      <c r="P32" s="1010"/>
    </row>
    <row r="33" spans="1:16" ht="15" customHeight="1">
      <c r="A33" s="1010"/>
      <c r="B33" s="1010"/>
      <c r="C33" s="951"/>
      <c r="D33" s="947"/>
      <c r="G33" s="948"/>
      <c r="M33" s="1010"/>
      <c r="N33" s="1010"/>
      <c r="O33" s="1010"/>
      <c r="P33" s="1010"/>
    </row>
    <row r="34" spans="1:16" ht="18" customHeight="1">
      <c r="A34" s="1010"/>
      <c r="B34" s="1010"/>
      <c r="D34" s="947"/>
      <c r="G34" s="937"/>
      <c r="M34" s="1010"/>
      <c r="N34" s="1010"/>
      <c r="O34" s="1010"/>
    </row>
    <row r="35" spans="1:16">
      <c r="A35" s="1010"/>
      <c r="B35" s="1010"/>
      <c r="D35" s="947"/>
      <c r="M35" s="1010"/>
      <c r="N35" s="1010"/>
      <c r="O35" s="1010"/>
    </row>
    <row r="36" spans="1:16">
      <c r="A36" s="1010"/>
      <c r="B36" s="1010"/>
      <c r="D36" s="947"/>
      <c r="K36" s="1010"/>
      <c r="L36" s="1010"/>
      <c r="M36" s="1010"/>
      <c r="N36" s="1010"/>
      <c r="O36" s="1010"/>
    </row>
    <row r="37" spans="1:16">
      <c r="A37" s="1010"/>
      <c r="B37" s="1010"/>
      <c r="D37" s="947"/>
      <c r="K37" s="1010"/>
      <c r="L37" s="1010"/>
      <c r="M37" s="1010"/>
      <c r="N37" s="1010"/>
      <c r="O37" s="1010"/>
    </row>
    <row r="38" spans="1:16">
      <c r="A38" s="1010"/>
      <c r="B38" s="1010"/>
      <c r="C38" s="947"/>
      <c r="D38" s="947"/>
      <c r="K38" s="1010"/>
      <c r="L38" s="1010"/>
      <c r="M38" s="1010"/>
      <c r="N38" s="1010"/>
      <c r="O38" s="1010"/>
    </row>
    <row r="39" spans="1:16" ht="15">
      <c r="A39" s="1010"/>
      <c r="B39" s="1010"/>
      <c r="C39" s="951"/>
      <c r="D39" s="947"/>
      <c r="K39" s="1010"/>
      <c r="L39" s="1010"/>
      <c r="M39" s="1010"/>
      <c r="N39" s="1010"/>
      <c r="O39" s="1010"/>
    </row>
    <row r="40" spans="1:16">
      <c r="A40" s="1010"/>
      <c r="B40" s="1010"/>
      <c r="C40" s="947"/>
      <c r="D40" s="947"/>
      <c r="K40" s="1010"/>
      <c r="L40" s="1010"/>
      <c r="M40" s="1010"/>
      <c r="N40" s="1010"/>
      <c r="O40" s="1010"/>
    </row>
    <row r="41" spans="1:16">
      <c r="A41" s="1010"/>
      <c r="B41" s="1010"/>
      <c r="C41" s="947"/>
      <c r="D41" s="947"/>
      <c r="K41" s="1010"/>
      <c r="L41" s="1010"/>
      <c r="M41" s="1010"/>
      <c r="N41" s="1010"/>
      <c r="O41" s="1010"/>
    </row>
    <row r="42" spans="1:16">
      <c r="A42" s="1010"/>
      <c r="B42" s="1010"/>
      <c r="C42" s="947"/>
      <c r="D42" s="1012"/>
      <c r="K42" s="1010"/>
      <c r="L42" s="1010"/>
      <c r="M42" s="1010"/>
      <c r="N42" s="1010"/>
      <c r="O42" s="1010"/>
    </row>
    <row r="43" spans="1:16" ht="15">
      <c r="A43" s="1010"/>
      <c r="B43" s="1010"/>
      <c r="C43" s="951"/>
      <c r="D43" s="1012"/>
      <c r="K43" s="1010"/>
      <c r="L43" s="1010"/>
      <c r="M43" s="1010"/>
      <c r="N43" s="1010"/>
      <c r="O43" s="1010"/>
    </row>
  </sheetData>
  <mergeCells count="17">
    <mergeCell ref="H31:L31"/>
    <mergeCell ref="F10:F11"/>
    <mergeCell ref="G10:J10"/>
    <mergeCell ref="K10:O10"/>
    <mergeCell ref="A22:F22"/>
    <mergeCell ref="H30:L30"/>
    <mergeCell ref="B7:B11"/>
    <mergeCell ref="C7:C11"/>
    <mergeCell ref="E7:J7"/>
    <mergeCell ref="A7:A11"/>
    <mergeCell ref="P7:P11"/>
    <mergeCell ref="E10:E11"/>
    <mergeCell ref="A1:P1"/>
    <mergeCell ref="A2:P2"/>
    <mergeCell ref="O3:P3"/>
    <mergeCell ref="A4:P4"/>
    <mergeCell ref="A6:J6"/>
  </mergeCells>
  <printOptions horizontalCentered="1"/>
  <pageMargins left="0" right="0" top="0.39370078740157483" bottom="0.39370078740157483" header="0.31496062992125984" footer="0.31496062992125984"/>
  <pageSetup paperSize="5" scale="50" fitToHeight="10" orientation="landscape" r:id="rId1"/>
  <drawing r:id="rId2"/>
  <legacyDrawingHF r:id="rId3"/>
</worksheet>
</file>

<file path=xl/worksheets/sheet34.xml><?xml version="1.0" encoding="utf-8"?>
<worksheet xmlns="http://schemas.openxmlformats.org/spreadsheetml/2006/main" xmlns:r="http://schemas.openxmlformats.org/officeDocument/2006/relationships">
  <dimension ref="A1:W44"/>
  <sheetViews>
    <sheetView topLeftCell="B1" zoomScale="50" zoomScaleNormal="50" zoomScalePageLayoutView="70" workbookViewId="0">
      <selection activeCell="Z14" sqref="Z14"/>
    </sheetView>
  </sheetViews>
  <sheetFormatPr baseColWidth="10" defaultColWidth="11.42578125" defaultRowHeight="14.25"/>
  <cols>
    <col min="1" max="1" width="8.42578125" style="964" hidden="1" customWidth="1"/>
    <col min="2" max="2" width="5.140625" style="964" customWidth="1"/>
    <col min="3" max="3" width="7.140625" style="964" bestFit="1" customWidth="1"/>
    <col min="4" max="4" width="7.42578125" style="964" customWidth="1"/>
    <col min="5" max="5" width="25.85546875" style="964" bestFit="1" customWidth="1"/>
    <col min="6" max="6" width="6.7109375" style="964" bestFit="1" customWidth="1"/>
    <col min="7" max="7" width="62.7109375" style="965" customWidth="1"/>
    <col min="8" max="8" width="10.42578125" style="968" customWidth="1"/>
    <col min="9" max="9" width="13" style="964" customWidth="1"/>
    <col min="10" max="10" width="14.28515625" style="939" customWidth="1"/>
    <col min="11" max="11" width="11.85546875" style="964" bestFit="1" customWidth="1"/>
    <col min="12" max="12" width="11.7109375" style="964" customWidth="1"/>
    <col min="13" max="13" width="14.85546875" style="964" customWidth="1"/>
    <col min="14" max="14" width="14" style="964" customWidth="1"/>
    <col min="15" max="15" width="12.28515625" style="964" customWidth="1"/>
    <col min="16" max="16" width="16.5703125" style="964" customWidth="1"/>
    <col min="17" max="17" width="12.140625" style="964" customWidth="1"/>
    <col min="18" max="18" width="10.7109375" style="964" customWidth="1"/>
    <col min="19" max="19" width="14.42578125" style="964" customWidth="1"/>
    <col min="20" max="20" width="17.5703125" style="966" customWidth="1"/>
    <col min="21" max="21" width="20.5703125" style="963" customWidth="1"/>
    <col min="22" max="22" width="13.140625" style="963" customWidth="1"/>
    <col min="23" max="23" width="14.85546875" style="963" customWidth="1"/>
    <col min="24" max="24" width="14.140625" style="963" customWidth="1"/>
    <col min="25" max="25" width="11.5703125" style="963" bestFit="1" customWidth="1"/>
    <col min="26" max="16384" width="11.42578125" style="963"/>
  </cols>
  <sheetData>
    <row r="1" spans="1:22" ht="22.9" customHeight="1">
      <c r="A1" s="1444"/>
      <c r="B1" s="1444"/>
      <c r="C1" s="1444"/>
      <c r="D1" s="1444"/>
      <c r="E1" s="1444"/>
      <c r="F1" s="1444"/>
      <c r="G1" s="1444"/>
      <c r="H1" s="1444"/>
      <c r="I1" s="1444"/>
      <c r="J1" s="1444"/>
      <c r="K1" s="1444"/>
      <c r="L1" s="1444"/>
      <c r="M1" s="1444"/>
      <c r="N1" s="1444"/>
      <c r="O1" s="1445"/>
      <c r="P1" s="1445"/>
      <c r="Q1" s="1445"/>
      <c r="R1" s="1445"/>
      <c r="S1" s="1445"/>
      <c r="T1" s="1445"/>
    </row>
    <row r="2" spans="1:22" ht="22.9" customHeight="1">
      <c r="A2" s="962"/>
      <c r="B2" s="1444"/>
      <c r="C2" s="1446"/>
      <c r="D2" s="1446"/>
      <c r="E2" s="1446"/>
      <c r="F2" s="1446"/>
      <c r="G2" s="1446"/>
      <c r="H2" s="1446"/>
      <c r="I2" s="1446"/>
      <c r="J2" s="1446"/>
      <c r="K2" s="1446"/>
      <c r="L2" s="1446"/>
      <c r="M2" s="1446"/>
      <c r="N2" s="1446"/>
      <c r="O2" s="1446"/>
      <c r="P2" s="1446"/>
      <c r="Q2" s="1446"/>
      <c r="R2" s="1446"/>
      <c r="S2" s="1446"/>
      <c r="T2" s="1446"/>
    </row>
    <row r="3" spans="1:22" ht="12" customHeight="1">
      <c r="A3" s="962"/>
      <c r="B3" s="962"/>
      <c r="C3" s="962"/>
      <c r="D3" s="962"/>
      <c r="E3" s="962"/>
      <c r="F3" s="962"/>
      <c r="G3" s="967"/>
      <c r="H3" s="962"/>
      <c r="I3" s="962"/>
      <c r="J3" s="962"/>
      <c r="K3" s="962"/>
      <c r="L3" s="962"/>
      <c r="M3" s="962"/>
      <c r="N3" s="962"/>
      <c r="S3" s="1447"/>
      <c r="T3" s="1447"/>
    </row>
    <row r="4" spans="1:22" ht="12" customHeight="1">
      <c r="A4" s="962"/>
      <c r="B4" s="1450"/>
      <c r="C4" s="1451"/>
      <c r="D4" s="1451"/>
      <c r="E4" s="1451"/>
      <c r="F4" s="1451"/>
      <c r="G4" s="1451"/>
      <c r="H4" s="1451"/>
      <c r="I4" s="1451"/>
      <c r="J4" s="1451"/>
      <c r="K4" s="1451"/>
      <c r="L4" s="1451"/>
      <c r="M4" s="1451"/>
      <c r="N4" s="1451"/>
      <c r="O4" s="1451"/>
      <c r="P4" s="1451"/>
      <c r="Q4" s="1451"/>
      <c r="R4" s="1451"/>
      <c r="S4" s="1451"/>
      <c r="T4" s="1451"/>
    </row>
    <row r="5" spans="1:22" ht="1.5" customHeight="1"/>
    <row r="6" spans="1:22" ht="25.15" customHeight="1">
      <c r="A6" s="1452"/>
      <c r="B6" s="1452"/>
      <c r="C6" s="1452"/>
      <c r="D6" s="1452"/>
      <c r="E6" s="1452"/>
      <c r="F6" s="1452"/>
      <c r="G6" s="1452"/>
      <c r="H6" s="1445"/>
      <c r="I6" s="1445"/>
      <c r="J6" s="1445"/>
      <c r="K6" s="1445"/>
      <c r="L6" s="1445"/>
      <c r="M6" s="1445"/>
      <c r="N6" s="1445"/>
    </row>
    <row r="7" spans="1:22" ht="18" customHeight="1">
      <c r="A7" s="1442"/>
      <c r="B7" s="1442"/>
      <c r="C7" s="1443"/>
      <c r="D7" s="1443"/>
      <c r="E7" s="1442"/>
      <c r="F7" s="1448"/>
      <c r="G7" s="1442"/>
      <c r="H7" s="967"/>
      <c r="I7" s="1444"/>
      <c r="J7" s="1444"/>
      <c r="K7" s="1444"/>
      <c r="L7" s="1444"/>
      <c r="M7" s="1444"/>
      <c r="N7" s="1444"/>
      <c r="T7" s="1453"/>
    </row>
    <row r="8" spans="1:22" ht="12.75" hidden="1" customHeight="1">
      <c r="A8" s="1442"/>
      <c r="B8" s="967"/>
      <c r="C8" s="967"/>
      <c r="D8" s="967"/>
      <c r="E8" s="1443"/>
      <c r="F8" s="1449"/>
      <c r="G8" s="1442"/>
      <c r="H8" s="967"/>
      <c r="I8" s="962"/>
      <c r="J8" s="969"/>
      <c r="K8" s="962"/>
      <c r="L8" s="962"/>
      <c r="M8" s="962"/>
      <c r="N8" s="962"/>
      <c r="T8" s="1453"/>
    </row>
    <row r="9" spans="1:22" ht="12.75" hidden="1" customHeight="1">
      <c r="A9" s="1442"/>
      <c r="B9" s="967"/>
      <c r="C9" s="967"/>
      <c r="D9" s="967"/>
      <c r="E9" s="1443"/>
      <c r="F9" s="1449"/>
      <c r="G9" s="1442"/>
      <c r="H9" s="967"/>
      <c r="I9" s="962"/>
      <c r="J9" s="969"/>
      <c r="K9" s="962"/>
      <c r="L9" s="962"/>
      <c r="M9" s="962"/>
      <c r="N9" s="962"/>
      <c r="T9" s="1453"/>
    </row>
    <row r="10" spans="1:22" ht="16.899999999999999" customHeight="1">
      <c r="A10" s="1442"/>
      <c r="B10" s="1442"/>
      <c r="C10" s="1442"/>
      <c r="D10" s="1442"/>
      <c r="E10" s="1443"/>
      <c r="F10" s="1449"/>
      <c r="G10" s="1442"/>
      <c r="H10" s="967"/>
      <c r="I10" s="1442"/>
      <c r="J10" s="1442"/>
      <c r="K10" s="1442"/>
      <c r="L10" s="1442"/>
      <c r="M10" s="1442"/>
      <c r="N10" s="1442"/>
      <c r="O10" s="1444"/>
      <c r="P10" s="1444"/>
      <c r="Q10" s="1444"/>
      <c r="R10" s="1444"/>
      <c r="S10" s="1444"/>
      <c r="T10" s="1453"/>
    </row>
    <row r="11" spans="1:22" ht="33" customHeight="1">
      <c r="A11" s="1442"/>
      <c r="B11" s="1443"/>
      <c r="C11" s="1442"/>
      <c r="D11" s="1442"/>
      <c r="E11" s="1443"/>
      <c r="F11" s="1449"/>
      <c r="G11" s="1442"/>
      <c r="H11" s="967"/>
      <c r="I11" s="1442"/>
      <c r="J11" s="1442"/>
      <c r="K11" s="967"/>
      <c r="L11" s="967"/>
      <c r="M11" s="967"/>
      <c r="N11" s="967"/>
      <c r="O11" s="967"/>
      <c r="P11" s="967"/>
      <c r="Q11" s="967"/>
      <c r="R11" s="967"/>
      <c r="S11" s="967"/>
      <c r="T11" s="1453"/>
    </row>
    <row r="12" spans="1:22" ht="30.75" customHeight="1">
      <c r="A12" s="940"/>
      <c r="B12" s="940"/>
      <c r="C12" s="940"/>
      <c r="D12" s="940"/>
      <c r="E12" s="940"/>
      <c r="F12" s="940"/>
      <c r="G12" s="938"/>
      <c r="I12" s="968"/>
      <c r="J12" s="968"/>
      <c r="O12" s="970"/>
      <c r="P12" s="970"/>
      <c r="Q12" s="970"/>
      <c r="R12" s="970"/>
      <c r="S12" s="971"/>
      <c r="T12" s="972"/>
    </row>
    <row r="13" spans="1:22" ht="46.9" customHeight="1">
      <c r="A13" s="940"/>
      <c r="B13" s="940"/>
      <c r="C13" s="940"/>
      <c r="D13" s="940"/>
      <c r="E13" s="940"/>
      <c r="F13" s="940"/>
      <c r="G13" s="941"/>
      <c r="I13" s="942"/>
      <c r="J13" s="942"/>
      <c r="K13" s="943"/>
      <c r="L13" s="943"/>
      <c r="M13" s="943"/>
      <c r="N13" s="943"/>
      <c r="O13" s="970"/>
      <c r="P13" s="970"/>
      <c r="Q13" s="970"/>
      <c r="R13" s="970"/>
      <c r="S13" s="973"/>
      <c r="T13" s="972"/>
      <c r="V13" s="974"/>
    </row>
    <row r="14" spans="1:22" ht="84.75" customHeight="1">
      <c r="A14" s="940"/>
      <c r="B14" s="940"/>
      <c r="C14" s="940"/>
      <c r="D14" s="940"/>
      <c r="E14" s="940"/>
      <c r="F14" s="940"/>
      <c r="G14" s="975"/>
      <c r="I14" s="942"/>
      <c r="J14" s="942"/>
      <c r="K14" s="942"/>
      <c r="L14" s="943"/>
      <c r="M14" s="943"/>
      <c r="N14" s="943"/>
      <c r="O14" s="970"/>
      <c r="P14" s="970"/>
      <c r="Q14" s="970"/>
      <c r="R14" s="970"/>
      <c r="S14" s="973"/>
      <c r="T14" s="972"/>
    </row>
    <row r="15" spans="1:22" ht="87" customHeight="1">
      <c r="A15" s="940"/>
      <c r="B15" s="940"/>
      <c r="C15" s="940"/>
      <c r="D15" s="940"/>
      <c r="E15" s="940"/>
      <c r="F15" s="940"/>
      <c r="G15" s="975"/>
      <c r="I15" s="942"/>
      <c r="J15" s="942"/>
      <c r="K15" s="976"/>
      <c r="L15" s="976"/>
      <c r="M15" s="976"/>
      <c r="N15" s="976"/>
      <c r="O15" s="970"/>
      <c r="P15" s="970"/>
      <c r="Q15" s="970"/>
      <c r="R15" s="970"/>
      <c r="S15" s="973"/>
      <c r="T15" s="972"/>
    </row>
    <row r="16" spans="1:22" ht="78" customHeight="1">
      <c r="A16" s="940"/>
      <c r="B16" s="940"/>
      <c r="C16" s="940"/>
      <c r="D16" s="940"/>
      <c r="E16" s="940"/>
      <c r="F16" s="940"/>
      <c r="G16" s="975"/>
      <c r="I16" s="942"/>
      <c r="J16" s="942"/>
      <c r="K16" s="976"/>
      <c r="L16" s="976"/>
      <c r="M16" s="976"/>
      <c r="N16" s="976"/>
      <c r="O16" s="970"/>
      <c r="P16" s="970"/>
      <c r="Q16" s="970"/>
      <c r="R16" s="970"/>
      <c r="S16" s="973"/>
      <c r="T16" s="972"/>
    </row>
    <row r="17" spans="1:23" ht="78.75" customHeight="1">
      <c r="A17" s="940"/>
      <c r="B17" s="940"/>
      <c r="C17" s="940"/>
      <c r="D17" s="940"/>
      <c r="E17" s="940"/>
      <c r="F17" s="940"/>
      <c r="G17" s="975"/>
      <c r="I17" s="942"/>
      <c r="J17" s="942"/>
      <c r="K17" s="976"/>
      <c r="L17" s="976"/>
      <c r="M17" s="976"/>
      <c r="N17" s="976"/>
      <c r="O17" s="970"/>
      <c r="P17" s="970"/>
      <c r="Q17" s="970"/>
      <c r="R17" s="970"/>
      <c r="S17" s="973"/>
      <c r="T17" s="972"/>
      <c r="W17" s="977"/>
    </row>
    <row r="18" spans="1:23" ht="74.25" customHeight="1">
      <c r="A18" s="940"/>
      <c r="B18" s="940"/>
      <c r="C18" s="940"/>
      <c r="D18" s="940"/>
      <c r="E18" s="940"/>
      <c r="F18" s="940"/>
      <c r="G18" s="975"/>
      <c r="I18" s="942"/>
      <c r="J18" s="942"/>
      <c r="K18" s="940"/>
      <c r="L18" s="943"/>
      <c r="M18" s="943"/>
      <c r="N18" s="943"/>
      <c r="O18" s="970"/>
      <c r="P18" s="970"/>
      <c r="Q18" s="970"/>
      <c r="R18" s="970"/>
      <c r="S18" s="973"/>
      <c r="T18" s="972"/>
    </row>
    <row r="19" spans="1:23" ht="29.25" customHeight="1">
      <c r="A19" s="940"/>
      <c r="B19" s="940"/>
      <c r="C19" s="940"/>
      <c r="D19" s="940"/>
      <c r="E19" s="940"/>
      <c r="F19" s="940"/>
      <c r="G19" s="941"/>
      <c r="I19" s="943"/>
      <c r="J19" s="943"/>
      <c r="K19" s="943"/>
      <c r="L19" s="943"/>
      <c r="M19" s="943"/>
      <c r="N19" s="943"/>
      <c r="O19" s="978"/>
      <c r="P19" s="978"/>
      <c r="Q19" s="978"/>
      <c r="R19" s="978"/>
      <c r="S19" s="973"/>
      <c r="T19" s="972"/>
    </row>
    <row r="20" spans="1:23" ht="33" customHeight="1">
      <c r="A20" s="940"/>
      <c r="B20" s="940"/>
      <c r="C20" s="940"/>
      <c r="D20" s="940"/>
      <c r="E20" s="940"/>
      <c r="F20" s="940"/>
      <c r="G20" s="938"/>
      <c r="I20" s="942"/>
      <c r="J20" s="942"/>
      <c r="K20" s="943"/>
      <c r="L20" s="943"/>
      <c r="M20" s="943"/>
      <c r="N20" s="943"/>
      <c r="O20" s="979"/>
      <c r="P20" s="978"/>
      <c r="Q20" s="978"/>
      <c r="R20" s="978"/>
      <c r="S20" s="973"/>
      <c r="T20" s="972"/>
    </row>
    <row r="21" spans="1:23" ht="59.25" customHeight="1">
      <c r="A21" s="940"/>
      <c r="B21" s="940"/>
      <c r="C21" s="940"/>
      <c r="D21" s="940"/>
      <c r="E21" s="940"/>
      <c r="F21" s="940"/>
      <c r="J21" s="964"/>
      <c r="O21" s="980"/>
      <c r="P21" s="970"/>
      <c r="Q21" s="981"/>
      <c r="R21" s="970"/>
      <c r="S21" s="973"/>
      <c r="T21" s="972"/>
    </row>
    <row r="22" spans="1:23" ht="61.9" customHeight="1">
      <c r="A22" s="940"/>
      <c r="B22" s="940"/>
      <c r="C22" s="940"/>
      <c r="D22" s="940"/>
      <c r="E22" s="940"/>
      <c r="F22" s="940"/>
      <c r="G22" s="941"/>
      <c r="I22" s="942"/>
      <c r="J22" s="942"/>
      <c r="K22" s="943"/>
      <c r="L22" s="943"/>
      <c r="M22" s="943"/>
      <c r="N22" s="943"/>
      <c r="O22" s="970"/>
      <c r="P22" s="970"/>
      <c r="Q22" s="970"/>
      <c r="R22" s="970"/>
      <c r="S22" s="973"/>
      <c r="T22" s="972"/>
    </row>
    <row r="23" spans="1:23" ht="14.25" customHeight="1">
      <c r="A23" s="1441"/>
      <c r="B23" s="1441"/>
      <c r="C23" s="1441"/>
      <c r="D23" s="1441"/>
      <c r="E23" s="1441"/>
      <c r="F23" s="1441"/>
      <c r="G23" s="1441"/>
      <c r="H23" s="1441"/>
      <c r="I23" s="1441"/>
      <c r="J23" s="1441"/>
      <c r="K23" s="939"/>
      <c r="L23" s="939"/>
      <c r="M23" s="939"/>
      <c r="N23" s="939"/>
    </row>
    <row r="24" spans="1:23" ht="14.25" customHeight="1">
      <c r="A24" s="982"/>
      <c r="B24" s="982"/>
      <c r="C24" s="982"/>
      <c r="D24" s="982"/>
      <c r="E24" s="982"/>
      <c r="F24" s="982"/>
      <c r="G24" s="938"/>
      <c r="H24" s="982"/>
      <c r="J24" s="964"/>
      <c r="K24" s="939"/>
      <c r="L24" s="939"/>
      <c r="M24" s="939"/>
      <c r="N24" s="939"/>
    </row>
    <row r="25" spans="1:23" ht="16.5" customHeight="1">
      <c r="A25" s="940"/>
      <c r="B25" s="940"/>
      <c r="C25" s="940"/>
      <c r="D25" s="940"/>
      <c r="E25" s="940"/>
      <c r="F25" s="940"/>
      <c r="G25" s="941"/>
      <c r="I25" s="942"/>
      <c r="K25" s="939"/>
      <c r="L25" s="939"/>
      <c r="M25" s="943"/>
      <c r="N25" s="939"/>
      <c r="T25" s="963"/>
    </row>
    <row r="26" spans="1:23" ht="12" customHeight="1">
      <c r="A26" s="940"/>
      <c r="B26" s="940"/>
      <c r="C26" s="940"/>
      <c r="D26" s="940"/>
      <c r="E26" s="940"/>
      <c r="F26" s="940"/>
      <c r="G26" s="941"/>
      <c r="I26" s="942"/>
      <c r="K26" s="939"/>
      <c r="L26" s="939"/>
      <c r="M26" s="939"/>
      <c r="N26" s="939"/>
      <c r="T26" s="963"/>
    </row>
    <row r="27" spans="1:23">
      <c r="T27" s="963"/>
    </row>
    <row r="28" spans="1:23" ht="10.5" customHeight="1">
      <c r="A28" s="940"/>
      <c r="B28" s="940"/>
      <c r="C28" s="940"/>
      <c r="D28" s="940"/>
      <c r="E28" s="940"/>
      <c r="F28" s="940"/>
      <c r="G28" s="941"/>
      <c r="I28" s="942"/>
      <c r="J28" s="943"/>
      <c r="K28" s="943"/>
      <c r="L28" s="943"/>
      <c r="M28" s="943"/>
      <c r="N28" s="943"/>
      <c r="T28" s="963"/>
    </row>
    <row r="29" spans="1:23">
      <c r="G29" s="983"/>
      <c r="M29" s="984"/>
      <c r="T29" s="963"/>
    </row>
    <row r="30" spans="1:23">
      <c r="G30" s="983"/>
      <c r="T30" s="963"/>
    </row>
    <row r="31" spans="1:23" ht="15">
      <c r="G31" s="983"/>
      <c r="K31" s="985"/>
      <c r="L31" s="985"/>
      <c r="M31" s="985"/>
      <c r="N31" s="985"/>
      <c r="T31" s="963"/>
    </row>
    <row r="32" spans="1:23" ht="18.75" customHeight="1">
      <c r="G32" s="986"/>
      <c r="K32" s="985"/>
      <c r="L32" s="1438"/>
      <c r="M32" s="1439"/>
      <c r="N32" s="1439"/>
      <c r="O32" s="1439"/>
      <c r="P32" s="1439"/>
      <c r="T32" s="963"/>
    </row>
    <row r="33" spans="1:20" ht="18">
      <c r="A33" s="963"/>
      <c r="B33" s="963"/>
      <c r="C33" s="963"/>
      <c r="D33" s="963"/>
      <c r="E33" s="963"/>
      <c r="F33" s="963"/>
      <c r="G33" s="987"/>
      <c r="H33" s="983"/>
      <c r="K33" s="985"/>
      <c r="L33" s="1438"/>
      <c r="M33" s="1440"/>
      <c r="N33" s="1440"/>
      <c r="O33" s="1440"/>
      <c r="P33" s="1440"/>
      <c r="Q33" s="963"/>
      <c r="R33" s="963"/>
      <c r="S33" s="963"/>
      <c r="T33" s="963"/>
    </row>
    <row r="34" spans="1:20" ht="15">
      <c r="A34" s="963"/>
      <c r="B34" s="963"/>
      <c r="C34" s="963"/>
      <c r="D34" s="963"/>
      <c r="E34" s="963"/>
      <c r="F34" s="963"/>
      <c r="G34" s="983"/>
      <c r="H34" s="983"/>
      <c r="K34" s="985"/>
      <c r="L34" s="985"/>
      <c r="M34" s="985"/>
      <c r="N34" s="985"/>
      <c r="O34" s="963"/>
      <c r="P34" s="963"/>
      <c r="Q34" s="963"/>
      <c r="R34" s="963"/>
      <c r="S34" s="963"/>
      <c r="T34" s="963"/>
    </row>
    <row r="35" spans="1:20">
      <c r="A35" s="963"/>
      <c r="B35" s="963"/>
      <c r="C35" s="963"/>
      <c r="D35" s="963"/>
      <c r="E35" s="963"/>
      <c r="F35" s="963"/>
      <c r="G35" s="983"/>
      <c r="H35" s="983"/>
      <c r="K35" s="943"/>
      <c r="O35" s="963"/>
      <c r="P35" s="963"/>
      <c r="Q35" s="963"/>
      <c r="R35" s="963"/>
      <c r="S35" s="963"/>
    </row>
    <row r="36" spans="1:20" ht="15">
      <c r="A36" s="963"/>
      <c r="B36" s="963"/>
      <c r="C36" s="963"/>
      <c r="D36" s="963"/>
      <c r="E36" s="963"/>
      <c r="F36" s="963"/>
      <c r="G36" s="988"/>
      <c r="H36" s="983"/>
      <c r="O36" s="963"/>
      <c r="P36" s="963"/>
      <c r="Q36" s="963"/>
      <c r="R36" s="963"/>
      <c r="S36" s="963"/>
    </row>
    <row r="37" spans="1:20">
      <c r="A37" s="963"/>
      <c r="B37" s="963"/>
      <c r="C37" s="963"/>
      <c r="D37" s="963"/>
      <c r="E37" s="963"/>
      <c r="F37" s="963"/>
      <c r="G37" s="983"/>
      <c r="H37" s="983"/>
      <c r="O37" s="963"/>
      <c r="P37" s="963"/>
      <c r="Q37" s="963"/>
      <c r="R37" s="963"/>
      <c r="S37" s="963"/>
    </row>
    <row r="38" spans="1:20">
      <c r="A38" s="963"/>
      <c r="B38" s="963"/>
      <c r="C38" s="963"/>
      <c r="D38" s="963"/>
      <c r="E38" s="963"/>
      <c r="F38" s="963"/>
      <c r="G38" s="983"/>
      <c r="H38" s="983"/>
      <c r="O38" s="963"/>
      <c r="P38" s="963"/>
      <c r="Q38" s="963"/>
      <c r="R38" s="963"/>
      <c r="S38" s="963"/>
    </row>
    <row r="39" spans="1:20">
      <c r="A39" s="963"/>
      <c r="B39" s="963"/>
      <c r="C39" s="963"/>
      <c r="D39" s="963"/>
      <c r="E39" s="963"/>
      <c r="F39" s="963"/>
      <c r="G39" s="983"/>
      <c r="H39" s="983"/>
      <c r="O39" s="963"/>
      <c r="P39" s="963"/>
      <c r="Q39" s="963"/>
      <c r="R39" s="963"/>
      <c r="S39" s="963"/>
    </row>
    <row r="40" spans="1:20" ht="15">
      <c r="A40" s="963"/>
      <c r="B40" s="963"/>
      <c r="C40" s="963"/>
      <c r="D40" s="963"/>
      <c r="E40" s="963"/>
      <c r="F40" s="963"/>
      <c r="G40" s="988"/>
      <c r="H40" s="983"/>
      <c r="O40" s="963"/>
      <c r="P40" s="963"/>
      <c r="Q40" s="963"/>
      <c r="R40" s="963"/>
      <c r="S40" s="963"/>
    </row>
    <row r="41" spans="1:20">
      <c r="A41" s="963"/>
      <c r="B41" s="963"/>
      <c r="C41" s="963"/>
      <c r="D41" s="963"/>
      <c r="E41" s="963"/>
      <c r="F41" s="963"/>
      <c r="G41" s="983"/>
      <c r="H41" s="983"/>
      <c r="O41" s="963"/>
      <c r="P41" s="963"/>
      <c r="Q41" s="963"/>
      <c r="R41" s="963"/>
      <c r="S41" s="963"/>
    </row>
    <row r="42" spans="1:20">
      <c r="A42" s="963"/>
      <c r="B42" s="963"/>
      <c r="C42" s="963"/>
      <c r="D42" s="963"/>
      <c r="E42" s="963"/>
      <c r="F42" s="963"/>
      <c r="G42" s="983"/>
      <c r="H42" s="983"/>
      <c r="O42" s="963"/>
      <c r="P42" s="963"/>
      <c r="Q42" s="963"/>
      <c r="R42" s="963"/>
      <c r="S42" s="963"/>
    </row>
    <row r="43" spans="1:20">
      <c r="A43" s="963"/>
      <c r="B43" s="963"/>
      <c r="C43" s="963"/>
      <c r="D43" s="963"/>
      <c r="E43" s="963"/>
      <c r="F43" s="963"/>
      <c r="G43" s="983"/>
      <c r="H43" s="989"/>
      <c r="O43" s="963"/>
      <c r="P43" s="963"/>
      <c r="Q43" s="963"/>
      <c r="R43" s="963"/>
      <c r="S43" s="963"/>
    </row>
    <row r="44" spans="1:20" ht="15">
      <c r="A44" s="963"/>
      <c r="B44" s="963"/>
      <c r="C44" s="963"/>
      <c r="D44" s="963"/>
      <c r="E44" s="963"/>
      <c r="F44" s="963"/>
      <c r="G44" s="988"/>
      <c r="H44" s="989"/>
      <c r="O44" s="963"/>
      <c r="P44" s="963"/>
      <c r="Q44" s="963"/>
      <c r="R44" s="963"/>
      <c r="S44" s="963"/>
    </row>
  </sheetData>
  <protectedRanges>
    <protectedRange sqref="A11:F11 A14:F218" name="Rango2"/>
    <protectedRange sqref="O1:P4 T1:T4 O10:P11 O14:P65555 T10:T65555" name="Rango1"/>
  </protectedRanges>
  <mergeCells count="22">
    <mergeCell ref="A1:T1"/>
    <mergeCell ref="B2:T2"/>
    <mergeCell ref="S3:T3"/>
    <mergeCell ref="B7:D7"/>
    <mergeCell ref="E7:E11"/>
    <mergeCell ref="F7:F11"/>
    <mergeCell ref="G7:G11"/>
    <mergeCell ref="B4:T4"/>
    <mergeCell ref="A6:N6"/>
    <mergeCell ref="A7:A11"/>
    <mergeCell ref="I7:N7"/>
    <mergeCell ref="T7:T11"/>
    <mergeCell ref="K10:N10"/>
    <mergeCell ref="O10:S10"/>
    <mergeCell ref="L32:P32"/>
    <mergeCell ref="L33:P33"/>
    <mergeCell ref="A23:J23"/>
    <mergeCell ref="B10:B11"/>
    <mergeCell ref="C10:C11"/>
    <mergeCell ref="D10:D11"/>
    <mergeCell ref="I10:I11"/>
    <mergeCell ref="J10:J11"/>
  </mergeCells>
  <printOptions horizontalCentered="1" verticalCentered="1"/>
  <pageMargins left="0" right="0" top="0" bottom="0" header="0" footer="0"/>
  <pageSetup paperSize="5" scale="30" orientation="portrait" r:id="rId1"/>
  <headerFooter>
    <oddHeader>&amp;L&amp;8&amp;G&amp;C&amp;"-,Negrita"&amp;16&amp;14MATRIZ DE INDICADORES DE RESULTADOS&amp;R&amp;"-,Negrita"&amp;16    MIR 2017</oddHeader>
  </headerFooter>
  <drawing r:id="rId2"/>
  <legacyDrawingHF r:id="rId3"/>
</worksheet>
</file>

<file path=xl/worksheets/sheet35.xml><?xml version="1.0" encoding="utf-8"?>
<worksheet xmlns="http://schemas.openxmlformats.org/spreadsheetml/2006/main" xmlns:r="http://schemas.openxmlformats.org/officeDocument/2006/relationships">
  <sheetPr codeName="Hoja19"/>
  <dimension ref="A1:J38"/>
  <sheetViews>
    <sheetView view="pageBreakPreview" zoomScaleSheetLayoutView="100" workbookViewId="0">
      <selection activeCell="C27" sqref="C27"/>
    </sheetView>
  </sheetViews>
  <sheetFormatPr baseColWidth="10" defaultColWidth="11.28515625" defaultRowHeight="16.5"/>
  <cols>
    <col min="1" max="1" width="4.28515625" style="124" customWidth="1"/>
    <col min="2" max="2" width="41" style="106" customWidth="1"/>
    <col min="3" max="5" width="15.7109375" style="106" customWidth="1"/>
    <col min="6" max="16384" width="11.28515625" style="106"/>
  </cols>
  <sheetData>
    <row r="1" spans="1:7">
      <c r="A1" s="764"/>
      <c r="B1" s="1454" t="s">
        <v>23</v>
      </c>
      <c r="C1" s="1454"/>
      <c r="D1" s="1454"/>
      <c r="E1" s="1454"/>
    </row>
    <row r="2" spans="1:7">
      <c r="A2" s="331"/>
      <c r="B2" s="1389" t="s">
        <v>939</v>
      </c>
      <c r="C2" s="1389"/>
      <c r="D2" s="1389"/>
      <c r="E2" s="1389"/>
    </row>
    <row r="3" spans="1:7">
      <c r="A3" s="765"/>
      <c r="B3" s="1455" t="str">
        <f>'ETCA-I-01'!A3</f>
        <v>TELEVISORA DE HERMOSILLO, S.A. DE C.V.</v>
      </c>
      <c r="C3" s="1455"/>
      <c r="D3" s="1455"/>
      <c r="E3" s="1455"/>
      <c r="G3" s="388"/>
    </row>
    <row r="4" spans="1:7">
      <c r="A4" s="1456" t="str">
        <f>'ETCA-I-03'!A4</f>
        <v>Del 01 de Enero al 31 de Marzo de 2019</v>
      </c>
      <c r="B4" s="1456"/>
      <c r="C4" s="1456"/>
      <c r="D4" s="1456"/>
      <c r="E4" s="1456"/>
    </row>
    <row r="5" spans="1:7">
      <c r="A5" s="794"/>
      <c r="B5" s="1389" t="s">
        <v>940</v>
      </c>
      <c r="C5" s="1389"/>
      <c r="D5" s="766"/>
      <c r="E5" s="331"/>
    </row>
    <row r="6" spans="1:7" ht="6.75" customHeight="1" thickBot="1">
      <c r="A6" s="764"/>
      <c r="B6" s="767"/>
      <c r="C6" s="767"/>
      <c r="D6" s="767"/>
      <c r="E6" s="767"/>
    </row>
    <row r="7" spans="1:7" s="202" customFormat="1">
      <c r="A7" s="1457" t="s">
        <v>257</v>
      </c>
      <c r="B7" s="1458"/>
      <c r="C7" s="1461" t="s">
        <v>941</v>
      </c>
      <c r="D7" s="1461" t="s">
        <v>475</v>
      </c>
      <c r="E7" s="1463" t="s">
        <v>942</v>
      </c>
    </row>
    <row r="8" spans="1:7" s="202" customFormat="1" ht="17.25" thickBot="1">
      <c r="A8" s="1459"/>
      <c r="B8" s="1460"/>
      <c r="C8" s="1462"/>
      <c r="D8" s="1462"/>
      <c r="E8" s="1464"/>
    </row>
    <row r="9" spans="1:7" s="202" customFormat="1" ht="20.25" customHeight="1">
      <c r="A9" s="389" t="s">
        <v>943</v>
      </c>
      <c r="B9" s="338"/>
      <c r="C9" s="348">
        <f>C10+C11</f>
        <v>88528385</v>
      </c>
      <c r="D9" s="348">
        <f>D10+D11</f>
        <v>19502853</v>
      </c>
      <c r="E9" s="395">
        <f>E10+E11</f>
        <v>18367023</v>
      </c>
      <c r="F9" s="423" t="str">
        <f>IF((C9-'ETCA-II-01'!C51)&gt;0.9,"ERROR!!!!! EL MONTO NO COINCIDE CON LO REPORTADO EN EL FORMATO ETCA-II-01 EN EL TOTAL DEVENGADO DEL ANALÍTICO DE INGRESOS","")</f>
        <v/>
      </c>
    </row>
    <row r="10" spans="1:7" s="202" customFormat="1" ht="20.25" customHeight="1">
      <c r="A10" s="337"/>
      <c r="B10" s="391" t="s">
        <v>944</v>
      </c>
      <c r="C10" s="339"/>
      <c r="D10" s="339"/>
      <c r="E10" s="390"/>
    </row>
    <row r="11" spans="1:7" s="202" customFormat="1" ht="20.25" customHeight="1">
      <c r="A11" s="337"/>
      <c r="B11" s="391" t="s">
        <v>945</v>
      </c>
      <c r="C11" s="339">
        <v>88528385</v>
      </c>
      <c r="D11" s="339">
        <v>19502853</v>
      </c>
      <c r="E11" s="390">
        <v>18367023</v>
      </c>
    </row>
    <row r="12" spans="1:7" s="202" customFormat="1" ht="20.25" customHeight="1">
      <c r="A12" s="389" t="s">
        <v>946</v>
      </c>
      <c r="B12" s="391"/>
      <c r="C12" s="348">
        <f>C13+C14</f>
        <v>88528385</v>
      </c>
      <c r="D12" s="348">
        <f>D13+D14</f>
        <v>24570045</v>
      </c>
      <c r="E12" s="395">
        <f>E13+E14</f>
        <v>19395689</v>
      </c>
      <c r="F12" s="423" t="str">
        <f>IF((C12-'ETCA II-04'!B81)&gt;0.9,"ERROR!!!!! EL MONTO NO COINCIDE CON LO REPORTADO EN EL FORMATO ETCA-II-04 EN EL TOTAL DEVENGADO DEL ANALÍTICO DE INGRESOS","")</f>
        <v/>
      </c>
    </row>
    <row r="13" spans="1:7" s="202" customFormat="1" ht="20.25" customHeight="1">
      <c r="A13" s="337"/>
      <c r="B13" s="391" t="s">
        <v>947</v>
      </c>
      <c r="C13" s="339"/>
      <c r="D13" s="339"/>
      <c r="E13" s="390"/>
    </row>
    <row r="14" spans="1:7" s="202" customFormat="1" ht="20.25" customHeight="1">
      <c r="A14" s="337"/>
      <c r="B14" s="391" t="s">
        <v>948</v>
      </c>
      <c r="C14" s="339">
        <v>88528385</v>
      </c>
      <c r="D14" s="339">
        <v>24570045</v>
      </c>
      <c r="E14" s="390">
        <v>19395689</v>
      </c>
    </row>
    <row r="15" spans="1:7" s="202" customFormat="1" ht="20.25" customHeight="1">
      <c r="A15" s="389" t="s">
        <v>949</v>
      </c>
      <c r="B15" s="391"/>
      <c r="C15" s="348">
        <f>C9-C12</f>
        <v>0</v>
      </c>
      <c r="D15" s="348">
        <f>D9-D12</f>
        <v>-5067192</v>
      </c>
      <c r="E15" s="395">
        <f>E9-E12</f>
        <v>-1028666</v>
      </c>
    </row>
    <row r="16" spans="1:7" s="202" customFormat="1" ht="20.25" customHeight="1" thickBot="1">
      <c r="A16" s="337"/>
      <c r="B16" s="338"/>
      <c r="C16" s="339"/>
      <c r="D16" s="339"/>
      <c r="E16" s="341"/>
    </row>
    <row r="17" spans="1:6" s="202" customFormat="1">
      <c r="A17" s="1457" t="s">
        <v>257</v>
      </c>
      <c r="B17" s="1458"/>
      <c r="C17" s="1461" t="s">
        <v>941</v>
      </c>
      <c r="D17" s="1461" t="s">
        <v>475</v>
      </c>
      <c r="E17" s="1465" t="s">
        <v>942</v>
      </c>
    </row>
    <row r="18" spans="1:6" s="202" customFormat="1" ht="12" customHeight="1" thickBot="1">
      <c r="A18" s="1459"/>
      <c r="B18" s="1460"/>
      <c r="C18" s="1462"/>
      <c r="D18" s="1462"/>
      <c r="E18" s="1466"/>
    </row>
    <row r="19" spans="1:6" s="202" customFormat="1" ht="20.25" customHeight="1">
      <c r="A19" s="389" t="s">
        <v>950</v>
      </c>
      <c r="B19" s="338"/>
      <c r="C19" s="348">
        <f>C15</f>
        <v>0</v>
      </c>
      <c r="D19" s="348">
        <f>D15</f>
        <v>-5067192</v>
      </c>
      <c r="E19" s="596">
        <f>E15</f>
        <v>-1028666</v>
      </c>
    </row>
    <row r="20" spans="1:6" s="202" customFormat="1" ht="20.25" customHeight="1">
      <c r="A20" s="389" t="s">
        <v>951</v>
      </c>
      <c r="B20" s="338"/>
      <c r="C20" s="339">
        <v>8000000</v>
      </c>
      <c r="D20" s="339">
        <v>1407268</v>
      </c>
      <c r="E20" s="390">
        <v>1407268</v>
      </c>
      <c r="F20" s="423" t="str">
        <f>IF((D20-'ETCA-I-03'!C48)&gt;0.9,"ERROR!!!!! EL MONTO NO COINCIDE CON LO REPORTADO EN EL FORMATO ETCA-I-03 POR CONCEPTO DE INTERESES, COMISIONES Y GASTOS DE LA DEUDA","")</f>
        <v/>
      </c>
    </row>
    <row r="21" spans="1:6" s="202" customFormat="1" ht="20.25" customHeight="1">
      <c r="A21" s="389" t="s">
        <v>952</v>
      </c>
      <c r="B21" s="338"/>
      <c r="C21" s="348">
        <f>C19-C20</f>
        <v>-8000000</v>
      </c>
      <c r="D21" s="348">
        <f>D19-D20</f>
        <v>-6474460</v>
      </c>
      <c r="E21" s="395">
        <f>E19-E20</f>
        <v>-2435934</v>
      </c>
    </row>
    <row r="22" spans="1:6" s="202" customFormat="1" ht="20.25" customHeight="1" thickBot="1">
      <c r="A22" s="337"/>
      <c r="B22" s="338"/>
      <c r="C22" s="354"/>
      <c r="D22" s="354"/>
      <c r="E22" s="798"/>
    </row>
    <row r="23" spans="1:6" s="202" customFormat="1" ht="28.5" customHeight="1">
      <c r="A23" s="1457" t="s">
        <v>257</v>
      </c>
      <c r="B23" s="1458"/>
      <c r="C23" s="1461" t="s">
        <v>941</v>
      </c>
      <c r="D23" s="392" t="s">
        <v>475</v>
      </c>
      <c r="E23" s="1465" t="s">
        <v>942</v>
      </c>
    </row>
    <row r="24" spans="1:6" s="202" customFormat="1" ht="0.75" customHeight="1" thickBot="1">
      <c r="A24" s="1459"/>
      <c r="B24" s="1460"/>
      <c r="C24" s="1462"/>
      <c r="D24" s="393"/>
      <c r="E24" s="1466"/>
    </row>
    <row r="25" spans="1:6" s="202" customFormat="1" ht="20.25" customHeight="1">
      <c r="A25" s="389" t="s">
        <v>953</v>
      </c>
      <c r="B25" s="338"/>
      <c r="C25" s="339"/>
      <c r="D25" s="339"/>
      <c r="E25" s="341"/>
    </row>
    <row r="26" spans="1:6" s="202" customFormat="1" ht="20.25" customHeight="1">
      <c r="A26" s="389" t="s">
        <v>954</v>
      </c>
      <c r="B26" s="338"/>
      <c r="C26" s="339">
        <v>10000000</v>
      </c>
      <c r="D26" s="339">
        <v>2499996</v>
      </c>
      <c r="E26" s="341">
        <v>2499996</v>
      </c>
    </row>
    <row r="27" spans="1:6" s="202" customFormat="1" ht="20.25" customHeight="1">
      <c r="A27" s="389" t="s">
        <v>955</v>
      </c>
      <c r="B27" s="338"/>
      <c r="C27" s="348">
        <f>C25-C26</f>
        <v>-10000000</v>
      </c>
      <c r="D27" s="348">
        <f>D25-D26</f>
        <v>-2499996</v>
      </c>
      <c r="E27" s="395">
        <f>E25-E26</f>
        <v>-2499996</v>
      </c>
    </row>
    <row r="28" spans="1:6" s="202" customFormat="1" ht="20.25" customHeight="1" thickBot="1">
      <c r="A28" s="795"/>
      <c r="B28" s="796"/>
      <c r="C28" s="797"/>
      <c r="D28" s="797"/>
      <c r="E28" s="394"/>
    </row>
    <row r="29" spans="1:6" s="202" customFormat="1" ht="18" customHeight="1">
      <c r="A29" s="768" t="s">
        <v>84</v>
      </c>
      <c r="B29" s="769"/>
      <c r="C29" s="769"/>
      <c r="D29" s="769"/>
      <c r="E29" s="769"/>
    </row>
    <row r="30" spans="1:6" s="202" customFormat="1" ht="18" customHeight="1">
      <c r="A30" s="511"/>
      <c r="B30" s="511"/>
      <c r="C30" s="511"/>
      <c r="D30" s="511"/>
      <c r="E30" s="511"/>
    </row>
    <row r="31" spans="1:6" s="202" customFormat="1" ht="18" customHeight="1">
      <c r="A31" s="511"/>
      <c r="B31" s="511"/>
      <c r="C31" s="511"/>
      <c r="D31" s="511"/>
      <c r="E31" s="511"/>
    </row>
    <row r="32" spans="1:6" s="202" customFormat="1" ht="18" customHeight="1">
      <c r="A32" s="511"/>
      <c r="B32" s="511"/>
      <c r="C32" s="511"/>
      <c r="D32" s="511"/>
      <c r="E32" s="511"/>
    </row>
    <row r="33" spans="1:10" ht="18" customHeight="1">
      <c r="A33" s="768" t="s">
        <v>255</v>
      </c>
      <c r="B33" s="775" t="s">
        <v>956</v>
      </c>
      <c r="C33" s="769"/>
      <c r="D33" s="769"/>
      <c r="E33" s="769"/>
      <c r="J33" s="347"/>
    </row>
    <row r="34" spans="1:10" ht="49.5" customHeight="1">
      <c r="A34" s="1467" t="s">
        <v>957</v>
      </c>
      <c r="B34" s="1467"/>
      <c r="C34" s="1467"/>
      <c r="D34" s="1467"/>
      <c r="E34" s="1467"/>
    </row>
    <row r="35" spans="1:10">
      <c r="A35" s="765"/>
      <c r="B35" s="769"/>
      <c r="C35" s="769"/>
      <c r="D35" s="769"/>
      <c r="E35" s="769"/>
    </row>
    <row r="36" spans="1:10" ht="75" customHeight="1">
      <c r="A36" s="1467" t="s">
        <v>958</v>
      </c>
      <c r="B36" s="1467"/>
      <c r="C36" s="1467"/>
      <c r="D36" s="1467"/>
      <c r="E36" s="1467"/>
    </row>
    <row r="37" spans="1:10" ht="5.25" customHeight="1">
      <c r="A37" s="765"/>
      <c r="B37" s="769"/>
      <c r="C37" s="769"/>
      <c r="D37" s="769"/>
      <c r="E37" s="769"/>
    </row>
    <row r="38" spans="1:10" ht="13.5" customHeight="1">
      <c r="A38" s="1467" t="s">
        <v>959</v>
      </c>
      <c r="B38" s="1467"/>
      <c r="C38" s="1467"/>
      <c r="D38" s="1467"/>
      <c r="E38" s="1467"/>
    </row>
  </sheetData>
  <sheetProtection sheet="1" scenarios="1" insertHyperlinks="0"/>
  <mergeCells count="19">
    <mergeCell ref="A36:E36"/>
    <mergeCell ref="A38:E38"/>
    <mergeCell ref="A23:B24"/>
    <mergeCell ref="C23:C24"/>
    <mergeCell ref="E23:E24"/>
    <mergeCell ref="A34:E34"/>
    <mergeCell ref="A7:B8"/>
    <mergeCell ref="C7:C8"/>
    <mergeCell ref="E7:E8"/>
    <mergeCell ref="C17:C18"/>
    <mergeCell ref="E17:E18"/>
    <mergeCell ref="A17:B18"/>
    <mergeCell ref="D7:D8"/>
    <mergeCell ref="D17:D18"/>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dimension ref="A1:F89"/>
  <sheetViews>
    <sheetView view="pageBreakPreview" topLeftCell="A79" zoomScaleSheetLayoutView="100" workbookViewId="0">
      <selection activeCell="E106" sqref="E106"/>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156" t="s">
        <v>23</v>
      </c>
      <c r="B1" s="1156"/>
      <c r="C1" s="1156"/>
      <c r="D1" s="1156"/>
      <c r="E1" s="1156"/>
    </row>
    <row r="2" spans="1:6" ht="15.75" customHeight="1">
      <c r="A2" s="1157" t="s">
        <v>960</v>
      </c>
      <c r="B2" s="1157"/>
      <c r="C2" s="1157"/>
      <c r="D2" s="1157"/>
      <c r="E2" s="1157"/>
    </row>
    <row r="3" spans="1:6" ht="16.5" customHeight="1">
      <c r="A3" s="1157" t="str">
        <f>'ETCA-I-01'!A3:G3</f>
        <v>TELEVISORA DE HERMOSILLO, S.A. DE C.V.</v>
      </c>
      <c r="B3" s="1157"/>
      <c r="C3" s="1157"/>
      <c r="D3" s="1157"/>
      <c r="E3" s="1157"/>
    </row>
    <row r="4" spans="1:6" ht="15.75" customHeight="1">
      <c r="A4" s="1201" t="str">
        <f>'ETCA-I-03'!A4:D4</f>
        <v>Del 01 de Enero al 31 de Marzo de 2019</v>
      </c>
      <c r="B4" s="1201"/>
      <c r="C4" s="1201"/>
      <c r="D4" s="1201"/>
      <c r="E4" s="1201"/>
    </row>
    <row r="5" spans="1:6" ht="15.75" customHeight="1">
      <c r="A5" s="1486" t="s">
        <v>87</v>
      </c>
      <c r="B5" s="1486"/>
      <c r="C5" s="1486"/>
      <c r="D5" s="1486"/>
      <c r="E5" s="1486"/>
    </row>
    <row r="6" spans="1:6" ht="15.75" customHeight="1" thickBot="1">
      <c r="A6" s="806"/>
      <c r="B6" s="806"/>
      <c r="C6" s="806"/>
      <c r="D6" s="806"/>
      <c r="E6" s="806"/>
    </row>
    <row r="7" spans="1:6">
      <c r="A7" s="1475" t="s">
        <v>88</v>
      </c>
      <c r="B7" s="1476"/>
      <c r="C7" s="792" t="s">
        <v>961</v>
      </c>
      <c r="D7" s="1382" t="s">
        <v>475</v>
      </c>
      <c r="E7" s="682" t="s">
        <v>962</v>
      </c>
    </row>
    <row r="8" spans="1:6" ht="15.75" thickBot="1">
      <c r="A8" s="1477"/>
      <c r="B8" s="1478"/>
      <c r="C8" s="793" t="s">
        <v>624</v>
      </c>
      <c r="D8" s="1383"/>
      <c r="E8" s="629" t="s">
        <v>627</v>
      </c>
    </row>
    <row r="9" spans="1:6" ht="7.5" customHeight="1">
      <c r="A9" s="807"/>
      <c r="B9" s="630"/>
      <c r="C9" s="630"/>
      <c r="D9" s="630"/>
      <c r="E9" s="630"/>
    </row>
    <row r="10" spans="1:6">
      <c r="A10" s="807"/>
      <c r="B10" s="631" t="s">
        <v>963</v>
      </c>
      <c r="C10" s="756">
        <f>SUM(C11:C13)</f>
        <v>88528385</v>
      </c>
      <c r="D10" s="756">
        <f>SUM(D11:D13)</f>
        <v>19502853</v>
      </c>
      <c r="E10" s="756">
        <f>SUM(E11:E13)</f>
        <v>18367023</v>
      </c>
      <c r="F10" s="518" t="str">
        <f>IF(C10&lt;&gt;'ETCA-IV-01'!C9,"ERROR!!!!! EL MONTO NO COINCIDE CON LO REPORTADO EN EL FORMATO ETCA-IV-01 ","")</f>
        <v/>
      </c>
    </row>
    <row r="11" spans="1:6" ht="14.25" customHeight="1">
      <c r="A11" s="807"/>
      <c r="B11" s="630" t="s">
        <v>964</v>
      </c>
      <c r="C11" s="744">
        <v>88528385</v>
      </c>
      <c r="D11" s="744">
        <v>19502853</v>
      </c>
      <c r="E11" s="744">
        <v>18367023</v>
      </c>
      <c r="F11" s="518" t="str">
        <f>IF(D10&lt;&gt;'ETCA-IV-01'!D9,"ERROR!!!!! EL MONTO NO COINCIDE CON LO REPORTADO EN EL FORMATO ETCA-IV-01 ","")</f>
        <v/>
      </c>
    </row>
    <row r="12" spans="1:6" ht="14.25" customHeight="1">
      <c r="A12" s="807"/>
      <c r="B12" s="630" t="s">
        <v>965</v>
      </c>
      <c r="C12" s="744">
        <v>0</v>
      </c>
      <c r="D12" s="744">
        <v>0</v>
      </c>
      <c r="E12" s="744">
        <v>0</v>
      </c>
      <c r="F12" s="518" t="str">
        <f>IF(E10&lt;&gt;'ETCA-IV-01'!E9,"ERROR!!!!! EL MONTO NO COINCIDE CON LO REPORTADO EN EL FORMATO ETCA-IV-01 ","")</f>
        <v/>
      </c>
    </row>
    <row r="13" spans="1:6" ht="14.25" customHeight="1">
      <c r="A13" s="807"/>
      <c r="B13" s="630" t="s">
        <v>966</v>
      </c>
      <c r="C13" s="744">
        <v>0</v>
      </c>
      <c r="D13" s="744">
        <v>0</v>
      </c>
      <c r="E13" s="744">
        <v>0</v>
      </c>
    </row>
    <row r="14" spans="1:6" ht="3.75" customHeight="1">
      <c r="A14" s="805"/>
      <c r="B14" s="631"/>
      <c r="C14" s="751"/>
      <c r="D14" s="751"/>
      <c r="E14" s="751"/>
    </row>
    <row r="15" spans="1:6">
      <c r="A15" s="805"/>
      <c r="B15" s="631" t="s">
        <v>967</v>
      </c>
      <c r="C15" s="756">
        <f>SUM(C16:C17)</f>
        <v>88528385</v>
      </c>
      <c r="D15" s="756">
        <f>SUM(D16:D17)</f>
        <v>24570045</v>
      </c>
      <c r="E15" s="756">
        <f>SUM(E16:E17)</f>
        <v>19395689</v>
      </c>
      <c r="F15" s="518" t="str">
        <f>IF(C15&lt;&gt;'ETCA-IV-01'!C12,"ERROR!!!!! EL MONTO NO COINCIDE CON LO REPORTADO EN EL FORMATO ETCA-IV-01 ","")</f>
        <v/>
      </c>
    </row>
    <row r="16" spans="1:6" ht="21" customHeight="1">
      <c r="A16" s="807"/>
      <c r="B16" s="630" t="s">
        <v>968</v>
      </c>
      <c r="C16" s="744">
        <v>88528385</v>
      </c>
      <c r="D16" s="744">
        <v>24570045</v>
      </c>
      <c r="E16" s="744">
        <v>19395689</v>
      </c>
      <c r="F16" s="518" t="str">
        <f>IF(D15&lt;&gt;'ETCA-IV-01'!D12,"ERROR!!!!! EL MONTO NO COINCIDE CON LO REPORTADO EN EL FORMATO ETCA-IV-01 ","")</f>
        <v/>
      </c>
    </row>
    <row r="17" spans="1:6" ht="21" customHeight="1">
      <c r="A17" s="807"/>
      <c r="B17" s="630" t="s">
        <v>969</v>
      </c>
      <c r="C17" s="744">
        <v>0</v>
      </c>
      <c r="D17" s="744">
        <v>0</v>
      </c>
      <c r="E17" s="744">
        <v>0</v>
      </c>
      <c r="F17" s="518" t="str">
        <f>IF(E15&lt;&gt;'ETCA-IV-01'!E12,"ERROR!!!!! EL MONTO NO COINCIDE CON LO REPORTADO EN EL FORMATO ETCA-IV-01 ","")</f>
        <v/>
      </c>
    </row>
    <row r="18" spans="1:6" ht="8.25" customHeight="1">
      <c r="A18" s="807"/>
      <c r="B18" s="630"/>
      <c r="C18" s="751"/>
      <c r="D18" s="751"/>
      <c r="E18" s="751"/>
    </row>
    <row r="19" spans="1:6">
      <c r="A19" s="807"/>
      <c r="B19" s="631" t="s">
        <v>970</v>
      </c>
      <c r="C19" s="756">
        <f>SUM(C20:C21)</f>
        <v>0</v>
      </c>
      <c r="D19" s="756">
        <f>SUM(D20:D21)</f>
        <v>0</v>
      </c>
      <c r="E19" s="756">
        <f>SUM(E20:E21)</f>
        <v>0</v>
      </c>
      <c r="F19" s="518" t="s">
        <v>255</v>
      </c>
    </row>
    <row r="20" spans="1:6" ht="19.5" customHeight="1">
      <c r="A20" s="807"/>
      <c r="B20" s="630" t="s">
        <v>971</v>
      </c>
      <c r="C20" s="758"/>
      <c r="D20" s="744">
        <v>0</v>
      </c>
      <c r="E20" s="744">
        <v>0</v>
      </c>
      <c r="F20" s="518" t="s">
        <v>255</v>
      </c>
    </row>
    <row r="21" spans="1:6" ht="19.5" customHeight="1">
      <c r="A21" s="807"/>
      <c r="B21" s="630" t="s">
        <v>972</v>
      </c>
      <c r="C21" s="758"/>
      <c r="D21" s="744">
        <v>0</v>
      </c>
      <c r="E21" s="744">
        <v>0</v>
      </c>
      <c r="F21" s="518" t="s">
        <v>255</v>
      </c>
    </row>
    <row r="22" spans="1:6" ht="6.75" customHeight="1">
      <c r="A22" s="807"/>
      <c r="B22" s="630"/>
      <c r="C22" s="751"/>
      <c r="D22" s="751"/>
      <c r="E22" s="751"/>
      <c r="F22" s="518" t="s">
        <v>255</v>
      </c>
    </row>
    <row r="23" spans="1:6">
      <c r="A23" s="1487"/>
      <c r="B23" s="631" t="s">
        <v>973</v>
      </c>
      <c r="C23" s="756">
        <f>+C10-C15+C19</f>
        <v>0</v>
      </c>
      <c r="D23" s="756">
        <f>+D10-D15+D19</f>
        <v>-5067192</v>
      </c>
      <c r="E23" s="756">
        <f>+E10-E15+E19</f>
        <v>-1028666</v>
      </c>
    </row>
    <row r="24" spans="1:6" ht="6.75" customHeight="1">
      <c r="A24" s="1487"/>
      <c r="B24" s="631"/>
      <c r="C24" s="751" t="s">
        <v>255</v>
      </c>
      <c r="D24" s="751" t="s">
        <v>255</v>
      </c>
      <c r="E24" s="751" t="s">
        <v>255</v>
      </c>
    </row>
    <row r="25" spans="1:6" ht="16.5" customHeight="1">
      <c r="A25" s="1487"/>
      <c r="B25" s="631" t="s">
        <v>974</v>
      </c>
      <c r="C25" s="756">
        <f>+C23-C13</f>
        <v>0</v>
      </c>
      <c r="D25" s="756">
        <f>+D23-D13</f>
        <v>-5067192</v>
      </c>
      <c r="E25" s="756">
        <f>+E23-E13</f>
        <v>-1028666</v>
      </c>
    </row>
    <row r="26" spans="1:6" ht="6" customHeight="1">
      <c r="A26" s="1487"/>
      <c r="B26" s="631"/>
      <c r="C26" s="751" t="s">
        <v>255</v>
      </c>
      <c r="D26" s="751" t="s">
        <v>255</v>
      </c>
      <c r="E26" s="751" t="s">
        <v>255</v>
      </c>
    </row>
    <row r="27" spans="1:6" ht="30" customHeight="1">
      <c r="A27" s="807"/>
      <c r="B27" s="631" t="s">
        <v>975</v>
      </c>
      <c r="C27" s="756">
        <f>+C25-C19</f>
        <v>0</v>
      </c>
      <c r="D27" s="756">
        <f>+D25-D19</f>
        <v>-5067192</v>
      </c>
      <c r="E27" s="756">
        <f>+E25-E19</f>
        <v>-1028666</v>
      </c>
    </row>
    <row r="28" spans="1:6" ht="6" customHeight="1" thickBot="1">
      <c r="A28" s="633"/>
      <c r="B28" s="634"/>
      <c r="C28" s="635"/>
      <c r="D28" s="635"/>
      <c r="E28" s="635"/>
    </row>
    <row r="29" spans="1:6" ht="12" customHeight="1" thickBot="1">
      <c r="A29" s="1488"/>
      <c r="B29" s="1488"/>
      <c r="C29" s="1488"/>
      <c r="D29" s="1488"/>
      <c r="E29" s="1488"/>
    </row>
    <row r="30" spans="1:6" ht="15.75" thickBot="1">
      <c r="A30" s="1489" t="s">
        <v>257</v>
      </c>
      <c r="B30" s="1490"/>
      <c r="C30" s="791" t="s">
        <v>976</v>
      </c>
      <c r="D30" s="791" t="s">
        <v>475</v>
      </c>
      <c r="E30" s="791" t="s">
        <v>724</v>
      </c>
    </row>
    <row r="31" spans="1:6" ht="6" customHeight="1">
      <c r="A31" s="807"/>
      <c r="B31" s="630"/>
      <c r="C31" s="630"/>
      <c r="D31" s="630"/>
      <c r="E31" s="630"/>
    </row>
    <row r="32" spans="1:6" ht="18" customHeight="1">
      <c r="A32" s="1485"/>
      <c r="B32" s="631" t="s">
        <v>977</v>
      </c>
      <c r="C32" s="756">
        <f>SUM(C33:C34)</f>
        <v>8000000</v>
      </c>
      <c r="D32" s="756">
        <f>SUM(D33:D34)</f>
        <v>1407268</v>
      </c>
      <c r="E32" s="756">
        <f>SUM(E33:E34)</f>
        <v>1407268</v>
      </c>
      <c r="F32" s="518" t="str">
        <f>IF(C32&lt;&gt;'ETCA-IV-01'!C20,"ERROR!!!!! EL MONTO NO COINCIDE CON LO REPORTADO EN EL FORMATO ETCA-IV-01 ","")</f>
        <v/>
      </c>
    </row>
    <row r="33" spans="1:6" ht="26.25" customHeight="1">
      <c r="A33" s="1485"/>
      <c r="B33" s="632" t="s">
        <v>978</v>
      </c>
      <c r="C33" s="744">
        <v>8000000</v>
      </c>
      <c r="D33" s="744">
        <v>1407268</v>
      </c>
      <c r="E33" s="744">
        <v>1407268</v>
      </c>
      <c r="F33" s="518" t="str">
        <f>IF(D32&lt;&gt;'ETCA-IV-01'!D20,"ERROR!!!!! EL MONTO NO COINCIDE CON LO REPORTADO EN EL FORMATO ETCA-IV-01 ","")</f>
        <v/>
      </c>
    </row>
    <row r="34" spans="1:6" ht="26.25" customHeight="1">
      <c r="A34" s="1485"/>
      <c r="B34" s="632" t="s">
        <v>979</v>
      </c>
      <c r="C34" s="751">
        <v>0</v>
      </c>
      <c r="D34" s="751">
        <v>0</v>
      </c>
      <c r="E34" s="751">
        <v>0</v>
      </c>
      <c r="F34" s="518" t="str">
        <f>IF(E32&lt;&gt;'ETCA-IV-01'!E20,"ERROR!!!!! EL MONTO NO COINCIDE CON LO REPORTADO EN EL FORMATO ETCA-IV-01 ","")</f>
        <v/>
      </c>
    </row>
    <row r="35" spans="1:6" ht="4.5" customHeight="1">
      <c r="A35" s="805"/>
      <c r="B35" s="631"/>
      <c r="C35" s="744"/>
      <c r="D35" s="744"/>
      <c r="E35" s="744"/>
    </row>
    <row r="36" spans="1:6">
      <c r="A36" s="805"/>
      <c r="B36" s="631" t="s">
        <v>980</v>
      </c>
      <c r="C36" s="756">
        <f>+C27+C32</f>
        <v>8000000</v>
      </c>
      <c r="D36" s="756">
        <f>+D27+D32</f>
        <v>-3659924</v>
      </c>
      <c r="E36" s="756">
        <f>+E27+E32</f>
        <v>378602</v>
      </c>
    </row>
    <row r="37" spans="1:6" ht="6.75" customHeight="1" thickBot="1">
      <c r="A37" s="628"/>
      <c r="B37" s="627"/>
      <c r="C37" s="627"/>
      <c r="D37" s="627"/>
      <c r="E37" s="627"/>
    </row>
    <row r="38" spans="1:6" ht="9" customHeight="1" thickBot="1"/>
    <row r="39" spans="1:6">
      <c r="A39" s="1475" t="s">
        <v>257</v>
      </c>
      <c r="B39" s="1476"/>
      <c r="C39" s="1479" t="s">
        <v>981</v>
      </c>
      <c r="D39" s="1377" t="s">
        <v>475</v>
      </c>
      <c r="E39" s="638" t="s">
        <v>962</v>
      </c>
    </row>
    <row r="40" spans="1:6" ht="15.75" thickBot="1">
      <c r="A40" s="1477"/>
      <c r="B40" s="1478"/>
      <c r="C40" s="1480"/>
      <c r="D40" s="1378"/>
      <c r="E40" s="639" t="s">
        <v>724</v>
      </c>
    </row>
    <row r="41" spans="1:6" ht="5.25" customHeight="1">
      <c r="A41" s="802"/>
      <c r="B41" s="640"/>
      <c r="C41" s="640"/>
      <c r="D41" s="640"/>
      <c r="E41" s="640"/>
    </row>
    <row r="42" spans="1:6">
      <c r="A42" s="801"/>
      <c r="B42" s="804" t="s">
        <v>982</v>
      </c>
      <c r="C42" s="757">
        <f>SUM(C43:C44)</f>
        <v>0</v>
      </c>
      <c r="D42" s="757">
        <f>SUM(D43:D44)</f>
        <v>0</v>
      </c>
      <c r="E42" s="757">
        <f>SUM(E43:E44)</f>
        <v>0</v>
      </c>
      <c r="F42" s="518" t="str">
        <f>IF(C42&lt;&gt;'ETCA-IV-01'!C25,"ERROR!!!!! EL MONTO NO COINCIDE CON LO REPORTADO EN EL FORMATO ETCA-IV-01 ","")</f>
        <v/>
      </c>
    </row>
    <row r="43" spans="1:6">
      <c r="A43" s="1471"/>
      <c r="B43" s="641" t="s">
        <v>983</v>
      </c>
      <c r="C43" s="744">
        <v>0</v>
      </c>
      <c r="D43" s="744">
        <v>0</v>
      </c>
      <c r="E43" s="744">
        <v>0</v>
      </c>
      <c r="F43" s="518" t="str">
        <f>IF(D42&lt;&gt;'ETCA-IV-01'!D25,"ERROR!!!!! EL MONTO NO COINCIDE CON LO REPORTADO EN EL FORMATO ETCA-IV-01 ","")</f>
        <v/>
      </c>
    </row>
    <row r="44" spans="1:6">
      <c r="A44" s="1471"/>
      <c r="B44" s="641" t="s">
        <v>984</v>
      </c>
      <c r="C44" s="744">
        <v>0</v>
      </c>
      <c r="D44" s="744" t="s">
        <v>255</v>
      </c>
      <c r="E44" s="744">
        <v>0</v>
      </c>
      <c r="F44" s="518" t="str">
        <f>IF(E42&lt;&gt;'ETCA-IV-01'!E25,"ERROR!!!!! EL MONTO NO COINCIDE CON LO REPORTADO EN EL FORMATO ETCA-IV-01 ","")</f>
        <v/>
      </c>
    </row>
    <row r="45" spans="1:6">
      <c r="A45" s="1468"/>
      <c r="B45" s="804" t="s">
        <v>985</v>
      </c>
      <c r="C45" s="757">
        <f>SUM(C46:C47)</f>
        <v>10000000</v>
      </c>
      <c r="D45" s="757">
        <f>SUM(D46:D47)</f>
        <v>2499996</v>
      </c>
      <c r="E45" s="757">
        <f>SUM(E46:E47)</f>
        <v>2499996</v>
      </c>
      <c r="F45" s="518" t="str">
        <f>IF(C45&lt;&gt;'ETCA-IV-01'!C26,"ERROR!!!!! EL MONTO NO COINCIDE CON LO REPORTADO EN EL FORMATO ETCA-IV-01 ","")</f>
        <v/>
      </c>
    </row>
    <row r="46" spans="1:6">
      <c r="A46" s="1468"/>
      <c r="B46" s="641" t="s">
        <v>986</v>
      </c>
      <c r="C46" s="744">
        <v>10000000</v>
      </c>
      <c r="D46" s="744">
        <v>2499996</v>
      </c>
      <c r="E46" s="744">
        <v>2499996</v>
      </c>
      <c r="F46" s="518" t="str">
        <f>IF(D45&lt;&gt;'ETCA-IV-01'!D26,"ERROR!!!!! EL MONTO NO COINCIDE CON LO REPORTADO EN EL FORMATO ETCA-IV-01 ","")</f>
        <v/>
      </c>
    </row>
    <row r="47" spans="1:6">
      <c r="A47" s="1468"/>
      <c r="B47" s="641" t="s">
        <v>987</v>
      </c>
      <c r="C47" s="744">
        <v>0</v>
      </c>
      <c r="D47" s="744">
        <v>0</v>
      </c>
      <c r="E47" s="744">
        <v>0</v>
      </c>
      <c r="F47" s="518" t="str">
        <f>IF(E45&lt;&gt;'ETCA-IV-01'!E26,"ERROR!!!!! EL MONTO NO COINCIDE CON LO REPORTADO EN EL FORMATO ETCA-IV-01 ","")</f>
        <v/>
      </c>
    </row>
    <row r="48" spans="1:6" ht="6.75" customHeight="1">
      <c r="A48" s="801"/>
      <c r="B48" s="804"/>
      <c r="C48" s="657"/>
      <c r="D48" s="657"/>
      <c r="E48" s="657"/>
    </row>
    <row r="49" spans="1:5">
      <c r="A49" s="1468"/>
      <c r="B49" s="1481" t="s">
        <v>988</v>
      </c>
      <c r="C49" s="1483">
        <f>+C42-C45</f>
        <v>-10000000</v>
      </c>
      <c r="D49" s="1483">
        <f>+D42-D45</f>
        <v>-2499996</v>
      </c>
      <c r="E49" s="1483">
        <f>+E42-E45</f>
        <v>-2499996</v>
      </c>
    </row>
    <row r="50" spans="1:5" ht="15.75" thickBot="1">
      <c r="A50" s="1469"/>
      <c r="B50" s="1482"/>
      <c r="C50" s="1484"/>
      <c r="D50" s="1484"/>
      <c r="E50" s="1484"/>
    </row>
    <row r="51" spans="1:5">
      <c r="A51" s="645"/>
      <c r="B51" s="645"/>
      <c r="C51" s="645"/>
      <c r="D51" s="645"/>
      <c r="E51" s="645"/>
    </row>
    <row r="52" spans="1:5">
      <c r="A52" s="645"/>
      <c r="B52" s="645"/>
      <c r="C52" s="645"/>
      <c r="D52" s="645"/>
      <c r="E52" s="645"/>
    </row>
    <row r="53" spans="1:5">
      <c r="A53" s="645"/>
      <c r="B53" s="645"/>
      <c r="C53" s="645"/>
      <c r="D53" s="645"/>
      <c r="E53" s="645"/>
    </row>
    <row r="54" spans="1:5" ht="15.75" thickBot="1">
      <c r="A54" s="645"/>
      <c r="B54" s="645"/>
      <c r="C54" s="645"/>
      <c r="D54" s="645"/>
      <c r="E54" s="645"/>
    </row>
    <row r="55" spans="1:5">
      <c r="A55" s="1475" t="s">
        <v>257</v>
      </c>
      <c r="B55" s="1476"/>
      <c r="C55" s="638" t="s">
        <v>961</v>
      </c>
      <c r="D55" s="1377" t="s">
        <v>475</v>
      </c>
      <c r="E55" s="638" t="s">
        <v>962</v>
      </c>
    </row>
    <row r="56" spans="1:5" ht="15.75" thickBot="1">
      <c r="A56" s="1477"/>
      <c r="B56" s="1478"/>
      <c r="C56" s="639" t="s">
        <v>976</v>
      </c>
      <c r="D56" s="1378"/>
      <c r="E56" s="639" t="s">
        <v>724</v>
      </c>
    </row>
    <row r="57" spans="1:5" ht="6" customHeight="1">
      <c r="A57" s="1472"/>
      <c r="B57" s="1473"/>
      <c r="C57" s="640"/>
      <c r="D57" s="640"/>
      <c r="E57" s="640"/>
    </row>
    <row r="58" spans="1:5">
      <c r="A58" s="1471"/>
      <c r="B58" s="1474" t="s">
        <v>989</v>
      </c>
      <c r="C58" s="1470">
        <f>+C11</f>
        <v>88528385</v>
      </c>
      <c r="D58" s="1470">
        <f>+D11</f>
        <v>19502853</v>
      </c>
      <c r="E58" s="1470">
        <f>+E11</f>
        <v>18367023</v>
      </c>
    </row>
    <row r="59" spans="1:5">
      <c r="A59" s="1471"/>
      <c r="B59" s="1474"/>
      <c r="C59" s="1470"/>
      <c r="D59" s="1470"/>
      <c r="E59" s="1470"/>
    </row>
    <row r="60" spans="1:5">
      <c r="A60" s="1471"/>
      <c r="B60" s="642" t="s">
        <v>990</v>
      </c>
      <c r="C60" s="752">
        <f>+C61-C62</f>
        <v>-10000000</v>
      </c>
      <c r="D60" s="752">
        <f>+D61-D62</f>
        <v>-2499996</v>
      </c>
      <c r="E60" s="752">
        <f>+E61-E62</f>
        <v>-2499996</v>
      </c>
    </row>
    <row r="61" spans="1:5">
      <c r="A61" s="1471"/>
      <c r="B61" s="641" t="s">
        <v>983</v>
      </c>
      <c r="C61" s="752">
        <f>+C43</f>
        <v>0</v>
      </c>
      <c r="D61" s="752">
        <f>+D43</f>
        <v>0</v>
      </c>
      <c r="E61" s="752">
        <f>+E43</f>
        <v>0</v>
      </c>
    </row>
    <row r="62" spans="1:5">
      <c r="A62" s="1471"/>
      <c r="B62" s="641" t="s">
        <v>986</v>
      </c>
      <c r="C62" s="752">
        <f>+C46</f>
        <v>10000000</v>
      </c>
      <c r="D62" s="752">
        <f>+D46</f>
        <v>2499996</v>
      </c>
      <c r="E62" s="752">
        <f>+E46</f>
        <v>2499996</v>
      </c>
    </row>
    <row r="63" spans="1:5" ht="5.25" customHeight="1">
      <c r="A63" s="1471"/>
      <c r="B63" s="803"/>
      <c r="C63" s="752"/>
      <c r="D63" s="752"/>
      <c r="E63" s="752"/>
    </row>
    <row r="64" spans="1:5">
      <c r="A64" s="802"/>
      <c r="B64" s="803" t="s">
        <v>968</v>
      </c>
      <c r="C64" s="752">
        <f>+C16</f>
        <v>88528385</v>
      </c>
      <c r="D64" s="752">
        <f>+D16</f>
        <v>24570045</v>
      </c>
      <c r="E64" s="752">
        <f>+E16</f>
        <v>19395689</v>
      </c>
    </row>
    <row r="65" spans="1:5" ht="6.75" customHeight="1">
      <c r="A65" s="802"/>
      <c r="B65" s="803"/>
      <c r="C65" s="752"/>
      <c r="D65" s="752"/>
      <c r="E65" s="752"/>
    </row>
    <row r="66" spans="1:5">
      <c r="A66" s="802"/>
      <c r="B66" s="803" t="s">
        <v>971</v>
      </c>
      <c r="C66" s="753"/>
      <c r="D66" s="759">
        <f>+D20</f>
        <v>0</v>
      </c>
      <c r="E66" s="759">
        <f>+E20</f>
        <v>0</v>
      </c>
    </row>
    <row r="67" spans="1:5">
      <c r="A67" s="802"/>
      <c r="B67" s="803"/>
      <c r="C67" s="752"/>
      <c r="D67" s="752"/>
      <c r="E67" s="752"/>
    </row>
    <row r="68" spans="1:5">
      <c r="A68" s="1468"/>
      <c r="B68" s="631" t="s">
        <v>991</v>
      </c>
      <c r="C68" s="755">
        <f>+C11+C60-C16+C20</f>
        <v>-10000000</v>
      </c>
      <c r="D68" s="755">
        <f>+D11+D60-D16+D20</f>
        <v>-7567188</v>
      </c>
      <c r="E68" s="755">
        <f>+E11+E60-E16+E20</f>
        <v>-3528662</v>
      </c>
    </row>
    <row r="69" spans="1:5">
      <c r="A69" s="1468"/>
      <c r="B69" s="643"/>
      <c r="C69" s="752" t="s">
        <v>255</v>
      </c>
      <c r="D69" s="752" t="s">
        <v>255</v>
      </c>
      <c r="E69" s="752" t="s">
        <v>255</v>
      </c>
    </row>
    <row r="70" spans="1:5" ht="18">
      <c r="A70" s="1468"/>
      <c r="B70" s="631" t="s">
        <v>992</v>
      </c>
      <c r="C70" s="755">
        <f>+C68-C60</f>
        <v>0</v>
      </c>
      <c r="D70" s="755">
        <f>+D68-D60</f>
        <v>-5067192</v>
      </c>
      <c r="E70" s="755">
        <f>+E68-E60</f>
        <v>-1028666</v>
      </c>
    </row>
    <row r="71" spans="1:5" ht="15.75" thickBot="1">
      <c r="A71" s="1469"/>
      <c r="B71" s="644"/>
      <c r="C71" s="658" t="s">
        <v>255</v>
      </c>
      <c r="D71" s="659" t="s">
        <v>255</v>
      </c>
      <c r="E71" s="658" t="s">
        <v>255</v>
      </c>
    </row>
    <row r="72" spans="1:5" ht="5.25" customHeight="1" thickBot="1"/>
    <row r="73" spans="1:5">
      <c r="A73" s="1475" t="s">
        <v>257</v>
      </c>
      <c r="B73" s="1476"/>
      <c r="C73" s="1479" t="s">
        <v>981</v>
      </c>
      <c r="D73" s="1377" t="s">
        <v>475</v>
      </c>
      <c r="E73" s="638" t="s">
        <v>962</v>
      </c>
    </row>
    <row r="74" spans="1:5" ht="15.75" thickBot="1">
      <c r="A74" s="1477"/>
      <c r="B74" s="1478"/>
      <c r="C74" s="1480"/>
      <c r="D74" s="1378"/>
      <c r="E74" s="639" t="s">
        <v>724</v>
      </c>
    </row>
    <row r="75" spans="1:5">
      <c r="A75" s="1472"/>
      <c r="B75" s="1473"/>
      <c r="C75" s="640"/>
      <c r="D75" s="640"/>
      <c r="E75" s="640"/>
    </row>
    <row r="76" spans="1:5">
      <c r="A76" s="1471"/>
      <c r="B76" s="1474" t="s">
        <v>965</v>
      </c>
      <c r="C76" s="1470">
        <f>+C12</f>
        <v>0</v>
      </c>
      <c r="D76" s="1470">
        <f>+D12</f>
        <v>0</v>
      </c>
      <c r="E76" s="1470">
        <f>+E12</f>
        <v>0</v>
      </c>
    </row>
    <row r="77" spans="1:5">
      <c r="A77" s="1471"/>
      <c r="B77" s="1474"/>
      <c r="C77" s="1470"/>
      <c r="D77" s="1470"/>
      <c r="E77" s="1470"/>
    </row>
    <row r="78" spans="1:5" ht="18">
      <c r="A78" s="1471"/>
      <c r="B78" s="642" t="s">
        <v>993</v>
      </c>
      <c r="C78" s="752">
        <f>+C79-C80</f>
        <v>0</v>
      </c>
      <c r="D78" s="752">
        <f>+D79-D80</f>
        <v>0</v>
      </c>
      <c r="E78" s="752">
        <f>+E79-E80</f>
        <v>0</v>
      </c>
    </row>
    <row r="79" spans="1:5">
      <c r="A79" s="1471"/>
      <c r="B79" s="641" t="s">
        <v>984</v>
      </c>
      <c r="C79" s="752">
        <f>+C44</f>
        <v>0</v>
      </c>
      <c r="D79" s="752">
        <v>0</v>
      </c>
      <c r="E79" s="752">
        <v>0</v>
      </c>
    </row>
    <row r="80" spans="1:5">
      <c r="A80" s="1471"/>
      <c r="B80" s="641" t="s">
        <v>987</v>
      </c>
      <c r="C80" s="752">
        <f>+C47</f>
        <v>0</v>
      </c>
      <c r="D80" s="752">
        <v>0</v>
      </c>
      <c r="E80" s="752">
        <v>0</v>
      </c>
    </row>
    <row r="81" spans="1:5">
      <c r="A81" s="1471"/>
      <c r="B81" s="803"/>
      <c r="C81" s="752"/>
      <c r="D81" s="752"/>
      <c r="E81" s="752"/>
    </row>
    <row r="82" spans="1:5">
      <c r="A82" s="802"/>
      <c r="B82" s="803" t="s">
        <v>994</v>
      </c>
      <c r="C82" s="752">
        <f>+C17</f>
        <v>0</v>
      </c>
      <c r="D82" s="752">
        <f>+D17</f>
        <v>0</v>
      </c>
      <c r="E82" s="752">
        <f>+E17</f>
        <v>0</v>
      </c>
    </row>
    <row r="83" spans="1:5">
      <c r="A83" s="802"/>
      <c r="B83" s="803"/>
      <c r="C83" s="752" t="s">
        <v>255</v>
      </c>
      <c r="D83" s="752" t="s">
        <v>255</v>
      </c>
      <c r="E83" s="752" t="s">
        <v>255</v>
      </c>
    </row>
    <row r="84" spans="1:5">
      <c r="A84" s="802"/>
      <c r="B84" s="803" t="s">
        <v>972</v>
      </c>
      <c r="C84" s="753"/>
      <c r="D84" s="759">
        <f>+D21</f>
        <v>0</v>
      </c>
      <c r="E84" s="759">
        <f>+E21</f>
        <v>0</v>
      </c>
    </row>
    <row r="85" spans="1:5">
      <c r="A85" s="802"/>
      <c r="B85" s="803"/>
      <c r="C85" s="752"/>
      <c r="D85" s="752"/>
      <c r="E85" s="752"/>
    </row>
    <row r="86" spans="1:5">
      <c r="A86" s="1468"/>
      <c r="B86" s="631" t="s">
        <v>995</v>
      </c>
      <c r="C86" s="754">
        <f>+C76+C78-C82+C84</f>
        <v>0</v>
      </c>
      <c r="D86" s="754">
        <f>+D76+D78-D82+D84</f>
        <v>0</v>
      </c>
      <c r="E86" s="754">
        <f>+E76+E78-E82+E84</f>
        <v>0</v>
      </c>
    </row>
    <row r="87" spans="1:5">
      <c r="A87" s="1468"/>
      <c r="B87" s="643"/>
      <c r="C87" s="755"/>
      <c r="D87" s="755"/>
      <c r="E87" s="755"/>
    </row>
    <row r="88" spans="1:5" ht="18">
      <c r="A88" s="1468"/>
      <c r="B88" s="631" t="s">
        <v>996</v>
      </c>
      <c r="C88" s="756">
        <f>+C86-C78</f>
        <v>0</v>
      </c>
      <c r="D88" s="756">
        <f>+D86-D78</f>
        <v>0</v>
      </c>
      <c r="E88" s="756">
        <f>+E86-E78</f>
        <v>0</v>
      </c>
    </row>
    <row r="89" spans="1:5" ht="15.75" thickBot="1">
      <c r="A89" s="1469"/>
      <c r="B89" s="644"/>
      <c r="C89" s="644"/>
      <c r="D89" s="644"/>
      <c r="E89" s="644"/>
    </row>
  </sheetData>
  <sheetProtection sheet="1" scenarios="1"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E58:E59"/>
    <mergeCell ref="A60:A63"/>
    <mergeCell ref="A86:A89"/>
    <mergeCell ref="E76:E77"/>
    <mergeCell ref="A78:A81"/>
    <mergeCell ref="A75:B75"/>
    <mergeCell ref="A76:A77"/>
    <mergeCell ref="B76:B77"/>
    <mergeCell ref="C76:C77"/>
    <mergeCell ref="D76:D77"/>
    <mergeCell ref="A73:B74"/>
    <mergeCell ref="C73:C74"/>
    <mergeCell ref="D73:D74"/>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sheetPr codeName="Hoja22"/>
  <dimension ref="A1:D31"/>
  <sheetViews>
    <sheetView view="pageBreakPreview" zoomScale="90" zoomScaleSheetLayoutView="90" workbookViewId="0">
      <selection activeCell="A3" sqref="A3:D3"/>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495" t="s">
        <v>23</v>
      </c>
      <c r="B1" s="1495"/>
      <c r="C1" s="1495"/>
      <c r="D1" s="1495"/>
    </row>
    <row r="2" spans="1:4">
      <c r="A2" s="1496" t="s">
        <v>20</v>
      </c>
      <c r="B2" s="1496"/>
      <c r="C2" s="1496"/>
      <c r="D2" s="1496"/>
    </row>
    <row r="3" spans="1:4">
      <c r="A3" s="1495" t="str">
        <f>'ETCA-I-01'!A3:G3</f>
        <v>TELEVISORA DE HERMOSILLO, S.A. DE C.V.</v>
      </c>
      <c r="B3" s="1495"/>
      <c r="C3" s="1495"/>
      <c r="D3" s="1495"/>
    </row>
    <row r="4" spans="1:4">
      <c r="A4" s="1496" t="str">
        <f>'ETCA-I-03'!A4:D4</f>
        <v>Del 01 de Enero al 31 de Marzo de 2019</v>
      </c>
      <c r="B4" s="1496"/>
      <c r="C4" s="1496"/>
      <c r="D4" s="1496"/>
    </row>
    <row r="5" spans="1:4">
      <c r="A5" s="39"/>
      <c r="B5" s="1496" t="s">
        <v>997</v>
      </c>
      <c r="C5" s="1496"/>
      <c r="D5" s="48"/>
    </row>
    <row r="6" spans="1:4" ht="6.75" customHeight="1" thickBot="1"/>
    <row r="7" spans="1:4" s="33" customFormat="1" ht="30" customHeight="1">
      <c r="A7" s="1499" t="s">
        <v>998</v>
      </c>
      <c r="B7" s="1500"/>
      <c r="C7" s="1497" t="s">
        <v>999</v>
      </c>
      <c r="D7" s="1498"/>
    </row>
    <row r="8" spans="1:4" s="33" customFormat="1" ht="32.25" customHeight="1" thickBot="1">
      <c r="A8" s="1501"/>
      <c r="B8" s="1502"/>
      <c r="C8" s="40" t="s">
        <v>1000</v>
      </c>
      <c r="D8" s="41" t="s">
        <v>1001</v>
      </c>
    </row>
    <row r="9" spans="1:4" s="33" customFormat="1" ht="31.5" customHeight="1">
      <c r="A9" s="36">
        <v>1</v>
      </c>
      <c r="B9" s="45" t="s">
        <v>1072</v>
      </c>
      <c r="C9" s="37" t="s">
        <v>1073</v>
      </c>
      <c r="D9" s="38" t="s">
        <v>1077</v>
      </c>
    </row>
    <row r="10" spans="1:4" s="33" customFormat="1" ht="31.5" customHeight="1">
      <c r="A10" s="36">
        <v>2</v>
      </c>
      <c r="B10" s="45" t="s">
        <v>1072</v>
      </c>
      <c r="C10" s="37" t="s">
        <v>1074</v>
      </c>
      <c r="D10" s="38">
        <v>454409949</v>
      </c>
    </row>
    <row r="11" spans="1:4" s="33" customFormat="1" ht="31.5" customHeight="1">
      <c r="A11" s="36">
        <v>3</v>
      </c>
      <c r="B11" s="45" t="s">
        <v>1072</v>
      </c>
      <c r="C11" s="37" t="s">
        <v>1075</v>
      </c>
      <c r="D11" s="38" t="s">
        <v>1078</v>
      </c>
    </row>
    <row r="12" spans="1:4" s="33" customFormat="1" ht="31.5" customHeight="1">
      <c r="A12" s="36">
        <v>4</v>
      </c>
      <c r="B12" s="45" t="s">
        <v>1072</v>
      </c>
      <c r="C12" s="37" t="s">
        <v>1075</v>
      </c>
      <c r="D12" s="38" t="s">
        <v>1079</v>
      </c>
    </row>
    <row r="13" spans="1:4" s="33" customFormat="1" ht="31.5" customHeight="1">
      <c r="A13" s="36">
        <v>5</v>
      </c>
      <c r="B13" s="45" t="s">
        <v>1072</v>
      </c>
      <c r="C13" s="37" t="s">
        <v>1075</v>
      </c>
      <c r="D13" s="38">
        <v>51500593097</v>
      </c>
    </row>
    <row r="14" spans="1:4" s="33" customFormat="1" ht="31.5" customHeight="1">
      <c r="A14" s="36">
        <v>6</v>
      </c>
      <c r="B14" s="45" t="s">
        <v>1072</v>
      </c>
      <c r="C14" s="37" t="s">
        <v>1076</v>
      </c>
      <c r="D14" s="38">
        <v>300158640</v>
      </c>
    </row>
    <row r="15" spans="1:4" s="33" customFormat="1" ht="31.5" customHeight="1">
      <c r="A15" s="36">
        <v>7</v>
      </c>
      <c r="B15" s="45"/>
      <c r="C15" s="37"/>
      <c r="D15" s="38"/>
    </row>
    <row r="16" spans="1:4" s="33" customFormat="1" ht="31.5" customHeight="1">
      <c r="A16" s="36">
        <v>8</v>
      </c>
      <c r="B16" s="45"/>
      <c r="C16" s="37"/>
      <c r="D16" s="38"/>
    </row>
    <row r="17" spans="1:4" s="33" customFormat="1" ht="31.5" customHeight="1">
      <c r="A17" s="36">
        <v>9</v>
      </c>
      <c r="B17" s="45"/>
      <c r="C17" s="37"/>
      <c r="D17" s="38"/>
    </row>
    <row r="18" spans="1:4" s="33" customFormat="1" ht="31.5" customHeight="1">
      <c r="A18" s="36"/>
      <c r="B18" s="45"/>
      <c r="C18" s="37"/>
      <c r="D18" s="38"/>
    </row>
    <row r="19" spans="1:4" s="33" customFormat="1" ht="31.5" customHeight="1">
      <c r="A19" s="36"/>
      <c r="B19" s="45"/>
      <c r="C19" s="37"/>
      <c r="D19" s="38"/>
    </row>
    <row r="20" spans="1:4" s="33" customFormat="1" ht="31.5" customHeight="1">
      <c r="A20" s="36"/>
      <c r="B20" s="45"/>
      <c r="C20" s="37"/>
      <c r="D20" s="38"/>
    </row>
    <row r="21" spans="1:4" s="33" customFormat="1" ht="31.5" customHeight="1">
      <c r="A21" s="36"/>
      <c r="B21" s="45"/>
      <c r="C21" s="37"/>
      <c r="D21" s="38"/>
    </row>
    <row r="22" spans="1:4" s="33" customFormat="1" ht="31.5" customHeight="1">
      <c r="A22" s="36"/>
      <c r="B22" s="45"/>
      <c r="C22" s="37"/>
      <c r="D22" s="38"/>
    </row>
    <row r="23" spans="1:4" s="33" customFormat="1" ht="31.5" customHeight="1">
      <c r="A23" s="36"/>
      <c r="B23" s="45"/>
      <c r="C23" s="37"/>
      <c r="D23" s="38"/>
    </row>
    <row r="24" spans="1:4" s="33" customFormat="1" ht="31.5" customHeight="1">
      <c r="A24" s="36">
        <v>10</v>
      </c>
      <c r="B24" s="45"/>
      <c r="C24" s="37"/>
      <c r="D24" s="38"/>
    </row>
    <row r="25" spans="1:4" s="33" customFormat="1" ht="31.5" customHeight="1">
      <c r="A25" s="1491"/>
      <c r="B25" s="1492"/>
      <c r="C25" s="1493"/>
      <c r="D25" s="1494"/>
    </row>
    <row r="26" spans="1:4">
      <c r="A26" s="445" t="s">
        <v>84</v>
      </c>
      <c r="B26" s="46"/>
    </row>
    <row r="27" spans="1:4">
      <c r="A27" s="445"/>
      <c r="B27" s="46"/>
    </row>
    <row r="28" spans="1:4">
      <c r="A28" s="445"/>
      <c r="B28" s="46"/>
    </row>
    <row r="29" spans="1:4">
      <c r="A29" s="445"/>
      <c r="B29" s="46"/>
    </row>
    <row r="30" spans="1:4">
      <c r="A30" s="3"/>
    </row>
    <row r="31" spans="1:4" ht="18.75">
      <c r="B31" s="396" t="s">
        <v>1002</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dimension ref="A1:G19"/>
  <sheetViews>
    <sheetView tabSelected="1" view="pageBreakPreview" zoomScaleSheetLayoutView="100" workbookViewId="0">
      <selection activeCell="B14" sqref="B14:F14"/>
    </sheetView>
  </sheetViews>
  <sheetFormatPr baseColWidth="10" defaultRowHeight="13.5"/>
  <cols>
    <col min="1" max="1" width="5.7109375" style="990" customWidth="1"/>
    <col min="2" max="2" width="25" style="990" customWidth="1"/>
    <col min="3" max="3" width="10.7109375" style="914" customWidth="1"/>
    <col min="4" max="4" width="15.140625" style="914" customWidth="1"/>
    <col min="5" max="5" width="12.28515625" style="914" customWidth="1"/>
    <col min="6" max="6" width="59.28515625" style="1007" customWidth="1"/>
    <col min="7" max="7" width="26.7109375" style="990" customWidth="1"/>
    <col min="8" max="16384" width="11.42578125" style="990"/>
  </cols>
  <sheetData>
    <row r="1" spans="1:7" ht="18" customHeight="1">
      <c r="A1" s="1503" t="s">
        <v>1246</v>
      </c>
      <c r="B1" s="1504"/>
      <c r="C1" s="1504"/>
      <c r="D1" s="1504"/>
      <c r="E1" s="1504"/>
      <c r="F1" s="1505"/>
    </row>
    <row r="2" spans="1:7" ht="13.5" customHeight="1">
      <c r="A2" s="991"/>
      <c r="B2" s="992"/>
      <c r="C2" s="993" t="s">
        <v>1263</v>
      </c>
      <c r="D2" s="993"/>
      <c r="E2" s="993"/>
      <c r="F2" s="994" t="s">
        <v>1247</v>
      </c>
    </row>
    <row r="3" spans="1:7" ht="14.25" customHeight="1">
      <c r="A3" s="1506" t="s">
        <v>1321</v>
      </c>
      <c r="B3" s="1507"/>
      <c r="C3" s="1507"/>
      <c r="D3" s="1507"/>
      <c r="E3" s="1507"/>
      <c r="F3" s="1508"/>
    </row>
    <row r="4" spans="1:7" s="998" customFormat="1" ht="38.25">
      <c r="A4" s="995" t="s">
        <v>1248</v>
      </c>
      <c r="B4" s="995" t="s">
        <v>1249</v>
      </c>
      <c r="C4" s="913" t="s">
        <v>1250</v>
      </c>
      <c r="D4" s="996" t="s">
        <v>1322</v>
      </c>
      <c r="E4" s="913" t="s">
        <v>1251</v>
      </c>
      <c r="F4" s="997" t="s">
        <v>1252</v>
      </c>
    </row>
    <row r="5" spans="1:7" s="998" customFormat="1" ht="22.5" customHeight="1">
      <c r="A5" s="1139">
        <v>24801</v>
      </c>
      <c r="B5" s="1140" t="s">
        <v>1121</v>
      </c>
      <c r="C5" s="1141">
        <v>470396.3</v>
      </c>
      <c r="D5" s="1141">
        <v>446396.3</v>
      </c>
      <c r="E5" s="1142">
        <f>+D5-C5</f>
        <v>-24000</v>
      </c>
      <c r="F5" s="1511" t="s">
        <v>1344</v>
      </c>
      <c r="G5" s="999"/>
    </row>
    <row r="6" spans="1:7" ht="22.5" customHeight="1">
      <c r="A6" s="1139">
        <v>27101</v>
      </c>
      <c r="B6" s="1140" t="s">
        <v>1133</v>
      </c>
      <c r="C6" s="1141">
        <v>33170.97</v>
      </c>
      <c r="D6" s="1141">
        <v>57170.97</v>
      </c>
      <c r="E6" s="1143">
        <f t="shared" ref="E6:E12" si="0">+D6-C6</f>
        <v>24000</v>
      </c>
      <c r="F6" s="1512"/>
    </row>
    <row r="7" spans="1:7" ht="22.5" customHeight="1">
      <c r="A7" s="1144">
        <v>31601</v>
      </c>
      <c r="B7" s="1145" t="s">
        <v>1335</v>
      </c>
      <c r="C7" s="1146">
        <v>400000</v>
      </c>
      <c r="D7" s="1146">
        <v>596639.34</v>
      </c>
      <c r="E7" s="1143">
        <f t="shared" si="0"/>
        <v>196639.33999999997</v>
      </c>
      <c r="F7" s="1511" t="s">
        <v>1342</v>
      </c>
    </row>
    <row r="8" spans="1:7" ht="22.5" customHeight="1">
      <c r="A8" s="1144">
        <v>33101</v>
      </c>
      <c r="B8" s="1145" t="s">
        <v>1336</v>
      </c>
      <c r="C8" s="1146">
        <v>2424957.2200000002</v>
      </c>
      <c r="D8" s="1146">
        <v>2145752.66</v>
      </c>
      <c r="E8" s="1147">
        <f t="shared" si="0"/>
        <v>-279204.56000000006</v>
      </c>
      <c r="F8" s="1513"/>
    </row>
    <row r="9" spans="1:7" ht="22.5" customHeight="1">
      <c r="A9" s="1144">
        <v>35801</v>
      </c>
      <c r="B9" s="1145" t="s">
        <v>1340</v>
      </c>
      <c r="C9" s="1146">
        <v>397434.68</v>
      </c>
      <c r="D9" s="1146">
        <v>480000</v>
      </c>
      <c r="E9" s="1147">
        <f t="shared" ref="E9" si="1">+D9-C9</f>
        <v>82565.320000000007</v>
      </c>
      <c r="F9" s="1512"/>
    </row>
    <row r="10" spans="1:7" ht="22.5" customHeight="1">
      <c r="A10" s="1144">
        <v>33401</v>
      </c>
      <c r="B10" s="1145" t="s">
        <v>1337</v>
      </c>
      <c r="C10" s="1146">
        <v>62627.68</v>
      </c>
      <c r="D10" s="1146">
        <v>85533.78</v>
      </c>
      <c r="E10" s="1147">
        <f t="shared" si="0"/>
        <v>22906.1</v>
      </c>
      <c r="F10" s="1511" t="s">
        <v>1345</v>
      </c>
    </row>
    <row r="11" spans="1:7" ht="22.5" customHeight="1">
      <c r="A11" s="1144">
        <v>35101</v>
      </c>
      <c r="B11" s="1145" t="s">
        <v>1338</v>
      </c>
      <c r="C11" s="1146">
        <v>105758.04</v>
      </c>
      <c r="D11" s="1146">
        <v>104651.94</v>
      </c>
      <c r="E11" s="1147">
        <f t="shared" si="0"/>
        <v>-1106.0999999999913</v>
      </c>
      <c r="F11" s="1513"/>
    </row>
    <row r="12" spans="1:7" ht="22.5" customHeight="1">
      <c r="A12" s="1144">
        <v>35201</v>
      </c>
      <c r="B12" s="1145" t="s">
        <v>1339</v>
      </c>
      <c r="C12" s="1146">
        <v>104167.08</v>
      </c>
      <c r="D12" s="1146">
        <v>82367.08</v>
      </c>
      <c r="E12" s="1147">
        <f t="shared" si="0"/>
        <v>-21800</v>
      </c>
      <c r="F12" s="1512"/>
    </row>
    <row r="13" spans="1:7">
      <c r="A13" s="1000"/>
      <c r="B13" s="1000"/>
      <c r="C13" s="1001">
        <f>SUM(C5:C12)</f>
        <v>3998511.9700000007</v>
      </c>
      <c r="D13" s="1001">
        <f>SUM(D5:D12)</f>
        <v>3998512.07</v>
      </c>
      <c r="E13" s="1001">
        <f>SUM(E5:E12)</f>
        <v>9.9999999925785232E-2</v>
      </c>
      <c r="F13" s="1002"/>
    </row>
    <row r="14" spans="1:7" ht="66" customHeight="1">
      <c r="A14" s="1000" t="s">
        <v>1253</v>
      </c>
      <c r="B14" s="1510" t="s">
        <v>1341</v>
      </c>
      <c r="C14" s="1510"/>
      <c r="D14" s="1510"/>
      <c r="E14" s="1510"/>
      <c r="F14" s="1510"/>
    </row>
    <row r="17" spans="2:6">
      <c r="B17" s="1003"/>
      <c r="C17" s="1004"/>
      <c r="D17" s="1004"/>
      <c r="F17" s="1005"/>
    </row>
    <row r="18" spans="2:6">
      <c r="B18" s="1509" t="s">
        <v>1254</v>
      </c>
      <c r="C18" s="1509"/>
      <c r="D18" s="1509"/>
      <c r="F18" s="1006" t="s">
        <v>1255</v>
      </c>
    </row>
    <row r="19" spans="2:6">
      <c r="B19" s="1509" t="s">
        <v>1256</v>
      </c>
      <c r="C19" s="1509"/>
      <c r="D19" s="1509"/>
      <c r="F19" s="1006" t="s">
        <v>1257</v>
      </c>
    </row>
  </sheetData>
  <mergeCells count="8">
    <mergeCell ref="A1:F1"/>
    <mergeCell ref="A3:F3"/>
    <mergeCell ref="B19:D19"/>
    <mergeCell ref="B14:F14"/>
    <mergeCell ref="B18:D18"/>
    <mergeCell ref="F5:F6"/>
    <mergeCell ref="F10:F12"/>
    <mergeCell ref="F7:F9"/>
  </mergeCells>
  <printOptions horizontalCentered="1"/>
  <pageMargins left="0" right="0"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sheetPr codeName="Hoja2">
    <pageSetUpPr fitToPage="1"/>
  </sheetPr>
  <dimension ref="A1:G73"/>
  <sheetViews>
    <sheetView view="pageBreakPreview" zoomScale="110" zoomScaleSheetLayoutView="110" workbookViewId="0">
      <selection activeCell="C66" sqref="C66"/>
    </sheetView>
  </sheetViews>
  <sheetFormatPr baseColWidth="10" defaultColWidth="11.28515625" defaultRowHeight="16.5"/>
  <cols>
    <col min="1" max="1" width="1.7109375" style="108" customWidth="1"/>
    <col min="2" max="2" width="101.7109375" style="108" bestFit="1" customWidth="1"/>
    <col min="3" max="3" width="18.28515625" style="108" customWidth="1"/>
    <col min="4" max="4" width="18" style="439" customWidth="1"/>
    <col min="5" max="5" width="59.28515625" style="107" customWidth="1"/>
    <col min="6" max="6" width="22.7109375" style="107" customWidth="1"/>
    <col min="7" max="16384" width="11.28515625" style="107"/>
  </cols>
  <sheetData>
    <row r="1" spans="1:7" s="106" customFormat="1" ht="20.25">
      <c r="A1" s="1156" t="s">
        <v>23</v>
      </c>
      <c r="B1" s="1156"/>
      <c r="C1" s="1156"/>
      <c r="D1" s="1156"/>
      <c r="E1" s="427"/>
      <c r="G1" s="52"/>
    </row>
    <row r="2" spans="1:7" ht="15.75">
      <c r="A2" s="1157" t="s">
        <v>1</v>
      </c>
      <c r="B2" s="1157"/>
      <c r="C2" s="1157"/>
      <c r="D2" s="1157"/>
    </row>
    <row r="3" spans="1:7" ht="15.75">
      <c r="A3" s="1165" t="str">
        <f>'ETCA-I-01'!A3</f>
        <v>TELEVISORA DE HERMOSILLO, S.A. DE C.V.</v>
      </c>
      <c r="B3" s="1165"/>
      <c r="C3" s="1165"/>
      <c r="D3" s="1165"/>
    </row>
    <row r="4" spans="1:7">
      <c r="A4" s="1158" t="s">
        <v>1320</v>
      </c>
      <c r="B4" s="1158"/>
      <c r="C4" s="1158"/>
      <c r="D4" s="1158"/>
    </row>
    <row r="5" spans="1:7" s="108" customFormat="1" ht="17.25" thickBot="1">
      <c r="A5" s="1166" t="s">
        <v>200</v>
      </c>
      <c r="B5" s="1166"/>
      <c r="C5" s="52"/>
      <c r="D5" s="435"/>
    </row>
    <row r="6" spans="1:7" ht="27.75" customHeight="1" thickBot="1">
      <c r="A6" s="1163"/>
      <c r="B6" s="1164"/>
      <c r="C6" s="843">
        <v>2019</v>
      </c>
      <c r="D6" s="843">
        <v>2018</v>
      </c>
    </row>
    <row r="7" spans="1:7" ht="17.25" thickTop="1">
      <c r="A7" s="109" t="s">
        <v>201</v>
      </c>
      <c r="B7" s="110"/>
      <c r="C7" s="111"/>
      <c r="D7" s="593"/>
    </row>
    <row r="8" spans="1:7">
      <c r="A8" s="112" t="s">
        <v>202</v>
      </c>
      <c r="B8" s="113"/>
      <c r="C8" s="539">
        <f>SUM(C9:C16)</f>
        <v>15370426</v>
      </c>
      <c r="D8" s="540">
        <f>SUM(D9:D16)</f>
        <v>18588343</v>
      </c>
    </row>
    <row r="9" spans="1:7">
      <c r="A9" s="114"/>
      <c r="B9" s="115" t="s">
        <v>203</v>
      </c>
      <c r="C9" s="541">
        <v>0</v>
      </c>
      <c r="D9" s="542">
        <v>0</v>
      </c>
    </row>
    <row r="10" spans="1:7">
      <c r="A10" s="114"/>
      <c r="B10" s="115" t="s">
        <v>204</v>
      </c>
      <c r="C10" s="541">
        <v>0</v>
      </c>
      <c r="D10" s="542">
        <v>0</v>
      </c>
    </row>
    <row r="11" spans="1:7">
      <c r="A11" s="114"/>
      <c r="B11" s="115" t="s">
        <v>205</v>
      </c>
      <c r="C11" s="541">
        <v>0</v>
      </c>
      <c r="D11" s="542">
        <v>0</v>
      </c>
    </row>
    <row r="12" spans="1:7">
      <c r="A12" s="114"/>
      <c r="B12" s="115" t="s">
        <v>206</v>
      </c>
      <c r="C12" s="541">
        <v>0</v>
      </c>
      <c r="D12" s="542">
        <v>0</v>
      </c>
    </row>
    <row r="13" spans="1:7">
      <c r="A13" s="114"/>
      <c r="B13" s="115" t="s">
        <v>271</v>
      </c>
      <c r="C13" s="541">
        <v>0</v>
      </c>
      <c r="D13" s="542">
        <v>0</v>
      </c>
    </row>
    <row r="14" spans="1:7">
      <c r="A14" s="114"/>
      <c r="B14" s="115" t="s">
        <v>207</v>
      </c>
      <c r="C14" s="541">
        <v>0</v>
      </c>
      <c r="D14" s="542">
        <v>0</v>
      </c>
    </row>
    <row r="15" spans="1:7">
      <c r="A15" s="114"/>
      <c r="B15" s="115" t="s">
        <v>208</v>
      </c>
      <c r="C15" s="541">
        <v>15370426</v>
      </c>
      <c r="D15" s="542">
        <v>18588343</v>
      </c>
    </row>
    <row r="16" spans="1:7">
      <c r="A16" s="114"/>
      <c r="B16" s="115" t="s">
        <v>209</v>
      </c>
      <c r="C16" s="541">
        <v>0</v>
      </c>
      <c r="D16" s="542">
        <v>0</v>
      </c>
    </row>
    <row r="17" spans="1:4">
      <c r="A17" s="112" t="s">
        <v>210</v>
      </c>
      <c r="B17" s="113"/>
      <c r="C17" s="539">
        <f>SUM(C18:C19)</f>
        <v>4132426</v>
      </c>
      <c r="D17" s="540">
        <f>SUM(D18:D19)</f>
        <v>4391652</v>
      </c>
    </row>
    <row r="18" spans="1:4">
      <c r="A18" s="114"/>
      <c r="B18" s="115" t="s">
        <v>211</v>
      </c>
      <c r="C18" s="541">
        <v>0</v>
      </c>
      <c r="D18" s="542">
        <v>0</v>
      </c>
    </row>
    <row r="19" spans="1:4">
      <c r="A19" s="114"/>
      <c r="B19" s="115" t="s">
        <v>212</v>
      </c>
      <c r="C19" s="541">
        <v>4132426</v>
      </c>
      <c r="D19" s="542">
        <v>4391652</v>
      </c>
    </row>
    <row r="20" spans="1:4">
      <c r="A20" s="112" t="s">
        <v>213</v>
      </c>
      <c r="B20" s="113"/>
      <c r="C20" s="539">
        <f>SUM(C21:C25)</f>
        <v>148981</v>
      </c>
      <c r="D20" s="540">
        <f>SUM(D21:D25)</f>
        <v>0</v>
      </c>
    </row>
    <row r="21" spans="1:4">
      <c r="A21" s="114"/>
      <c r="B21" s="115" t="s">
        <v>214</v>
      </c>
      <c r="C21" s="541">
        <v>5958</v>
      </c>
      <c r="D21" s="542">
        <v>0</v>
      </c>
    </row>
    <row r="22" spans="1:4">
      <c r="A22" s="114"/>
      <c r="B22" s="115" t="s">
        <v>215</v>
      </c>
      <c r="C22" s="541">
        <v>0</v>
      </c>
      <c r="D22" s="542">
        <v>0</v>
      </c>
    </row>
    <row r="23" spans="1:4">
      <c r="A23" s="114"/>
      <c r="B23" s="115" t="s">
        <v>216</v>
      </c>
      <c r="C23" s="541">
        <v>0</v>
      </c>
      <c r="D23" s="542">
        <v>0</v>
      </c>
    </row>
    <row r="24" spans="1:4">
      <c r="A24" s="114"/>
      <c r="B24" s="115" t="s">
        <v>217</v>
      </c>
      <c r="C24" s="541">
        <v>0</v>
      </c>
      <c r="D24" s="542">
        <v>0</v>
      </c>
    </row>
    <row r="25" spans="1:4">
      <c r="A25" s="114"/>
      <c r="B25" s="115" t="s">
        <v>218</v>
      </c>
      <c r="C25" s="541">
        <v>143023</v>
      </c>
      <c r="D25" s="542">
        <v>0</v>
      </c>
    </row>
    <row r="26" spans="1:4">
      <c r="A26" s="114"/>
      <c r="B26" s="111"/>
      <c r="C26" s="541">
        <v>0</v>
      </c>
      <c r="D26" s="542">
        <v>0</v>
      </c>
    </row>
    <row r="27" spans="1:4">
      <c r="A27" s="116" t="s">
        <v>219</v>
      </c>
      <c r="B27" s="117"/>
      <c r="C27" s="543">
        <f>C20+C17+C8+1</f>
        <v>19651834</v>
      </c>
      <c r="D27" s="544">
        <f>D20+D17+D8+1</f>
        <v>22979996</v>
      </c>
    </row>
    <row r="28" spans="1:4">
      <c r="A28" s="114"/>
      <c r="B28" s="111"/>
      <c r="C28" s="541">
        <v>0</v>
      </c>
      <c r="D28" s="542">
        <v>0</v>
      </c>
    </row>
    <row r="29" spans="1:4">
      <c r="A29" s="109" t="s">
        <v>220</v>
      </c>
      <c r="B29" s="110"/>
      <c r="C29" s="541">
        <v>0</v>
      </c>
      <c r="D29" s="542">
        <v>0</v>
      </c>
    </row>
    <row r="30" spans="1:4">
      <c r="A30" s="112" t="s">
        <v>221</v>
      </c>
      <c r="B30" s="113"/>
      <c r="C30" s="539">
        <f>SUM(C31:C33)</f>
        <v>20662781</v>
      </c>
      <c r="D30" s="540">
        <f>SUM(D31:D33)</f>
        <v>21525762</v>
      </c>
    </row>
    <row r="31" spans="1:4">
      <c r="A31" s="114"/>
      <c r="B31" s="115" t="s">
        <v>222</v>
      </c>
      <c r="C31" s="1015">
        <v>17045092</v>
      </c>
      <c r="D31" s="542">
        <v>17047046</v>
      </c>
    </row>
    <row r="32" spans="1:4">
      <c r="A32" s="114"/>
      <c r="B32" s="115" t="s">
        <v>223</v>
      </c>
      <c r="C32" s="952">
        <v>245782</v>
      </c>
      <c r="D32" s="1016">
        <v>371657</v>
      </c>
    </row>
    <row r="33" spans="1:4">
      <c r="A33" s="114"/>
      <c r="B33" s="115" t="s">
        <v>224</v>
      </c>
      <c r="C33" s="541">
        <v>3371907</v>
      </c>
      <c r="D33" s="542">
        <v>4107059</v>
      </c>
    </row>
    <row r="34" spans="1:4">
      <c r="A34" s="112" t="s">
        <v>460</v>
      </c>
      <c r="B34" s="113"/>
      <c r="C34" s="539">
        <f>SUM(C35:C43)</f>
        <v>0</v>
      </c>
      <c r="D34" s="540">
        <f>SUM(D35:D43)</f>
        <v>0</v>
      </c>
    </row>
    <row r="35" spans="1:4">
      <c r="A35" s="114"/>
      <c r="B35" s="115" t="s">
        <v>225</v>
      </c>
      <c r="C35" s="541">
        <v>0</v>
      </c>
      <c r="D35" s="542">
        <v>0</v>
      </c>
    </row>
    <row r="36" spans="1:4">
      <c r="A36" s="114"/>
      <c r="B36" s="115" t="s">
        <v>226</v>
      </c>
      <c r="C36" s="541">
        <v>0</v>
      </c>
      <c r="D36" s="542">
        <v>0</v>
      </c>
    </row>
    <row r="37" spans="1:4">
      <c r="A37" s="114"/>
      <c r="B37" s="115" t="s">
        <v>227</v>
      </c>
      <c r="C37" s="541">
        <v>0</v>
      </c>
      <c r="D37" s="542">
        <v>0</v>
      </c>
    </row>
    <row r="38" spans="1:4">
      <c r="A38" s="114"/>
      <c r="B38" s="115" t="s">
        <v>228</v>
      </c>
      <c r="C38" s="541">
        <v>0</v>
      </c>
      <c r="D38" s="542">
        <v>0</v>
      </c>
    </row>
    <row r="39" spans="1:4">
      <c r="A39" s="114"/>
      <c r="B39" s="115" t="s">
        <v>229</v>
      </c>
      <c r="C39" s="541">
        <v>0</v>
      </c>
      <c r="D39" s="542">
        <v>0</v>
      </c>
    </row>
    <row r="40" spans="1:4">
      <c r="A40" s="114"/>
      <c r="B40" s="115" t="s">
        <v>230</v>
      </c>
      <c r="C40" s="541">
        <v>0</v>
      </c>
      <c r="D40" s="542">
        <v>0</v>
      </c>
    </row>
    <row r="41" spans="1:4">
      <c r="A41" s="114"/>
      <c r="B41" s="115" t="s">
        <v>231</v>
      </c>
      <c r="C41" s="541">
        <v>0</v>
      </c>
      <c r="D41" s="542">
        <v>0</v>
      </c>
    </row>
    <row r="42" spans="1:4">
      <c r="A42" s="114"/>
      <c r="B42" s="115" t="s">
        <v>232</v>
      </c>
      <c r="C42" s="541">
        <v>0</v>
      </c>
      <c r="D42" s="542">
        <v>0</v>
      </c>
    </row>
    <row r="43" spans="1:4">
      <c r="A43" s="114"/>
      <c r="B43" s="115" t="s">
        <v>233</v>
      </c>
      <c r="C43" s="541">
        <v>0</v>
      </c>
      <c r="D43" s="542">
        <v>0</v>
      </c>
    </row>
    <row r="44" spans="1:4">
      <c r="A44" s="112" t="s">
        <v>234</v>
      </c>
      <c r="B44" s="113"/>
      <c r="C44" s="539">
        <f>SUM(C45:C47)</f>
        <v>0</v>
      </c>
      <c r="D44" s="540">
        <f>SUM(D45:D47)</f>
        <v>0</v>
      </c>
    </row>
    <row r="45" spans="1:4">
      <c r="A45" s="114"/>
      <c r="B45" s="115" t="s">
        <v>235</v>
      </c>
      <c r="C45" s="541">
        <v>0</v>
      </c>
      <c r="D45" s="542">
        <v>0</v>
      </c>
    </row>
    <row r="46" spans="1:4">
      <c r="A46" s="114"/>
      <c r="B46" s="115" t="s">
        <v>70</v>
      </c>
      <c r="C46" s="541">
        <v>0</v>
      </c>
      <c r="D46" s="542">
        <v>0</v>
      </c>
    </row>
    <row r="47" spans="1:4">
      <c r="A47" s="114"/>
      <c r="B47" s="115" t="s">
        <v>236</v>
      </c>
      <c r="C47" s="541">
        <v>0</v>
      </c>
      <c r="D47" s="542">
        <v>0</v>
      </c>
    </row>
    <row r="48" spans="1:4">
      <c r="A48" s="112" t="s">
        <v>237</v>
      </c>
      <c r="B48" s="113"/>
      <c r="C48" s="539">
        <f>SUM(C49:C53)</f>
        <v>1407268</v>
      </c>
      <c r="D48" s="540">
        <f>SUM(D49:D53)</f>
        <v>1630738</v>
      </c>
    </row>
    <row r="49" spans="1:4">
      <c r="A49" s="114"/>
      <c r="B49" s="115" t="s">
        <v>238</v>
      </c>
      <c r="C49" s="541">
        <v>1407268</v>
      </c>
      <c r="D49" s="542">
        <v>1630738</v>
      </c>
    </row>
    <row r="50" spans="1:4">
      <c r="A50" s="114"/>
      <c r="B50" s="115" t="s">
        <v>239</v>
      </c>
      <c r="C50" s="541">
        <v>0</v>
      </c>
      <c r="D50" s="542">
        <v>0</v>
      </c>
    </row>
    <row r="51" spans="1:4">
      <c r="A51" s="114"/>
      <c r="B51" s="115" t="s">
        <v>240</v>
      </c>
      <c r="C51" s="541">
        <v>0</v>
      </c>
      <c r="D51" s="542">
        <v>0</v>
      </c>
    </row>
    <row r="52" spans="1:4">
      <c r="A52" s="114"/>
      <c r="B52" s="115" t="s">
        <v>241</v>
      </c>
      <c r="C52" s="541">
        <v>0</v>
      </c>
      <c r="D52" s="542">
        <v>0</v>
      </c>
    </row>
    <row r="53" spans="1:4">
      <c r="A53" s="114"/>
      <c r="B53" s="115" t="s">
        <v>242</v>
      </c>
      <c r="C53" s="541">
        <v>0</v>
      </c>
      <c r="D53" s="542">
        <v>0</v>
      </c>
    </row>
    <row r="54" spans="1:4">
      <c r="A54" s="112" t="s">
        <v>243</v>
      </c>
      <c r="B54" s="113"/>
      <c r="C54" s="543">
        <f>SUM(C55:C60)</f>
        <v>3663603</v>
      </c>
      <c r="D54" s="544">
        <f>SUM(D55:D60)</f>
        <v>3731464</v>
      </c>
    </row>
    <row r="55" spans="1:4">
      <c r="A55" s="114"/>
      <c r="B55" s="115" t="s">
        <v>244</v>
      </c>
      <c r="C55" s="541">
        <v>3342202</v>
      </c>
      <c r="D55" s="542">
        <v>3385409</v>
      </c>
    </row>
    <row r="56" spans="1:4">
      <c r="A56" s="114"/>
      <c r="B56" s="115" t="s">
        <v>245</v>
      </c>
      <c r="C56" s="541">
        <v>0</v>
      </c>
      <c r="D56" s="542">
        <v>0</v>
      </c>
    </row>
    <row r="57" spans="1:4">
      <c r="A57" s="114"/>
      <c r="B57" s="115" t="s">
        <v>246</v>
      </c>
      <c r="C57" s="541">
        <v>0</v>
      </c>
      <c r="D57" s="542">
        <v>0</v>
      </c>
    </row>
    <row r="58" spans="1:4">
      <c r="A58" s="114"/>
      <c r="B58" s="115" t="s">
        <v>247</v>
      </c>
      <c r="C58" s="541">
        <v>0</v>
      </c>
      <c r="D58" s="542">
        <v>0</v>
      </c>
    </row>
    <row r="59" spans="1:4">
      <c r="A59" s="114"/>
      <c r="B59" s="115" t="s">
        <v>248</v>
      </c>
      <c r="C59" s="541">
        <v>0</v>
      </c>
      <c r="D59" s="542">
        <v>0</v>
      </c>
    </row>
    <row r="60" spans="1:4">
      <c r="A60" s="114"/>
      <c r="B60" s="115" t="s">
        <v>249</v>
      </c>
      <c r="C60" s="541">
        <v>321401</v>
      </c>
      <c r="D60" s="542">
        <v>346055</v>
      </c>
    </row>
    <row r="61" spans="1:4">
      <c r="A61" s="112" t="s">
        <v>250</v>
      </c>
      <c r="B61" s="113"/>
      <c r="C61" s="543">
        <f>C62</f>
        <v>0</v>
      </c>
      <c r="D61" s="544">
        <f>D62</f>
        <v>0</v>
      </c>
    </row>
    <row r="62" spans="1:4">
      <c r="A62" s="114"/>
      <c r="B62" s="115" t="s">
        <v>251</v>
      </c>
      <c r="C62" s="541">
        <v>0</v>
      </c>
      <c r="D62" s="542">
        <v>0</v>
      </c>
    </row>
    <row r="63" spans="1:4">
      <c r="A63" s="114"/>
      <c r="B63" s="118"/>
      <c r="C63" s="541"/>
      <c r="D63" s="542"/>
    </row>
    <row r="64" spans="1:4">
      <c r="A64" s="112" t="s">
        <v>252</v>
      </c>
      <c r="B64" s="113"/>
      <c r="C64" s="543">
        <f>C61+C54+C48+C34+C30+C44</f>
        <v>25733652</v>
      </c>
      <c r="D64" s="544">
        <f>D61+D54+D48+D34+D30+D44</f>
        <v>26887964</v>
      </c>
    </row>
    <row r="65" spans="1:5">
      <c r="A65" s="114"/>
      <c r="B65" s="118"/>
      <c r="C65" s="541"/>
      <c r="D65" s="542"/>
    </row>
    <row r="66" spans="1:5" ht="20.25">
      <c r="A66" s="112" t="s">
        <v>253</v>
      </c>
      <c r="B66" s="113"/>
      <c r="C66" s="543">
        <f>C27-C64</f>
        <v>-6081818</v>
      </c>
      <c r="D66" s="544">
        <f>D27-D64</f>
        <v>-3907968</v>
      </c>
      <c r="E66" s="440" t="str">
        <f>IF((C66-'ETCA-I-01'!F41)&gt;0.9,"ERROR!!!, NO COINCIDEN LOS MONTOS CON LO REPORTADO EN EL FORMATO ETCA-I-01 EN EL EJERCICIO 2017","")</f>
        <v/>
      </c>
    </row>
    <row r="67" spans="1:5" ht="21" thickBot="1">
      <c r="A67" s="119"/>
      <c r="B67" s="120"/>
      <c r="C67" s="120"/>
      <c r="D67" s="436"/>
      <c r="E67" s="440"/>
    </row>
    <row r="68" spans="1:5" s="429" customFormat="1" ht="16.5" customHeight="1">
      <c r="A68" s="118"/>
      <c r="B68" s="497" t="s">
        <v>254</v>
      </c>
      <c r="C68" s="118"/>
      <c r="D68" s="498"/>
    </row>
    <row r="69" spans="1:5" s="429" customFormat="1" ht="16.5" customHeight="1">
      <c r="A69" s="118"/>
      <c r="B69" s="118"/>
      <c r="C69" s="118" t="s">
        <v>255</v>
      </c>
      <c r="D69" s="498"/>
    </row>
    <row r="70" spans="1:5" s="429" customFormat="1" ht="16.5" customHeight="1">
      <c r="A70" s="118"/>
      <c r="B70" s="118" t="s">
        <v>255</v>
      </c>
      <c r="C70" s="118" t="s">
        <v>255</v>
      </c>
      <c r="D70" s="498"/>
    </row>
    <row r="71" spans="1:5" s="429" customFormat="1" ht="16.5" customHeight="1">
      <c r="A71" s="118"/>
      <c r="B71" s="118"/>
      <c r="C71" s="118"/>
      <c r="D71" s="498"/>
    </row>
    <row r="72" spans="1:5" s="429" customFormat="1" ht="16.5" customHeight="1">
      <c r="A72" s="428"/>
      <c r="B72" s="51" t="s">
        <v>255</v>
      </c>
      <c r="C72" s="428"/>
      <c r="D72" s="437"/>
    </row>
    <row r="73" spans="1:5">
      <c r="C73" s="100"/>
      <c r="D73" s="438" t="s">
        <v>85</v>
      </c>
    </row>
  </sheetData>
  <sheetProtection formatColumns="0" formatRows="0" insertHyperlinks="0"/>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worksheet>
</file>

<file path=xl/worksheets/sheet5.xml><?xml version="1.0" encoding="utf-8"?>
<worksheet xmlns="http://schemas.openxmlformats.org/spreadsheetml/2006/main" xmlns:r="http://schemas.openxmlformats.org/officeDocument/2006/relationships">
  <dimension ref="A1:G41"/>
  <sheetViews>
    <sheetView view="pageBreakPreview" topLeftCell="A4" zoomScale="120" zoomScaleSheetLayoutView="120" workbookViewId="0">
      <selection activeCell="A19" sqref="A19"/>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167" t="str">
        <f>'ETCA-I-01'!$A$3:$G$3</f>
        <v>TELEVISORA DE HERMOSILLO, S.A. DE C.V.</v>
      </c>
      <c r="B1" s="1168"/>
      <c r="C1" s="1168"/>
      <c r="D1" s="1168"/>
      <c r="E1" s="1168"/>
      <c r="F1" s="1169"/>
    </row>
    <row r="2" spans="1:6">
      <c r="A2" s="1170" t="s">
        <v>256</v>
      </c>
      <c r="B2" s="1171"/>
      <c r="C2" s="1171"/>
      <c r="D2" s="1171"/>
      <c r="E2" s="1171"/>
      <c r="F2" s="1172"/>
    </row>
    <row r="3" spans="1:6" ht="15.75" thickBot="1">
      <c r="A3" s="1173" t="str">
        <f>'ETCA-I-03'!A4:D4</f>
        <v>Del 01 de Enero al 31 de Marzo de 2019</v>
      </c>
      <c r="B3" s="1174"/>
      <c r="C3" s="1174"/>
      <c r="D3" s="1174"/>
      <c r="E3" s="1174"/>
      <c r="F3" s="1175"/>
    </row>
    <row r="4" spans="1:6" ht="64.5" thickBot="1">
      <c r="A4" s="854" t="s">
        <v>257</v>
      </c>
      <c r="B4" s="855" t="s">
        <v>258</v>
      </c>
      <c r="C4" s="855" t="s">
        <v>1062</v>
      </c>
      <c r="D4" s="855" t="s">
        <v>259</v>
      </c>
      <c r="E4" s="855" t="s">
        <v>1063</v>
      </c>
      <c r="F4" s="856" t="s">
        <v>260</v>
      </c>
    </row>
    <row r="5" spans="1:6">
      <c r="A5" s="857"/>
      <c r="B5" s="858"/>
      <c r="C5" s="858"/>
      <c r="D5" s="858"/>
      <c r="E5" s="859"/>
      <c r="F5" s="859"/>
    </row>
    <row r="6" spans="1:6" ht="22.5">
      <c r="A6" s="860" t="s">
        <v>1323</v>
      </c>
      <c r="B6" s="861">
        <f>B7+B8+B9</f>
        <v>90494826</v>
      </c>
      <c r="C6" s="862" t="s">
        <v>255</v>
      </c>
      <c r="D6" s="862"/>
      <c r="E6" s="863"/>
      <c r="F6" s="864">
        <f>SUM(B6:E6)</f>
        <v>90494826</v>
      </c>
    </row>
    <row r="7" spans="1:6">
      <c r="A7" s="865" t="s">
        <v>70</v>
      </c>
      <c r="B7" s="866">
        <v>90494826</v>
      </c>
      <c r="C7" s="867"/>
      <c r="D7" s="867"/>
      <c r="E7" s="868"/>
      <c r="F7" s="864">
        <f t="shared" ref="F7:F40" si="0">SUM(B7:E7)</f>
        <v>90494826</v>
      </c>
    </row>
    <row r="8" spans="1:6">
      <c r="A8" s="865" t="s">
        <v>71</v>
      </c>
      <c r="B8" s="866">
        <v>0</v>
      </c>
      <c r="C8" s="867"/>
      <c r="D8" s="867"/>
      <c r="E8" s="868"/>
      <c r="F8" s="864">
        <f t="shared" si="0"/>
        <v>0</v>
      </c>
    </row>
    <row r="9" spans="1:6">
      <c r="A9" s="865" t="s">
        <v>72</v>
      </c>
      <c r="B9" s="866">
        <v>0</v>
      </c>
      <c r="C9" s="867"/>
      <c r="D9" s="867"/>
      <c r="E9" s="868"/>
      <c r="F9" s="864">
        <f t="shared" si="0"/>
        <v>0</v>
      </c>
    </row>
    <row r="10" spans="1:6">
      <c r="A10" s="860"/>
      <c r="B10" s="869"/>
      <c r="C10" s="869"/>
      <c r="D10" s="869"/>
      <c r="E10" s="870"/>
      <c r="F10" s="870"/>
    </row>
    <row r="11" spans="1:6" ht="22.5">
      <c r="A11" s="860" t="s">
        <v>1324</v>
      </c>
      <c r="B11" s="871"/>
      <c r="C11" s="861">
        <f>C13+C14+C15+C16</f>
        <v>-55602130</v>
      </c>
      <c r="D11" s="861">
        <f>D12</f>
        <v>-19126312</v>
      </c>
      <c r="E11" s="872"/>
      <c r="F11" s="864">
        <f t="shared" si="0"/>
        <v>-74728442</v>
      </c>
    </row>
    <row r="12" spans="1:6">
      <c r="A12" s="865" t="s">
        <v>253</v>
      </c>
      <c r="B12" s="873"/>
      <c r="C12" s="873"/>
      <c r="D12" s="866">
        <v>-19126312</v>
      </c>
      <c r="E12" s="874"/>
      <c r="F12" s="864">
        <f t="shared" si="0"/>
        <v>-19126312</v>
      </c>
    </row>
    <row r="13" spans="1:6">
      <c r="A13" s="865" t="s">
        <v>75</v>
      </c>
      <c r="B13" s="873"/>
      <c r="C13" s="866">
        <v>-82426461</v>
      </c>
      <c r="D13" s="873"/>
      <c r="E13" s="874"/>
      <c r="F13" s="864">
        <f t="shared" si="0"/>
        <v>-82426461</v>
      </c>
    </row>
    <row r="14" spans="1:6">
      <c r="A14" s="865" t="s">
        <v>76</v>
      </c>
      <c r="B14" s="873"/>
      <c r="C14" s="866">
        <v>28299319</v>
      </c>
      <c r="D14" s="873"/>
      <c r="E14" s="874"/>
      <c r="F14" s="864">
        <f t="shared" si="0"/>
        <v>28299319</v>
      </c>
    </row>
    <row r="15" spans="1:6">
      <c r="A15" s="865" t="s">
        <v>77</v>
      </c>
      <c r="B15" s="873"/>
      <c r="C15" s="866">
        <v>0</v>
      </c>
      <c r="D15" s="873"/>
      <c r="E15" s="874"/>
      <c r="F15" s="864">
        <f t="shared" si="0"/>
        <v>0</v>
      </c>
    </row>
    <row r="16" spans="1:6">
      <c r="A16" s="865" t="s">
        <v>78</v>
      </c>
      <c r="B16" s="873"/>
      <c r="C16" s="866">
        <v>-1474988</v>
      </c>
      <c r="D16" s="873"/>
      <c r="E16" s="874"/>
      <c r="F16" s="864">
        <f t="shared" si="0"/>
        <v>-1474988</v>
      </c>
    </row>
    <row r="17" spans="1:7">
      <c r="A17" s="860"/>
      <c r="B17" s="869"/>
      <c r="C17" s="869"/>
      <c r="D17" s="869"/>
      <c r="E17" s="870"/>
      <c r="F17" s="870"/>
    </row>
    <row r="18" spans="1:7" ht="38.25" customHeight="1">
      <c r="A18" s="860" t="s">
        <v>1343</v>
      </c>
      <c r="B18" s="873"/>
      <c r="C18" s="873"/>
      <c r="D18" s="873"/>
      <c r="E18" s="864">
        <f>E19+E20</f>
        <v>5076300</v>
      </c>
      <c r="F18" s="864">
        <f t="shared" si="0"/>
        <v>5076300</v>
      </c>
    </row>
    <row r="19" spans="1:7">
      <c r="A19" s="865" t="s">
        <v>80</v>
      </c>
      <c r="B19" s="873"/>
      <c r="C19" s="873"/>
      <c r="D19" s="873"/>
      <c r="E19" s="875"/>
      <c r="F19" s="864">
        <f t="shared" si="0"/>
        <v>0</v>
      </c>
    </row>
    <row r="20" spans="1:7">
      <c r="A20" s="865" t="s">
        <v>81</v>
      </c>
      <c r="B20" s="873"/>
      <c r="C20" s="873"/>
      <c r="D20" s="873"/>
      <c r="E20" s="875">
        <v>5076300</v>
      </c>
      <c r="F20" s="864">
        <f t="shared" si="0"/>
        <v>5076300</v>
      </c>
    </row>
    <row r="21" spans="1:7">
      <c r="A21" s="865"/>
      <c r="B21" s="876"/>
      <c r="C21" s="876"/>
      <c r="D21" s="876"/>
      <c r="E21" s="877"/>
      <c r="F21" s="877"/>
    </row>
    <row r="22" spans="1:7" ht="28.5" customHeight="1">
      <c r="A22" s="885" t="s">
        <v>1064</v>
      </c>
      <c r="B22" s="861">
        <f>B6</f>
        <v>90494826</v>
      </c>
      <c r="C22" s="861">
        <f>C11</f>
        <v>-55602130</v>
      </c>
      <c r="D22" s="861">
        <f>D11</f>
        <v>-19126312</v>
      </c>
      <c r="E22" s="864">
        <f>E18</f>
        <v>5076300</v>
      </c>
      <c r="F22" s="864">
        <f t="shared" si="0"/>
        <v>20842684</v>
      </c>
      <c r="G22" t="str">
        <f>IF((F22-'ETCA-I-01'!G50)&gt;0.99,"ERROR: DEBERÁ SER IGUAL QUE TOTAL HACIENDA PÚBLICA/PATRIMONIO DEL FORMATO ETCA-I-01","")</f>
        <v/>
      </c>
    </row>
    <row r="23" spans="1:7">
      <c r="A23" s="860"/>
      <c r="B23" s="869"/>
      <c r="C23" s="869"/>
      <c r="D23" s="869"/>
      <c r="E23" s="870"/>
      <c r="F23" s="870"/>
    </row>
    <row r="24" spans="1:7" ht="22.5">
      <c r="A24" s="860" t="s">
        <v>1325</v>
      </c>
      <c r="B24" s="861">
        <f>B25+B26+B27</f>
        <v>0</v>
      </c>
      <c r="C24" s="871"/>
      <c r="D24" s="871"/>
      <c r="E24" s="872"/>
      <c r="F24" s="864">
        <f t="shared" si="0"/>
        <v>0</v>
      </c>
    </row>
    <row r="25" spans="1:7">
      <c r="A25" s="865" t="s">
        <v>70</v>
      </c>
      <c r="B25" s="866">
        <v>0</v>
      </c>
      <c r="C25" s="873"/>
      <c r="D25" s="873"/>
      <c r="E25" s="874"/>
      <c r="F25" s="864">
        <f t="shared" si="0"/>
        <v>0</v>
      </c>
    </row>
    <row r="26" spans="1:7">
      <c r="A26" s="865" t="s">
        <v>71</v>
      </c>
      <c r="B26" s="866"/>
      <c r="C26" s="873"/>
      <c r="D26" s="873"/>
      <c r="E26" s="874"/>
      <c r="F26" s="864">
        <f t="shared" si="0"/>
        <v>0</v>
      </c>
    </row>
    <row r="27" spans="1:7">
      <c r="A27" s="865" t="s">
        <v>72</v>
      </c>
      <c r="B27" s="866"/>
      <c r="C27" s="873"/>
      <c r="D27" s="873"/>
      <c r="E27" s="874"/>
      <c r="F27" s="864">
        <f t="shared" si="0"/>
        <v>0</v>
      </c>
    </row>
    <row r="28" spans="1:7">
      <c r="A28" s="860"/>
      <c r="B28" s="869"/>
      <c r="C28" s="869"/>
      <c r="D28" s="869"/>
      <c r="E28" s="870"/>
      <c r="F28" s="870"/>
    </row>
    <row r="29" spans="1:7" ht="22.5">
      <c r="A29" s="860" t="s">
        <v>1326</v>
      </c>
      <c r="B29" s="871"/>
      <c r="C29" s="861">
        <f>C31</f>
        <v>-19126312</v>
      </c>
      <c r="D29" s="861">
        <f>D30+D31+D32+D33+D34</f>
        <v>13136816</v>
      </c>
      <c r="E29" s="872"/>
      <c r="F29" s="864">
        <f t="shared" si="0"/>
        <v>-5989496</v>
      </c>
    </row>
    <row r="30" spans="1:7">
      <c r="A30" s="865" t="s">
        <v>253</v>
      </c>
      <c r="B30" s="873"/>
      <c r="C30" s="873"/>
      <c r="D30" s="866">
        <v>-6081818</v>
      </c>
      <c r="E30" s="874"/>
      <c r="F30" s="864">
        <f t="shared" si="0"/>
        <v>-6081818</v>
      </c>
    </row>
    <row r="31" spans="1:7">
      <c r="A31" s="865" t="s">
        <v>75</v>
      </c>
      <c r="B31" s="873"/>
      <c r="C31" s="866">
        <v>-19126312</v>
      </c>
      <c r="D31" s="866">
        <v>19126312</v>
      </c>
      <c r="E31" s="874"/>
      <c r="F31" s="864">
        <f t="shared" si="0"/>
        <v>0</v>
      </c>
    </row>
    <row r="32" spans="1:7">
      <c r="A32" s="865" t="s">
        <v>76</v>
      </c>
      <c r="B32" s="873"/>
      <c r="C32" s="873"/>
      <c r="D32" s="866">
        <v>0</v>
      </c>
      <c r="E32" s="874"/>
      <c r="F32" s="864">
        <f t="shared" si="0"/>
        <v>0</v>
      </c>
    </row>
    <row r="33" spans="1:7">
      <c r="A33" s="865" t="s">
        <v>77</v>
      </c>
      <c r="B33" s="873"/>
      <c r="C33" s="873"/>
      <c r="D33" s="866">
        <v>0</v>
      </c>
      <c r="E33" s="874"/>
      <c r="F33" s="864">
        <f t="shared" si="0"/>
        <v>0</v>
      </c>
    </row>
    <row r="34" spans="1:7">
      <c r="A34" s="865" t="s">
        <v>78</v>
      </c>
      <c r="B34" s="871"/>
      <c r="C34" s="871"/>
      <c r="D34" s="866">
        <v>92322</v>
      </c>
      <c r="E34" s="872"/>
      <c r="F34" s="864">
        <f t="shared" si="0"/>
        <v>92322</v>
      </c>
    </row>
    <row r="35" spans="1:7">
      <c r="A35" s="865"/>
      <c r="B35" s="876"/>
      <c r="C35" s="876"/>
      <c r="D35" s="876"/>
      <c r="E35" s="877"/>
      <c r="F35" s="877"/>
    </row>
    <row r="36" spans="1:7" ht="33.75">
      <c r="A36" s="860" t="s">
        <v>1327</v>
      </c>
      <c r="B36" s="873"/>
      <c r="C36" s="873"/>
      <c r="D36" s="873"/>
      <c r="E36" s="864">
        <f>E37+E38</f>
        <v>0</v>
      </c>
      <c r="F36" s="864">
        <f t="shared" si="0"/>
        <v>0</v>
      </c>
    </row>
    <row r="37" spans="1:7">
      <c r="A37" s="865" t="s">
        <v>80</v>
      </c>
      <c r="B37" s="873"/>
      <c r="C37" s="873"/>
      <c r="D37" s="873"/>
      <c r="E37" s="875"/>
      <c r="F37" s="864">
        <f t="shared" si="0"/>
        <v>0</v>
      </c>
    </row>
    <row r="38" spans="1:7">
      <c r="A38" s="865" t="s">
        <v>81</v>
      </c>
      <c r="B38" s="871"/>
      <c r="C38" s="871"/>
      <c r="D38" s="871"/>
      <c r="E38" s="875">
        <v>0</v>
      </c>
      <c r="F38" s="864">
        <f t="shared" si="0"/>
        <v>0</v>
      </c>
    </row>
    <row r="39" spans="1:7" ht="15.75" thickBot="1">
      <c r="A39" s="878"/>
      <c r="B39" s="879"/>
      <c r="C39" s="879"/>
      <c r="D39" s="879"/>
      <c r="E39" s="880"/>
      <c r="F39" s="880"/>
    </row>
    <row r="40" spans="1:7" ht="20.25" customHeight="1" thickBot="1">
      <c r="A40" s="884" t="s">
        <v>1328</v>
      </c>
      <c r="B40" s="881">
        <f>B22+B24</f>
        <v>90494826</v>
      </c>
      <c r="C40" s="881">
        <f>C22+C29</f>
        <v>-74728442</v>
      </c>
      <c r="D40" s="881">
        <f>D22+D29</f>
        <v>-5989496</v>
      </c>
      <c r="E40" s="882">
        <f>E22+E36</f>
        <v>5076300</v>
      </c>
      <c r="F40" s="882">
        <f t="shared" si="0"/>
        <v>14853188</v>
      </c>
      <c r="G40" t="str">
        <f>IF((F40-'ETCA-I-01'!F50)&gt;0.99,"ERROR: DEBERÁ SER IGUAL QUE TOTAL HACIENDA PÚBLICA/PATRIMONIO DEL FORMATO ETCA-I-01","")</f>
        <v/>
      </c>
    </row>
    <row r="41" spans="1:7">
      <c r="A41" s="883"/>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view="pageBreakPreview" topLeftCell="A50" zoomScale="116" zoomScaleSheetLayoutView="116" workbookViewId="0">
      <selection activeCell="C60" sqref="C60"/>
    </sheetView>
  </sheetViews>
  <sheetFormatPr baseColWidth="10" defaultColWidth="11.28515625" defaultRowHeight="16.5"/>
  <cols>
    <col min="1" max="1" width="80.85546875" style="124" bestFit="1" customWidth="1"/>
    <col min="2" max="3" width="17" style="124" customWidth="1"/>
    <col min="4" max="16384" width="11.28515625" style="124"/>
  </cols>
  <sheetData>
    <row r="1" spans="1:4">
      <c r="A1" s="1156" t="s">
        <v>23</v>
      </c>
      <c r="B1" s="1156"/>
      <c r="C1" s="1156"/>
    </row>
    <row r="2" spans="1:4" s="107" customFormat="1" ht="15.75">
      <c r="A2" s="1157" t="s">
        <v>3</v>
      </c>
      <c r="B2" s="1157"/>
      <c r="C2" s="1157"/>
    </row>
    <row r="3" spans="1:4" s="107" customFormat="1" ht="15.75">
      <c r="A3" s="1165" t="str">
        <f>'ETCA-I-01'!A3:G3</f>
        <v>TELEVISORA DE HERMOSILLO, S.A. DE C.V.</v>
      </c>
      <c r="B3" s="1165"/>
      <c r="C3" s="1165"/>
    </row>
    <row r="4" spans="1:4" s="107" customFormat="1">
      <c r="A4" s="1176" t="str">
        <f>'ETCA-I-03'!A4:D4</f>
        <v>Del 01 de Enero al 31 de Marzo de 2019</v>
      </c>
      <c r="B4" s="1176"/>
      <c r="C4" s="1176"/>
    </row>
    <row r="5" spans="1:4" s="108" customFormat="1" ht="17.25" thickBot="1">
      <c r="A5" s="54" t="s">
        <v>1061</v>
      </c>
      <c r="B5" s="52"/>
      <c r="C5" s="55"/>
    </row>
    <row r="6" spans="1:4" ht="30" customHeight="1" thickBot="1">
      <c r="A6" s="126"/>
      <c r="B6" s="127" t="s">
        <v>261</v>
      </c>
      <c r="C6" s="128" t="s">
        <v>262</v>
      </c>
    </row>
    <row r="7" spans="1:4" ht="17.25" thickTop="1">
      <c r="A7" s="545" t="s">
        <v>263</v>
      </c>
      <c r="B7" s="546">
        <f>B8+B17</f>
        <v>5484288</v>
      </c>
      <c r="C7" s="547">
        <f>C8+C17-1</f>
        <v>1528331</v>
      </c>
    </row>
    <row r="8" spans="1:4">
      <c r="A8" s="548" t="s">
        <v>28</v>
      </c>
      <c r="B8" s="549">
        <f>SUM(B9:B15)</f>
        <v>2142086</v>
      </c>
      <c r="C8" s="550">
        <f>SUM(C9:C15)</f>
        <v>1499249</v>
      </c>
    </row>
    <row r="9" spans="1:4" s="125" customFormat="1" ht="13.5">
      <c r="A9" s="551" t="s">
        <v>30</v>
      </c>
      <c r="B9" s="552" t="s">
        <v>255</v>
      </c>
      <c r="C9" s="553">
        <v>1336648</v>
      </c>
      <c r="D9" s="444"/>
    </row>
    <row r="10" spans="1:4" s="125" customFormat="1" ht="13.5">
      <c r="A10" s="551" t="s">
        <v>32</v>
      </c>
      <c r="B10" s="552">
        <v>2142086</v>
      </c>
      <c r="C10" s="553"/>
    </row>
    <row r="11" spans="1:4" s="125" customFormat="1" ht="13.5">
      <c r="A11" s="551" t="s">
        <v>34</v>
      </c>
      <c r="B11" s="552"/>
      <c r="C11" s="553">
        <v>0</v>
      </c>
    </row>
    <row r="12" spans="1:4" s="125" customFormat="1" ht="13.5">
      <c r="A12" s="551" t="s">
        <v>264</v>
      </c>
      <c r="B12" s="552"/>
      <c r="C12" s="553">
        <v>0</v>
      </c>
    </row>
    <row r="13" spans="1:4" s="125" customFormat="1" ht="13.5">
      <c r="A13" s="551" t="s">
        <v>38</v>
      </c>
      <c r="B13" s="552"/>
      <c r="C13" s="553">
        <v>0</v>
      </c>
    </row>
    <row r="14" spans="1:4" s="125" customFormat="1" ht="13.5">
      <c r="A14" s="551" t="s">
        <v>40</v>
      </c>
      <c r="B14" s="552" t="s">
        <v>255</v>
      </c>
      <c r="C14" s="553">
        <v>162601</v>
      </c>
    </row>
    <row r="15" spans="1:4" s="125" customFormat="1" ht="13.5">
      <c r="A15" s="551" t="s">
        <v>42</v>
      </c>
      <c r="B15" s="552"/>
      <c r="C15" s="553">
        <v>0</v>
      </c>
    </row>
    <row r="16" spans="1:4" ht="5.25" customHeight="1">
      <c r="A16" s="545"/>
      <c r="B16" s="554"/>
      <c r="C16" s="555"/>
    </row>
    <row r="17" spans="1:3">
      <c r="A17" s="548" t="s">
        <v>47</v>
      </c>
      <c r="B17" s="549">
        <f>SUM(B18:B26)</f>
        <v>3342202</v>
      </c>
      <c r="C17" s="550">
        <f>SUM(C18:C26)</f>
        <v>29083</v>
      </c>
    </row>
    <row r="18" spans="1:3" s="125" customFormat="1" ht="13.5">
      <c r="A18" s="551" t="s">
        <v>49</v>
      </c>
      <c r="B18" s="552"/>
      <c r="C18" s="553">
        <v>0</v>
      </c>
    </row>
    <row r="19" spans="1:3" s="125" customFormat="1" ht="13.5">
      <c r="A19" s="551" t="s">
        <v>51</v>
      </c>
      <c r="B19" s="552"/>
      <c r="C19" s="553">
        <v>0</v>
      </c>
    </row>
    <row r="20" spans="1:3" s="125" customFormat="1" ht="13.5">
      <c r="A20" s="551" t="s">
        <v>53</v>
      </c>
      <c r="B20" s="552"/>
      <c r="C20" s="553">
        <v>0</v>
      </c>
    </row>
    <row r="21" spans="1:3" s="125" customFormat="1" ht="13.5">
      <c r="A21" s="551" t="s">
        <v>55</v>
      </c>
      <c r="B21" s="552">
        <v>0</v>
      </c>
      <c r="C21" s="553" t="s">
        <v>255</v>
      </c>
    </row>
    <row r="22" spans="1:3" s="125" customFormat="1" ht="13.5">
      <c r="A22" s="551" t="s">
        <v>57</v>
      </c>
      <c r="B22" s="552"/>
      <c r="C22" s="553">
        <v>0</v>
      </c>
    </row>
    <row r="23" spans="1:3" s="125" customFormat="1" ht="13.5">
      <c r="A23" s="551" t="s">
        <v>59</v>
      </c>
      <c r="B23" s="552">
        <v>3342202</v>
      </c>
      <c r="C23" s="553" t="s">
        <v>255</v>
      </c>
    </row>
    <row r="24" spans="1:3" s="125" customFormat="1" ht="13.5">
      <c r="A24" s="551" t="s">
        <v>61</v>
      </c>
      <c r="B24" s="552" t="s">
        <v>255</v>
      </c>
      <c r="C24" s="553">
        <v>29083</v>
      </c>
    </row>
    <row r="25" spans="1:3" s="125" customFormat="1" ht="13.5">
      <c r="A25" s="551" t="s">
        <v>62</v>
      </c>
      <c r="B25" s="552">
        <v>0</v>
      </c>
      <c r="C25" s="553"/>
    </row>
    <row r="26" spans="1:3" s="125" customFormat="1" ht="13.5">
      <c r="A26" s="551" t="s">
        <v>63</v>
      </c>
      <c r="B26" s="552" t="s">
        <v>255</v>
      </c>
      <c r="C26" s="553">
        <v>0</v>
      </c>
    </row>
    <row r="27" spans="1:3" ht="6.75" customHeight="1">
      <c r="A27" s="556"/>
      <c r="B27" s="554"/>
      <c r="C27" s="555"/>
    </row>
    <row r="28" spans="1:3">
      <c r="A28" s="545" t="s">
        <v>265</v>
      </c>
      <c r="B28" s="546">
        <f>B29+B39</f>
        <v>4533535</v>
      </c>
      <c r="C28" s="547">
        <f>C29+C39</f>
        <v>2499996</v>
      </c>
    </row>
    <row r="29" spans="1:3">
      <c r="A29" s="548" t="s">
        <v>29</v>
      </c>
      <c r="B29" s="549">
        <f>SUM(B30:B37)</f>
        <v>4533535</v>
      </c>
      <c r="C29" s="550">
        <f>SUM(C30:C37)</f>
        <v>0</v>
      </c>
    </row>
    <row r="30" spans="1:3" s="125" customFormat="1" ht="13.5">
      <c r="A30" s="551" t="s">
        <v>31</v>
      </c>
      <c r="B30" s="552">
        <v>4533535</v>
      </c>
      <c r="C30" s="553" t="s">
        <v>255</v>
      </c>
    </row>
    <row r="31" spans="1:3" s="125" customFormat="1" ht="13.5">
      <c r="A31" s="551" t="s">
        <v>33</v>
      </c>
      <c r="B31" s="552">
        <v>0</v>
      </c>
      <c r="C31" s="553" t="s">
        <v>255</v>
      </c>
    </row>
    <row r="32" spans="1:3" s="125" customFormat="1" ht="13.5">
      <c r="A32" s="551" t="s">
        <v>35</v>
      </c>
      <c r="B32" s="552">
        <v>0</v>
      </c>
      <c r="C32" s="553">
        <v>0</v>
      </c>
    </row>
    <row r="33" spans="1:3" s="125" customFormat="1" ht="13.5">
      <c r="A33" s="551" t="s">
        <v>37</v>
      </c>
      <c r="B33" s="552"/>
      <c r="C33" s="553">
        <v>0</v>
      </c>
    </row>
    <row r="34" spans="1:3" s="125" customFormat="1" ht="13.5">
      <c r="A34" s="551" t="s">
        <v>39</v>
      </c>
      <c r="B34" s="552"/>
      <c r="C34" s="553">
        <v>0</v>
      </c>
    </row>
    <row r="35" spans="1:3" s="125" customFormat="1" ht="13.5">
      <c r="A35" s="551" t="s">
        <v>41</v>
      </c>
      <c r="B35" s="552"/>
      <c r="C35" s="553">
        <v>0</v>
      </c>
    </row>
    <row r="36" spans="1:3" s="125" customFormat="1" ht="13.5">
      <c r="A36" s="551" t="s">
        <v>43</v>
      </c>
      <c r="B36" s="552"/>
      <c r="C36" s="553">
        <v>0</v>
      </c>
    </row>
    <row r="37" spans="1:3" s="125" customFormat="1" ht="13.5">
      <c r="A37" s="551" t="s">
        <v>44</v>
      </c>
      <c r="B37" s="552"/>
      <c r="C37" s="553">
        <v>0</v>
      </c>
    </row>
    <row r="38" spans="1:3" ht="6" customHeight="1">
      <c r="A38" s="545"/>
      <c r="B38" s="557"/>
      <c r="C38" s="558"/>
    </row>
    <row r="39" spans="1:3">
      <c r="A39" s="548" t="s">
        <v>48</v>
      </c>
      <c r="B39" s="549">
        <f>SUM(B40:B45)</f>
        <v>0</v>
      </c>
      <c r="C39" s="550">
        <f>SUM(C40:C45)</f>
        <v>2499996</v>
      </c>
    </row>
    <row r="40" spans="1:3" s="125" customFormat="1" ht="13.5">
      <c r="A40" s="551" t="s">
        <v>50</v>
      </c>
      <c r="B40" s="552"/>
      <c r="C40" s="553">
        <v>0</v>
      </c>
    </row>
    <row r="41" spans="1:3" s="125" customFormat="1" ht="13.5">
      <c r="A41" s="551" t="s">
        <v>52</v>
      </c>
      <c r="B41" s="552"/>
      <c r="C41" s="553">
        <v>0</v>
      </c>
    </row>
    <row r="42" spans="1:3" s="125" customFormat="1" ht="13.5">
      <c r="A42" s="551" t="s">
        <v>54</v>
      </c>
      <c r="B42" s="552" t="s">
        <v>255</v>
      </c>
      <c r="C42" s="553">
        <v>2499996</v>
      </c>
    </row>
    <row r="43" spans="1:3" s="125" customFormat="1" ht="13.5">
      <c r="A43" s="551" t="s">
        <v>56</v>
      </c>
      <c r="B43" s="552" t="s">
        <v>255</v>
      </c>
      <c r="C43" s="553">
        <v>0</v>
      </c>
    </row>
    <row r="44" spans="1:3" s="125" customFormat="1" ht="13.5">
      <c r="A44" s="551" t="s">
        <v>58</v>
      </c>
      <c r="B44" s="552"/>
      <c r="C44" s="553">
        <v>0</v>
      </c>
    </row>
    <row r="45" spans="1:3" s="125" customFormat="1" ht="13.5">
      <c r="A45" s="551" t="s">
        <v>60</v>
      </c>
      <c r="B45" s="552"/>
      <c r="C45" s="553">
        <v>0</v>
      </c>
    </row>
    <row r="46" spans="1:3">
      <c r="A46" s="559"/>
      <c r="B46" s="554"/>
      <c r="C46" s="555"/>
    </row>
    <row r="47" spans="1:3">
      <c r="A47" s="545" t="s">
        <v>266</v>
      </c>
      <c r="B47" s="546">
        <f>B48+B53</f>
        <v>14427160</v>
      </c>
      <c r="C47" s="547">
        <f>C48+C53</f>
        <v>20416656</v>
      </c>
    </row>
    <row r="48" spans="1:3">
      <c r="A48" s="548" t="s">
        <v>69</v>
      </c>
      <c r="B48" s="549">
        <f>SUM(B49:B51)</f>
        <v>0</v>
      </c>
      <c r="C48" s="550">
        <f>SUM(C49:C51)</f>
        <v>0</v>
      </c>
    </row>
    <row r="49" spans="1:3" s="125" customFormat="1" ht="13.5">
      <c r="A49" s="551" t="s">
        <v>70</v>
      </c>
      <c r="B49" s="552"/>
      <c r="C49" s="553">
        <v>0</v>
      </c>
    </row>
    <row r="50" spans="1:3" s="125" customFormat="1" ht="13.5">
      <c r="A50" s="551" t="s">
        <v>71</v>
      </c>
      <c r="B50" s="552"/>
      <c r="C50" s="553">
        <v>0</v>
      </c>
    </row>
    <row r="51" spans="1:3" s="125" customFormat="1" ht="13.5">
      <c r="A51" s="551" t="s">
        <v>72</v>
      </c>
      <c r="B51" s="552"/>
      <c r="C51" s="553">
        <v>0</v>
      </c>
    </row>
    <row r="52" spans="1:3" ht="6" customHeight="1">
      <c r="A52" s="548"/>
      <c r="B52" s="557"/>
      <c r="C52" s="558"/>
    </row>
    <row r="53" spans="1:3" ht="15.75" customHeight="1">
      <c r="A53" s="548" t="s">
        <v>73</v>
      </c>
      <c r="B53" s="549">
        <f>SUM(B54:B58)</f>
        <v>14427160</v>
      </c>
      <c r="C53" s="550">
        <f>SUM(C54:C58)</f>
        <v>20416656</v>
      </c>
    </row>
    <row r="54" spans="1:3" s="125" customFormat="1" ht="13.5">
      <c r="A54" s="551" t="s">
        <v>74</v>
      </c>
      <c r="B54" s="552">
        <v>13044494</v>
      </c>
      <c r="C54" s="553">
        <v>0</v>
      </c>
    </row>
    <row r="55" spans="1:3" s="125" customFormat="1" ht="13.5">
      <c r="A55" s="551" t="s">
        <v>75</v>
      </c>
      <c r="B55" s="552" t="s">
        <v>255</v>
      </c>
      <c r="C55" s="553">
        <v>20416656</v>
      </c>
    </row>
    <row r="56" spans="1:3" s="125" customFormat="1" ht="13.5">
      <c r="A56" s="551" t="s">
        <v>76</v>
      </c>
      <c r="B56" s="552"/>
      <c r="C56" s="553">
        <v>0</v>
      </c>
    </row>
    <row r="57" spans="1:3" s="125" customFormat="1" ht="13.5">
      <c r="A57" s="551" t="s">
        <v>77</v>
      </c>
      <c r="B57" s="552"/>
      <c r="C57" s="553">
        <v>0</v>
      </c>
    </row>
    <row r="58" spans="1:3" s="125" customFormat="1" ht="13.5">
      <c r="A58" s="551" t="s">
        <v>78</v>
      </c>
      <c r="B58" s="552">
        <v>1382666</v>
      </c>
      <c r="C58" s="553">
        <v>0</v>
      </c>
    </row>
    <row r="59" spans="1:3" ht="7.5" customHeight="1">
      <c r="A59" s="548"/>
      <c r="B59" s="554"/>
      <c r="C59" s="555"/>
    </row>
    <row r="60" spans="1:3">
      <c r="A60" s="548" t="s">
        <v>267</v>
      </c>
      <c r="B60" s="549">
        <f>SUM(B61:B62)</f>
        <v>0</v>
      </c>
      <c r="C60" s="550">
        <f>SUM(C61:C62)</f>
        <v>0</v>
      </c>
    </row>
    <row r="61" spans="1:3" s="125" customFormat="1" ht="13.5">
      <c r="A61" s="551" t="s">
        <v>80</v>
      </c>
      <c r="B61" s="552"/>
      <c r="C61" s="553">
        <v>0</v>
      </c>
    </row>
    <row r="62" spans="1:3" s="125" customFormat="1" ht="14.25" thickBot="1">
      <c r="A62" s="560" t="s">
        <v>81</v>
      </c>
      <c r="B62" s="561"/>
      <c r="C62" s="562">
        <v>0</v>
      </c>
    </row>
    <row r="63" spans="1:3" s="125" customFormat="1" ht="13.5">
      <c r="A63" s="443" t="s">
        <v>254</v>
      </c>
      <c r="B63" s="552"/>
      <c r="C63" s="552"/>
    </row>
    <row r="64" spans="1:3" s="125" customFormat="1" ht="13.5">
      <c r="A64" s="443"/>
      <c r="B64" s="552"/>
      <c r="C64" s="552"/>
    </row>
    <row r="65" spans="1:3" s="125" customFormat="1" ht="13.5">
      <c r="A65" s="443"/>
      <c r="B65" s="552"/>
      <c r="C65" s="552"/>
    </row>
    <row r="66" spans="1:3" s="125" customFormat="1" ht="13.5">
      <c r="A66" s="563"/>
      <c r="B66" s="552"/>
      <c r="C66" s="552"/>
    </row>
    <row r="67" spans="1:3" s="125" customFormat="1" ht="13.5">
      <c r="A67" s="563" t="s">
        <v>255</v>
      </c>
      <c r="B67" s="552"/>
      <c r="C67" s="552"/>
    </row>
    <row r="68" spans="1:3" s="125" customFormat="1" ht="13.5">
      <c r="A68" s="563" t="s">
        <v>255</v>
      </c>
      <c r="B68" s="552"/>
      <c r="C68" s="552"/>
    </row>
    <row r="69" spans="1:3">
      <c r="A69" s="443" t="s">
        <v>255</v>
      </c>
      <c r="B69" s="564"/>
      <c r="C69" s="564"/>
    </row>
  </sheetData>
  <sheetProtection formatColumns="0" formatRows="0"/>
  <mergeCells count="4">
    <mergeCell ref="A1:C1"/>
    <mergeCell ref="A2:C2"/>
    <mergeCell ref="A3:C3"/>
    <mergeCell ref="A4:C4"/>
  </mergeCells>
  <printOptions horizontalCentered="1"/>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pageSetUpPr fitToPage="1"/>
  </sheetPr>
  <dimension ref="A1:E72"/>
  <sheetViews>
    <sheetView view="pageBreakPreview" topLeftCell="A52" zoomScale="140" zoomScaleSheetLayoutView="140" workbookViewId="0">
      <selection activeCell="A4" sqref="A4:D4"/>
    </sheetView>
  </sheetViews>
  <sheetFormatPr baseColWidth="10" defaultColWidth="11.28515625" defaultRowHeight="16.5"/>
  <cols>
    <col min="1" max="1" width="2.85546875" style="51" customWidth="1"/>
    <col min="2" max="2" width="63.85546875" style="51" customWidth="1"/>
    <col min="3" max="4" width="12.7109375" style="51" customWidth="1"/>
    <col min="5" max="16384" width="11.28515625" style="51"/>
  </cols>
  <sheetData>
    <row r="1" spans="1:4">
      <c r="A1" s="1156" t="s">
        <v>23</v>
      </c>
      <c r="B1" s="1156"/>
      <c r="C1" s="1156"/>
      <c r="D1" s="1156"/>
    </row>
    <row r="2" spans="1:4">
      <c r="A2" s="1157" t="s">
        <v>4</v>
      </c>
      <c r="B2" s="1157"/>
      <c r="C2" s="1157"/>
      <c r="D2" s="1157"/>
    </row>
    <row r="3" spans="1:4">
      <c r="A3" s="1165" t="str">
        <f>'ETCA-I-01'!A3</f>
        <v>TELEVISORA DE HERMOSILLO, S.A. DE C.V.</v>
      </c>
      <c r="B3" s="1165"/>
      <c r="C3" s="1165"/>
      <c r="D3" s="1165"/>
    </row>
    <row r="4" spans="1:4">
      <c r="A4" s="1176" t="str">
        <f>'ETCA-I-01'!A4:G4</f>
        <v>Al 31 de Marzo de 2019</v>
      </c>
      <c r="B4" s="1176"/>
      <c r="C4" s="1176"/>
      <c r="D4" s="1176"/>
    </row>
    <row r="5" spans="1:4" ht="17.25" thickBot="1">
      <c r="A5" s="1155" t="s">
        <v>268</v>
      </c>
      <c r="B5" s="1155"/>
      <c r="C5" s="52"/>
      <c r="D5" s="50"/>
    </row>
    <row r="6" spans="1:4" ht="23.25" customHeight="1" thickBot="1">
      <c r="A6" s="1179" t="s">
        <v>257</v>
      </c>
      <c r="B6" s="1180"/>
      <c r="C6" s="162">
        <v>2019</v>
      </c>
      <c r="D6" s="162">
        <v>2018</v>
      </c>
    </row>
    <row r="7" spans="1:4" s="129" customFormat="1" ht="12" customHeight="1" thickTop="1">
      <c r="A7" s="1177" t="s">
        <v>269</v>
      </c>
      <c r="B7" s="1178"/>
      <c r="C7" s="1178"/>
      <c r="D7" s="1017"/>
    </row>
    <row r="8" spans="1:4" s="129" customFormat="1" ht="12.75" customHeight="1">
      <c r="A8" s="130"/>
      <c r="B8" s="131" t="s">
        <v>261</v>
      </c>
      <c r="C8" s="146">
        <f>SUM(C9:C19)</f>
        <v>20732336</v>
      </c>
      <c r="D8" s="147">
        <f>SUM(D9:D19)</f>
        <v>19906181</v>
      </c>
    </row>
    <row r="9" spans="1:4" s="133" customFormat="1" ht="11.1" customHeight="1">
      <c r="A9" s="132"/>
      <c r="B9" s="144" t="s">
        <v>203</v>
      </c>
      <c r="C9" s="148">
        <v>0</v>
      </c>
      <c r="D9" s="149">
        <v>0</v>
      </c>
    </row>
    <row r="10" spans="1:4" s="133" customFormat="1" ht="11.1" customHeight="1">
      <c r="A10" s="132"/>
      <c r="B10" s="144" t="s">
        <v>204</v>
      </c>
      <c r="C10" s="148">
        <v>0</v>
      </c>
      <c r="D10" s="149">
        <v>0</v>
      </c>
    </row>
    <row r="11" spans="1:4" s="133" customFormat="1" ht="11.1" customHeight="1">
      <c r="A11" s="132"/>
      <c r="B11" s="144" t="s">
        <v>270</v>
      </c>
      <c r="C11" s="148">
        <v>0</v>
      </c>
      <c r="D11" s="149">
        <v>0</v>
      </c>
    </row>
    <row r="12" spans="1:4" s="133" customFormat="1" ht="11.1" customHeight="1">
      <c r="A12" s="132"/>
      <c r="B12" s="144" t="s">
        <v>206</v>
      </c>
      <c r="C12" s="148">
        <v>0</v>
      </c>
      <c r="D12" s="149">
        <v>0</v>
      </c>
    </row>
    <row r="13" spans="1:4" s="133" customFormat="1" ht="11.1" customHeight="1">
      <c r="A13" s="132"/>
      <c r="B13" s="144" t="s">
        <v>271</v>
      </c>
      <c r="C13" s="148">
        <v>0</v>
      </c>
      <c r="D13" s="149">
        <v>0</v>
      </c>
    </row>
    <row r="14" spans="1:4" s="133" customFormat="1" ht="11.1" customHeight="1">
      <c r="A14" s="132"/>
      <c r="B14" s="144" t="s">
        <v>207</v>
      </c>
      <c r="C14" s="148">
        <v>0</v>
      </c>
      <c r="D14" s="149">
        <v>0</v>
      </c>
    </row>
    <row r="15" spans="1:4" s="133" customFormat="1" ht="11.1" customHeight="1">
      <c r="A15" s="132"/>
      <c r="B15" s="144" t="s">
        <v>208</v>
      </c>
      <c r="C15" s="148">
        <v>14234596</v>
      </c>
      <c r="D15" s="149">
        <v>13870029</v>
      </c>
    </row>
    <row r="16" spans="1:4" s="133" customFormat="1" ht="22.5" customHeight="1">
      <c r="A16" s="132"/>
      <c r="B16" s="144" t="s">
        <v>209</v>
      </c>
      <c r="C16" s="148">
        <v>0</v>
      </c>
      <c r="D16" s="149">
        <v>0</v>
      </c>
    </row>
    <row r="17" spans="1:4" s="133" customFormat="1" ht="12" customHeight="1">
      <c r="A17" s="132"/>
      <c r="B17" s="144" t="s">
        <v>211</v>
      </c>
      <c r="C17" s="148">
        <v>0</v>
      </c>
      <c r="D17" s="149">
        <v>0</v>
      </c>
    </row>
    <row r="18" spans="1:4" s="133" customFormat="1" ht="12" customHeight="1">
      <c r="A18" s="132"/>
      <c r="B18" s="144" t="s">
        <v>272</v>
      </c>
      <c r="C18" s="148">
        <v>4132426</v>
      </c>
      <c r="D18" s="149">
        <v>4391652</v>
      </c>
    </row>
    <row r="19" spans="1:4" s="133" customFormat="1" ht="12" customHeight="1">
      <c r="A19" s="132"/>
      <c r="B19" s="144" t="s">
        <v>273</v>
      </c>
      <c r="C19" s="148">
        <v>2365314</v>
      </c>
      <c r="D19" s="149">
        <v>1644500</v>
      </c>
    </row>
    <row r="20" spans="1:4" s="129" customFormat="1" ht="13.5" customHeight="1">
      <c r="A20" s="130"/>
      <c r="B20" s="131" t="s">
        <v>262</v>
      </c>
      <c r="C20" s="146">
        <f>SUM(C21:C36)-1</f>
        <v>15488425</v>
      </c>
      <c r="D20" s="147">
        <f>SUM(D21:D36)</f>
        <v>19444220</v>
      </c>
    </row>
    <row r="21" spans="1:4" s="129" customFormat="1" ht="11.1" customHeight="1">
      <c r="A21" s="130"/>
      <c r="B21" s="144" t="s">
        <v>222</v>
      </c>
      <c r="C21" s="148">
        <v>13514699</v>
      </c>
      <c r="D21" s="149">
        <v>14584474</v>
      </c>
    </row>
    <row r="22" spans="1:4" s="129" customFormat="1" ht="11.1" customHeight="1">
      <c r="A22" s="130"/>
      <c r="B22" s="144" t="s">
        <v>223</v>
      </c>
      <c r="C22" s="148">
        <v>229026</v>
      </c>
      <c r="D22" s="149">
        <v>371657</v>
      </c>
    </row>
    <row r="23" spans="1:4" s="129" customFormat="1" ht="11.1" customHeight="1">
      <c r="A23" s="130"/>
      <c r="B23" s="144" t="s">
        <v>224</v>
      </c>
      <c r="C23" s="148">
        <v>1744701</v>
      </c>
      <c r="D23" s="149">
        <v>4488089</v>
      </c>
    </row>
    <row r="24" spans="1:4" s="129" customFormat="1" ht="11.1" customHeight="1">
      <c r="A24" s="130"/>
      <c r="B24" s="144" t="s">
        <v>225</v>
      </c>
      <c r="C24" s="148">
        <v>0</v>
      </c>
      <c r="D24" s="149">
        <v>0</v>
      </c>
    </row>
    <row r="25" spans="1:4" s="129" customFormat="1" ht="11.1" customHeight="1">
      <c r="A25" s="130"/>
      <c r="B25" s="144" t="s">
        <v>274</v>
      </c>
      <c r="C25" s="148">
        <v>0</v>
      </c>
      <c r="D25" s="149">
        <v>0</v>
      </c>
    </row>
    <row r="26" spans="1:4" s="129" customFormat="1" ht="11.1" customHeight="1">
      <c r="A26" s="130"/>
      <c r="B26" s="144" t="s">
        <v>275</v>
      </c>
      <c r="C26" s="148">
        <v>0</v>
      </c>
      <c r="D26" s="149">
        <v>0</v>
      </c>
    </row>
    <row r="27" spans="1:4" s="129" customFormat="1" ht="11.1" customHeight="1">
      <c r="A27" s="130"/>
      <c r="B27" s="144" t="s">
        <v>228</v>
      </c>
      <c r="C27" s="148">
        <v>0</v>
      </c>
      <c r="D27" s="149">
        <v>0</v>
      </c>
    </row>
    <row r="28" spans="1:4" s="129" customFormat="1" ht="11.1" customHeight="1">
      <c r="A28" s="130"/>
      <c r="B28" s="144" t="s">
        <v>229</v>
      </c>
      <c r="C28" s="148">
        <v>0</v>
      </c>
      <c r="D28" s="149">
        <v>0</v>
      </c>
    </row>
    <row r="29" spans="1:4" s="129" customFormat="1" ht="11.1" customHeight="1">
      <c r="A29" s="130"/>
      <c r="B29" s="144" t="s">
        <v>230</v>
      </c>
      <c r="C29" s="148">
        <v>0</v>
      </c>
      <c r="D29" s="149">
        <v>0</v>
      </c>
    </row>
    <row r="30" spans="1:4" s="129" customFormat="1" ht="11.1" customHeight="1">
      <c r="A30" s="130"/>
      <c r="B30" s="144" t="s">
        <v>231</v>
      </c>
      <c r="C30" s="148">
        <v>0</v>
      </c>
      <c r="D30" s="149">
        <v>0</v>
      </c>
    </row>
    <row r="31" spans="1:4" s="129" customFormat="1" ht="11.1" customHeight="1">
      <c r="A31" s="130"/>
      <c r="B31" s="144" t="s">
        <v>232</v>
      </c>
      <c r="C31" s="148">
        <v>0</v>
      </c>
      <c r="D31" s="149">
        <v>0</v>
      </c>
    </row>
    <row r="32" spans="1:4" s="129" customFormat="1" ht="11.1" customHeight="1">
      <c r="A32" s="130"/>
      <c r="B32" s="144" t="s">
        <v>233</v>
      </c>
      <c r="C32" s="148">
        <v>0</v>
      </c>
      <c r="D32" s="149">
        <v>0</v>
      </c>
    </row>
    <row r="33" spans="1:4" s="129" customFormat="1" ht="11.1" customHeight="1">
      <c r="A33" s="130"/>
      <c r="B33" s="144" t="s">
        <v>276</v>
      </c>
      <c r="C33" s="148">
        <v>0</v>
      </c>
      <c r="D33" s="149">
        <v>0</v>
      </c>
    </row>
    <row r="34" spans="1:4" s="129" customFormat="1" ht="11.1" customHeight="1">
      <c r="A34" s="130"/>
      <c r="B34" s="144" t="s">
        <v>70</v>
      </c>
      <c r="C34" s="148">
        <v>0</v>
      </c>
      <c r="D34" s="149">
        <v>0</v>
      </c>
    </row>
    <row r="35" spans="1:4" s="129" customFormat="1" ht="11.1" customHeight="1">
      <c r="A35" s="130"/>
      <c r="B35" s="144" t="s">
        <v>236</v>
      </c>
      <c r="C35" s="148">
        <v>0</v>
      </c>
      <c r="D35" s="149">
        <v>0</v>
      </c>
    </row>
    <row r="36" spans="1:4" s="129" customFormat="1" ht="11.1" customHeight="1">
      <c r="A36" s="130"/>
      <c r="B36" s="144" t="s">
        <v>277</v>
      </c>
      <c r="C36" s="148">
        <v>0</v>
      </c>
      <c r="D36" s="149">
        <v>0</v>
      </c>
    </row>
    <row r="37" spans="1:4" s="129" customFormat="1" ht="12" customHeight="1">
      <c r="A37" s="134" t="s">
        <v>278</v>
      </c>
      <c r="B37" s="135"/>
      <c r="C37" s="150">
        <f>C8-C20</f>
        <v>5243911</v>
      </c>
      <c r="D37" s="151">
        <f>D8-D20</f>
        <v>461961</v>
      </c>
    </row>
    <row r="38" spans="1:4" s="129" customFormat="1" ht="4.5" customHeight="1">
      <c r="A38" s="136"/>
      <c r="B38" s="137"/>
      <c r="C38" s="152"/>
      <c r="D38" s="153"/>
    </row>
    <row r="39" spans="1:4" s="129" customFormat="1" ht="12.75">
      <c r="A39" s="138" t="s">
        <v>279</v>
      </c>
      <c r="B39" s="131"/>
      <c r="C39" s="154"/>
      <c r="D39" s="155"/>
    </row>
    <row r="40" spans="1:4" s="129" customFormat="1" ht="10.5" customHeight="1">
      <c r="A40" s="130"/>
      <c r="B40" s="131" t="s">
        <v>261</v>
      </c>
      <c r="C40" s="146">
        <f>SUM(C41:C43)</f>
        <v>0</v>
      </c>
      <c r="D40" s="147">
        <f>SUM(D41:D43)</f>
        <v>0</v>
      </c>
    </row>
    <row r="41" spans="1:4" s="129" customFormat="1" ht="11.1" customHeight="1">
      <c r="A41" s="130"/>
      <c r="B41" s="145" t="s">
        <v>53</v>
      </c>
      <c r="C41" s="148">
        <v>0</v>
      </c>
      <c r="D41" s="149">
        <v>0</v>
      </c>
    </row>
    <row r="42" spans="1:4" s="129" customFormat="1" ht="11.1" customHeight="1">
      <c r="A42" s="130"/>
      <c r="B42" s="145" t="s">
        <v>55</v>
      </c>
      <c r="C42" s="148">
        <v>0</v>
      </c>
      <c r="D42" s="149">
        <v>0</v>
      </c>
    </row>
    <row r="43" spans="1:4" s="129" customFormat="1" ht="11.1" customHeight="1">
      <c r="A43" s="130"/>
      <c r="B43" s="145" t="s">
        <v>280</v>
      </c>
      <c r="C43" s="148">
        <v>0</v>
      </c>
      <c r="D43" s="149">
        <v>0</v>
      </c>
    </row>
    <row r="44" spans="1:4" s="129" customFormat="1" ht="10.5" customHeight="1">
      <c r="A44" s="130"/>
      <c r="B44" s="131" t="s">
        <v>262</v>
      </c>
      <c r="C44" s="146">
        <f>SUM(C45:C47)</f>
        <v>0</v>
      </c>
      <c r="D44" s="147">
        <f>SUM(D45:D47)</f>
        <v>54673</v>
      </c>
    </row>
    <row r="45" spans="1:4" s="129" customFormat="1" ht="11.1" customHeight="1">
      <c r="A45" s="130"/>
      <c r="B45" s="145" t="s">
        <v>53</v>
      </c>
      <c r="C45" s="148">
        <v>0</v>
      </c>
      <c r="D45" s="149">
        <v>0</v>
      </c>
    </row>
    <row r="46" spans="1:4" s="129" customFormat="1" ht="11.1" customHeight="1">
      <c r="A46" s="130"/>
      <c r="B46" s="145" t="s">
        <v>55</v>
      </c>
      <c r="C46" s="148">
        <v>0</v>
      </c>
      <c r="D46" s="149">
        <v>54673</v>
      </c>
    </row>
    <row r="47" spans="1:4" s="129" customFormat="1" ht="11.1" customHeight="1">
      <c r="A47" s="130"/>
      <c r="B47" s="145" t="s">
        <v>281</v>
      </c>
      <c r="C47" s="148">
        <v>0</v>
      </c>
      <c r="D47" s="149">
        <v>0</v>
      </c>
    </row>
    <row r="48" spans="1:4" s="129" customFormat="1" ht="12" customHeight="1">
      <c r="A48" s="134" t="s">
        <v>282</v>
      </c>
      <c r="B48" s="135"/>
      <c r="C48" s="150">
        <f>C40-C44</f>
        <v>0</v>
      </c>
      <c r="D48" s="151">
        <f>D40-D44</f>
        <v>-54673</v>
      </c>
    </row>
    <row r="49" spans="1:4" s="129" customFormat="1" ht="2.25" customHeight="1">
      <c r="A49" s="136"/>
      <c r="B49" s="137"/>
      <c r="C49" s="156"/>
      <c r="D49" s="157"/>
    </row>
    <row r="50" spans="1:4" s="129" customFormat="1" ht="12" customHeight="1">
      <c r="A50" s="138" t="s">
        <v>283</v>
      </c>
      <c r="B50" s="131"/>
      <c r="C50" s="154"/>
      <c r="D50" s="155"/>
    </row>
    <row r="51" spans="1:4" s="129" customFormat="1" ht="12.75">
      <c r="A51" s="130"/>
      <c r="B51" s="131" t="s">
        <v>261</v>
      </c>
      <c r="C51" s="146">
        <f>SUM(C52:C55)</f>
        <v>0</v>
      </c>
      <c r="D51" s="147">
        <f>SUM(D52:D55)</f>
        <v>0</v>
      </c>
    </row>
    <row r="52" spans="1:4" s="129" customFormat="1" ht="11.1" customHeight="1">
      <c r="A52" s="130"/>
      <c r="B52" s="145" t="s">
        <v>284</v>
      </c>
      <c r="C52" s="148">
        <v>0</v>
      </c>
      <c r="D52" s="149">
        <v>0</v>
      </c>
    </row>
    <row r="53" spans="1:4" s="129" customFormat="1" ht="11.1" customHeight="1">
      <c r="A53" s="130"/>
      <c r="B53" s="145" t="s">
        <v>285</v>
      </c>
      <c r="C53" s="148">
        <v>0</v>
      </c>
      <c r="D53" s="149">
        <v>0</v>
      </c>
    </row>
    <row r="54" spans="1:4" s="129" customFormat="1" ht="11.1" customHeight="1">
      <c r="A54" s="130"/>
      <c r="B54" s="145" t="s">
        <v>286</v>
      </c>
      <c r="C54" s="148">
        <v>0</v>
      </c>
      <c r="D54" s="149">
        <v>0</v>
      </c>
    </row>
    <row r="55" spans="1:4" s="129" customFormat="1" ht="11.1" customHeight="1">
      <c r="A55" s="130"/>
      <c r="B55" s="145" t="s">
        <v>287</v>
      </c>
      <c r="C55" s="148">
        <v>0</v>
      </c>
      <c r="D55" s="149">
        <v>0</v>
      </c>
    </row>
    <row r="56" spans="1:4" s="129" customFormat="1" ht="11.25" customHeight="1">
      <c r="A56" s="130"/>
      <c r="B56" s="131" t="s">
        <v>262</v>
      </c>
      <c r="C56" s="146">
        <f>SUM(C57:C60)</f>
        <v>3907264</v>
      </c>
      <c r="D56" s="147">
        <f>SUM(D57:D60)</f>
        <v>0</v>
      </c>
    </row>
    <row r="57" spans="1:4" s="129" customFormat="1" ht="11.1" customHeight="1">
      <c r="A57" s="130"/>
      <c r="B57" s="145" t="s">
        <v>288</v>
      </c>
      <c r="C57" s="148">
        <v>3907264</v>
      </c>
      <c r="D57" s="149">
        <v>0</v>
      </c>
    </row>
    <row r="58" spans="1:4" s="129" customFormat="1" ht="11.1" customHeight="1">
      <c r="A58" s="130"/>
      <c r="B58" s="145" t="s">
        <v>285</v>
      </c>
      <c r="C58" s="148">
        <v>0</v>
      </c>
      <c r="D58" s="149">
        <v>0</v>
      </c>
    </row>
    <row r="59" spans="1:4" s="129" customFormat="1" ht="11.1" customHeight="1">
      <c r="A59" s="130"/>
      <c r="B59" s="145" t="s">
        <v>286</v>
      </c>
      <c r="C59" s="148">
        <v>0</v>
      </c>
      <c r="D59" s="149">
        <v>0</v>
      </c>
    </row>
    <row r="60" spans="1:4" s="129" customFormat="1" ht="11.1" customHeight="1">
      <c r="A60" s="130"/>
      <c r="B60" s="145" t="s">
        <v>289</v>
      </c>
      <c r="C60" s="148">
        <v>0</v>
      </c>
      <c r="D60" s="149">
        <v>0</v>
      </c>
    </row>
    <row r="61" spans="1:4" s="129" customFormat="1" ht="12" customHeight="1">
      <c r="A61" s="134" t="s">
        <v>290</v>
      </c>
      <c r="B61" s="135"/>
      <c r="C61" s="150">
        <f>C51-C56</f>
        <v>-3907264</v>
      </c>
      <c r="D61" s="151">
        <f>D51-D56</f>
        <v>0</v>
      </c>
    </row>
    <row r="62" spans="1:4" s="129" customFormat="1" ht="2.25" customHeight="1">
      <c r="A62" s="136"/>
      <c r="B62" s="137"/>
      <c r="C62" s="156"/>
      <c r="D62" s="157"/>
    </row>
    <row r="63" spans="1:4" s="129" customFormat="1" ht="12" customHeight="1">
      <c r="A63" s="134" t="s">
        <v>291</v>
      </c>
      <c r="B63" s="139"/>
      <c r="C63" s="158">
        <f>C61+C48+C37</f>
        <v>1336647</v>
      </c>
      <c r="D63" s="159">
        <f>D61+D48+D37</f>
        <v>407288</v>
      </c>
    </row>
    <row r="64" spans="1:4" ht="2.25" customHeight="1">
      <c r="A64" s="140"/>
      <c r="B64" s="141"/>
      <c r="C64" s="156"/>
      <c r="D64" s="157"/>
    </row>
    <row r="65" spans="1:5" s="129" customFormat="1" ht="12" customHeight="1">
      <c r="A65" s="134" t="s">
        <v>292</v>
      </c>
      <c r="B65" s="135"/>
      <c r="C65" s="148">
        <v>2774392</v>
      </c>
      <c r="D65" s="149">
        <v>2827050</v>
      </c>
      <c r="E65" s="442" t="str">
        <f>IF(C65-'ETCA-I-01'!C9&gt;0.99,"ERROR!!!, NO COINCIDEN LOS MONTOS CON LO REPORTADO EN EL FORMATO ETCA-I-01 EN EL EJERCICIO 2015","")</f>
        <v/>
      </c>
    </row>
    <row r="66" spans="1:5" s="129" customFormat="1" ht="12" customHeight="1" thickBot="1">
      <c r="A66" s="143" t="s">
        <v>293</v>
      </c>
      <c r="B66" s="142"/>
      <c r="C66" s="160">
        <f>C65+C63+1</f>
        <v>4111040</v>
      </c>
      <c r="D66" s="161">
        <f>D65+D63</f>
        <v>3234338</v>
      </c>
      <c r="E66" s="442" t="str">
        <f>IF(C66-'ETCA-I-01'!B9&gt;0.99,"ERROR!!!, NO COINCIDEN LOS MONTOS CON LO REPORTADO EN EL FORMATO ETCA-I-01 EN EL EJERCICIO 2016","")</f>
        <v/>
      </c>
    </row>
    <row r="67" spans="1:5" s="129" customFormat="1" ht="12" customHeight="1">
      <c r="A67" s="129" t="s">
        <v>254</v>
      </c>
      <c r="E67" s="594"/>
    </row>
    <row r="68" spans="1:5" s="129" customFormat="1" ht="12" customHeight="1">
      <c r="E68" s="594"/>
    </row>
    <row r="69" spans="1:5" s="129" customFormat="1" ht="12" customHeight="1">
      <c r="A69" s="135"/>
      <c r="B69" s="139"/>
      <c r="C69" s="158"/>
      <c r="D69" s="158"/>
      <c r="E69" s="442"/>
    </row>
    <row r="70" spans="1:5" s="129" customFormat="1" ht="12" customHeight="1">
      <c r="A70" s="135"/>
      <c r="B70" s="139"/>
      <c r="C70" s="158"/>
      <c r="D70" s="158"/>
      <c r="E70" s="442"/>
    </row>
    <row r="71" spans="1:5" s="129" customFormat="1" ht="12" customHeight="1">
      <c r="A71" s="135"/>
      <c r="B71" s="139"/>
      <c r="C71" s="158"/>
      <c r="D71" s="158"/>
      <c r="E71" s="442"/>
    </row>
    <row r="72" spans="1:5" ht="12" customHeight="1">
      <c r="A72" s="443" t="s">
        <v>255</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4"/>
  <sheetViews>
    <sheetView view="pageBreakPreview" topLeftCell="A7" zoomScaleSheetLayoutView="100" workbookViewId="0">
      <selection activeCell="E11" sqref="E11"/>
    </sheetView>
  </sheetViews>
  <sheetFormatPr baseColWidth="10" defaultColWidth="11.28515625" defaultRowHeight="16.5"/>
  <cols>
    <col min="1" max="1" width="1.28515625" style="123" customWidth="1"/>
    <col min="2" max="2" width="32.28515625" style="123" customWidth="1"/>
    <col min="3" max="7" width="12.7109375" style="123" customWidth="1"/>
    <col min="8" max="8" width="63.85546875" style="123" customWidth="1"/>
    <col min="9" max="16384" width="11.28515625" style="123"/>
  </cols>
  <sheetData>
    <row r="1" spans="1:8">
      <c r="A1" s="1183" t="s">
        <v>23</v>
      </c>
      <c r="B1" s="1183"/>
      <c r="C1" s="1183"/>
      <c r="D1" s="1183"/>
      <c r="E1" s="1183"/>
      <c r="F1" s="1183"/>
      <c r="G1" s="1183"/>
    </row>
    <row r="2" spans="1:8" s="163" customFormat="1" ht="18">
      <c r="A2" s="1183" t="s">
        <v>5</v>
      </c>
      <c r="B2" s="1183"/>
      <c r="C2" s="1183"/>
      <c r="D2" s="1183"/>
      <c r="E2" s="1183"/>
      <c r="F2" s="1183"/>
      <c r="G2" s="1183"/>
      <c r="H2" s="432"/>
    </row>
    <row r="3" spans="1:8" s="163" customFormat="1" ht="15.75">
      <c r="A3" s="1184" t="str">
        <f>'ETCA-I-01'!A3</f>
        <v>TELEVISORA DE HERMOSILLO, S.A. DE C.V.</v>
      </c>
      <c r="B3" s="1184"/>
      <c r="C3" s="1184"/>
      <c r="D3" s="1184"/>
      <c r="E3" s="1184"/>
      <c r="F3" s="1184"/>
      <c r="G3" s="1184"/>
    </row>
    <row r="4" spans="1:8" s="163" customFormat="1">
      <c r="A4" s="1185" t="str">
        <f>'ETCA-I-03'!A4:D4</f>
        <v>Del 01 de Enero al 31 de Marzo de 2019</v>
      </c>
      <c r="B4" s="1185"/>
      <c r="C4" s="1185"/>
      <c r="D4" s="1185"/>
      <c r="E4" s="1185"/>
      <c r="F4" s="1185"/>
      <c r="G4" s="1185"/>
    </row>
    <row r="5" spans="1:8" s="165" customFormat="1" ht="17.25" thickBot="1">
      <c r="A5" s="164"/>
      <c r="B5" s="164"/>
      <c r="C5" s="1186" t="s">
        <v>294</v>
      </c>
      <c r="D5" s="1186"/>
      <c r="E5" s="164"/>
      <c r="F5" s="52"/>
      <c r="G5" s="164"/>
    </row>
    <row r="6" spans="1:8" s="166" customFormat="1" ht="50.25" thickBot="1">
      <c r="A6" s="1181" t="s">
        <v>257</v>
      </c>
      <c r="B6" s="1182"/>
      <c r="C6" s="169" t="s">
        <v>295</v>
      </c>
      <c r="D6" s="169" t="s">
        <v>296</v>
      </c>
      <c r="E6" s="169" t="s">
        <v>297</v>
      </c>
      <c r="F6" s="169" t="s">
        <v>298</v>
      </c>
      <c r="G6" s="170" t="s">
        <v>299</v>
      </c>
    </row>
    <row r="7" spans="1:8" ht="20.100000000000001" customHeight="1">
      <c r="A7" s="565"/>
      <c r="B7" s="566"/>
      <c r="C7" s="567"/>
      <c r="D7" s="567"/>
      <c r="E7" s="567"/>
      <c r="F7" s="567"/>
      <c r="G7" s="568"/>
    </row>
    <row r="8" spans="1:8" ht="20.100000000000001" customHeight="1">
      <c r="A8" s="569" t="s">
        <v>26</v>
      </c>
      <c r="B8" s="570"/>
      <c r="C8" s="571">
        <f>C10+C19</f>
        <v>114924709</v>
      </c>
      <c r="D8" s="571">
        <f>D10+D19</f>
        <v>42864196</v>
      </c>
      <c r="E8" s="571">
        <f>E10+E19</f>
        <v>46820153</v>
      </c>
      <c r="F8" s="571">
        <f>F10+F19</f>
        <v>110968752</v>
      </c>
      <c r="G8" s="853">
        <f>G10+G19</f>
        <v>-3955957</v>
      </c>
      <c r="H8" s="423" t="str">
        <f>IF(F8&lt;&gt;'ETCA-I-01'!B33,"ERROR!!!!! EL MONTO NO COINCIDE CON LO REPORTADO EN EL FORMATO ETCA-I-01 EN EL TOTAL ","")</f>
        <v/>
      </c>
    </row>
    <row r="9" spans="1:8" ht="20.100000000000001" customHeight="1">
      <c r="A9" s="574"/>
      <c r="B9" s="575"/>
      <c r="C9" s="576"/>
      <c r="D9" s="576"/>
      <c r="E9" s="576"/>
      <c r="F9" s="576"/>
      <c r="G9" s="577"/>
    </row>
    <row r="10" spans="1:8" ht="20.100000000000001" customHeight="1">
      <c r="A10" s="574"/>
      <c r="B10" s="575" t="s">
        <v>28</v>
      </c>
      <c r="C10" s="571">
        <f>SUM(C11:C17)</f>
        <v>23193364</v>
      </c>
      <c r="D10" s="571">
        <f>SUM(D11:D17)-3</f>
        <v>42724832</v>
      </c>
      <c r="E10" s="571">
        <f>SUM(E11:E17)-2</f>
        <v>43367670</v>
      </c>
      <c r="F10" s="572">
        <f>C10+D10-E10</f>
        <v>22550526</v>
      </c>
      <c r="G10" s="573">
        <f>F10-C10</f>
        <v>-642838</v>
      </c>
      <c r="H10" s="423" t="str">
        <f>IF(F10&lt;&gt;'ETCA-I-01'!B18,"ERROR!!!!! EL MONTO NO COINCIDE CON LO REPORTADO EN EL FORMATO ETCA-I-01 EN EL TOTAL","")</f>
        <v/>
      </c>
    </row>
    <row r="11" spans="1:8" ht="20.100000000000001" customHeight="1">
      <c r="A11" s="578"/>
      <c r="B11" s="579" t="s">
        <v>30</v>
      </c>
      <c r="C11" s="576">
        <v>2774392</v>
      </c>
      <c r="D11" s="576">
        <v>21013864</v>
      </c>
      <c r="E11" s="576">
        <v>19677216</v>
      </c>
      <c r="F11" s="580">
        <f>C11+D11-E11</f>
        <v>4111040</v>
      </c>
      <c r="G11" s="581">
        <f>F11-C11</f>
        <v>1336648</v>
      </c>
    </row>
    <row r="12" spans="1:8" ht="20.100000000000001" customHeight="1">
      <c r="A12" s="578"/>
      <c r="B12" s="579" t="s">
        <v>32</v>
      </c>
      <c r="C12" s="576">
        <v>25687825</v>
      </c>
      <c r="D12" s="576">
        <v>21550488</v>
      </c>
      <c r="E12" s="576">
        <v>23692574</v>
      </c>
      <c r="F12" s="580">
        <f t="shared" ref="F12:F17" si="0">C12+D12-E12</f>
        <v>23545739</v>
      </c>
      <c r="G12" s="581">
        <f t="shared" ref="G12:G17" si="1">F12-C12</f>
        <v>-2142086</v>
      </c>
    </row>
    <row r="13" spans="1:8" ht="20.100000000000001" customHeight="1">
      <c r="A13" s="578"/>
      <c r="B13" s="579" t="s">
        <v>34</v>
      </c>
      <c r="C13" s="576">
        <v>69133</v>
      </c>
      <c r="D13" s="576">
        <v>18203</v>
      </c>
      <c r="E13" s="576">
        <v>18203</v>
      </c>
      <c r="F13" s="580">
        <f t="shared" si="0"/>
        <v>69133</v>
      </c>
      <c r="G13" s="581">
        <f t="shared" si="1"/>
        <v>0</v>
      </c>
    </row>
    <row r="14" spans="1:8" ht="20.100000000000001" customHeight="1">
      <c r="A14" s="578"/>
      <c r="B14" s="579" t="s">
        <v>36</v>
      </c>
      <c r="C14" s="576">
        <v>0</v>
      </c>
      <c r="D14" s="576">
        <v>0</v>
      </c>
      <c r="E14" s="576">
        <v>0</v>
      </c>
      <c r="F14" s="580">
        <f t="shared" si="0"/>
        <v>0</v>
      </c>
      <c r="G14" s="581">
        <f t="shared" si="1"/>
        <v>0</v>
      </c>
    </row>
    <row r="15" spans="1:8" ht="20.100000000000001" customHeight="1">
      <c r="A15" s="578"/>
      <c r="B15" s="579" t="s">
        <v>38</v>
      </c>
      <c r="C15" s="576">
        <v>0</v>
      </c>
      <c r="D15" s="576">
        <v>0</v>
      </c>
      <c r="E15" s="576">
        <v>0</v>
      </c>
      <c r="F15" s="580">
        <f t="shared" si="0"/>
        <v>0</v>
      </c>
      <c r="G15" s="581">
        <f t="shared" si="1"/>
        <v>0</v>
      </c>
    </row>
    <row r="16" spans="1:8" ht="25.5">
      <c r="A16" s="578"/>
      <c r="B16" s="579" t="s">
        <v>40</v>
      </c>
      <c r="C16" s="576">
        <v>-5337986</v>
      </c>
      <c r="D16" s="576">
        <v>142280</v>
      </c>
      <c r="E16" s="576">
        <v>-20321</v>
      </c>
      <c r="F16" s="580">
        <f t="shared" si="0"/>
        <v>-5175385</v>
      </c>
      <c r="G16" s="581">
        <f t="shared" si="1"/>
        <v>162601</v>
      </c>
    </row>
    <row r="17" spans="1:8" ht="20.100000000000001" customHeight="1">
      <c r="A17" s="578"/>
      <c r="B17" s="579" t="s">
        <v>42</v>
      </c>
      <c r="C17" s="576">
        <v>0</v>
      </c>
      <c r="D17" s="576">
        <v>0</v>
      </c>
      <c r="E17" s="576">
        <v>0</v>
      </c>
      <c r="F17" s="580">
        <f t="shared" si="0"/>
        <v>0</v>
      </c>
      <c r="G17" s="581">
        <f t="shared" si="1"/>
        <v>0</v>
      </c>
    </row>
    <row r="18" spans="1:8" ht="20.100000000000001" customHeight="1">
      <c r="A18" s="574"/>
      <c r="B18" s="575"/>
      <c r="C18" s="576"/>
      <c r="D18" s="576"/>
      <c r="E18" s="576"/>
      <c r="F18" s="576"/>
      <c r="G18" s="577"/>
    </row>
    <row r="19" spans="1:8" ht="20.100000000000001" customHeight="1">
      <c r="A19" s="574"/>
      <c r="B19" s="575" t="s">
        <v>47</v>
      </c>
      <c r="C19" s="571">
        <f>SUM(C20:C28)</f>
        <v>91731345</v>
      </c>
      <c r="D19" s="571">
        <f>SUM(D20:D28)</f>
        <v>139364</v>
      </c>
      <c r="E19" s="571">
        <f>SUM(E20:E28)</f>
        <v>3452483</v>
      </c>
      <c r="F19" s="572">
        <f>C19+D19-E19</f>
        <v>88418226</v>
      </c>
      <c r="G19" s="573">
        <f>F19-C19</f>
        <v>-3313119</v>
      </c>
      <c r="H19" s="423" t="str">
        <f>IF(F19&lt;&gt;'ETCA-I-01'!B31,"ERROR!!!!! EL MONTO NO COINCIDE CON LO REPORTADO EN EL FORMATO ETCA-I-01 EN EL TOTAL","")</f>
        <v/>
      </c>
    </row>
    <row r="20" spans="1:8" ht="20.100000000000001" customHeight="1">
      <c r="A20" s="578"/>
      <c r="B20" s="579" t="s">
        <v>49</v>
      </c>
      <c r="C20" s="576">
        <v>0</v>
      </c>
      <c r="D20" s="576">
        <v>0</v>
      </c>
      <c r="E20" s="576">
        <v>0</v>
      </c>
      <c r="F20" s="580">
        <f>C20+D20-E20</f>
        <v>0</v>
      </c>
      <c r="G20" s="581">
        <f>F20-C20</f>
        <v>0</v>
      </c>
    </row>
    <row r="21" spans="1:8" ht="25.5">
      <c r="A21" s="578"/>
      <c r="B21" s="579" t="s">
        <v>51</v>
      </c>
      <c r="C21" s="576">
        <v>0</v>
      </c>
      <c r="D21" s="576">
        <v>0</v>
      </c>
      <c r="E21" s="576">
        <v>0</v>
      </c>
      <c r="F21" s="580">
        <f t="shared" ref="F21:F26" si="2">C21+D21-E21</f>
        <v>0</v>
      </c>
      <c r="G21" s="581">
        <f t="shared" ref="G21:G26" si="3">F21-C21</f>
        <v>0</v>
      </c>
    </row>
    <row r="22" spans="1:8" ht="25.5">
      <c r="A22" s="578"/>
      <c r="B22" s="579" t="s">
        <v>53</v>
      </c>
      <c r="C22" s="576">
        <v>21655591</v>
      </c>
      <c r="D22" s="576">
        <v>0</v>
      </c>
      <c r="E22" s="576">
        <v>0</v>
      </c>
      <c r="F22" s="580">
        <f t="shared" si="2"/>
        <v>21655591</v>
      </c>
      <c r="G22" s="581">
        <f t="shared" si="3"/>
        <v>0</v>
      </c>
    </row>
    <row r="23" spans="1:8" ht="20.100000000000001" customHeight="1">
      <c r="A23" s="578"/>
      <c r="B23" s="579" t="s">
        <v>55</v>
      </c>
      <c r="C23" s="576">
        <v>108963297</v>
      </c>
      <c r="D23" s="576">
        <v>0</v>
      </c>
      <c r="E23" s="576">
        <v>0</v>
      </c>
      <c r="F23" s="580">
        <f t="shared" si="2"/>
        <v>108963297</v>
      </c>
      <c r="G23" s="581">
        <f t="shared" si="3"/>
        <v>0</v>
      </c>
    </row>
    <row r="24" spans="1:8" ht="20.100000000000001" customHeight="1">
      <c r="A24" s="578"/>
      <c r="B24" s="579" t="s">
        <v>57</v>
      </c>
      <c r="C24" s="576">
        <v>247385</v>
      </c>
      <c r="D24" s="576">
        <v>0</v>
      </c>
      <c r="E24" s="576">
        <v>0</v>
      </c>
      <c r="F24" s="580">
        <f t="shared" si="2"/>
        <v>247385</v>
      </c>
      <c r="G24" s="581">
        <f t="shared" si="3"/>
        <v>0</v>
      </c>
    </row>
    <row r="25" spans="1:8" ht="25.5">
      <c r="A25" s="578"/>
      <c r="B25" s="579" t="s">
        <v>59</v>
      </c>
      <c r="C25" s="576">
        <v>-65624629</v>
      </c>
      <c r="D25" s="576">
        <v>0</v>
      </c>
      <c r="E25" s="576">
        <v>3342202</v>
      </c>
      <c r="F25" s="580">
        <f t="shared" si="2"/>
        <v>-68966831</v>
      </c>
      <c r="G25" s="581">
        <f t="shared" si="3"/>
        <v>-3342202</v>
      </c>
    </row>
    <row r="26" spans="1:8" ht="20.100000000000001" customHeight="1">
      <c r="A26" s="578"/>
      <c r="B26" s="579" t="s">
        <v>61</v>
      </c>
      <c r="C26" s="576">
        <v>12865298</v>
      </c>
      <c r="D26" s="576">
        <v>139364</v>
      </c>
      <c r="E26" s="576">
        <v>110281</v>
      </c>
      <c r="F26" s="580">
        <f t="shared" si="2"/>
        <v>12894381</v>
      </c>
      <c r="G26" s="581">
        <f t="shared" si="3"/>
        <v>29083</v>
      </c>
    </row>
    <row r="27" spans="1:8" ht="25.5">
      <c r="A27" s="578"/>
      <c r="B27" s="579" t="s">
        <v>62</v>
      </c>
      <c r="C27" s="576">
        <v>0</v>
      </c>
      <c r="D27" s="576">
        <v>0</v>
      </c>
      <c r="E27" s="576">
        <v>0</v>
      </c>
      <c r="F27" s="580">
        <f>C27+D27-E27</f>
        <v>0</v>
      </c>
      <c r="G27" s="581">
        <f>F27-C27</f>
        <v>0</v>
      </c>
    </row>
    <row r="28" spans="1:8" ht="20.100000000000001" customHeight="1">
      <c r="A28" s="578"/>
      <c r="B28" s="579" t="s">
        <v>63</v>
      </c>
      <c r="C28" s="576">
        <v>13624403</v>
      </c>
      <c r="D28" s="576">
        <v>0</v>
      </c>
      <c r="E28" s="576">
        <v>0</v>
      </c>
      <c r="F28" s="580">
        <f>C28+D28-E28</f>
        <v>13624403</v>
      </c>
      <c r="G28" s="581">
        <f>F28-C28</f>
        <v>0</v>
      </c>
    </row>
    <row r="29" spans="1:8" ht="20.100000000000001" customHeight="1" thickBot="1">
      <c r="A29" s="582"/>
      <c r="B29" s="583"/>
      <c r="C29" s="584"/>
      <c r="D29" s="584"/>
      <c r="E29" s="584"/>
      <c r="F29" s="584"/>
      <c r="G29" s="585"/>
    </row>
    <row r="30" spans="1:8" ht="20.100000000000001" customHeight="1">
      <c r="A30" s="595" t="s">
        <v>254</v>
      </c>
      <c r="B30" s="283"/>
      <c r="C30" s="517"/>
      <c r="D30" s="517"/>
      <c r="E30" s="517"/>
      <c r="F30" s="517"/>
      <c r="G30" s="517"/>
    </row>
    <row r="31" spans="1:8" ht="20.100000000000001" customHeight="1">
      <c r="A31" s="507"/>
      <c r="B31" s="507"/>
      <c r="C31" s="517"/>
      <c r="D31" s="517"/>
      <c r="E31" s="517"/>
      <c r="F31" s="517"/>
      <c r="G31" s="517"/>
    </row>
    <row r="32" spans="1:8" ht="20.100000000000001" customHeight="1">
      <c r="A32" s="507"/>
      <c r="B32" s="507" t="s">
        <v>255</v>
      </c>
      <c r="C32" s="517"/>
      <c r="D32" s="517" t="s">
        <v>255</v>
      </c>
      <c r="E32" s="517"/>
      <c r="F32" s="517"/>
      <c r="G32" s="517"/>
    </row>
    <row r="33" spans="1:7" ht="20.100000000000001" customHeight="1">
      <c r="A33" s="507"/>
      <c r="B33" s="507"/>
      <c r="C33" s="517"/>
      <c r="D33" s="517"/>
      <c r="E33" s="517"/>
      <c r="F33" s="517"/>
      <c r="G33" s="517"/>
    </row>
    <row r="34" spans="1:7">
      <c r="A34" s="283" t="s">
        <v>255</v>
      </c>
      <c r="B34" s="283"/>
      <c r="C34" s="283"/>
      <c r="D34" s="283"/>
      <c r="E34" s="283"/>
      <c r="F34" s="283"/>
      <c r="G34" s="283"/>
    </row>
  </sheetData>
  <sheetProtection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worksheet>
</file>

<file path=xl/worksheets/sheet9.xml><?xml version="1.0" encoding="utf-8"?>
<worksheet xmlns="http://schemas.openxmlformats.org/spreadsheetml/2006/main" xmlns:r="http://schemas.openxmlformats.org/officeDocument/2006/relationships">
  <dimension ref="A1:G48"/>
  <sheetViews>
    <sheetView view="pageBreakPreview" topLeftCell="A7" zoomScale="110" zoomScaleSheetLayoutView="110" workbookViewId="0">
      <selection activeCell="F38" sqref="F38"/>
    </sheetView>
  </sheetViews>
  <sheetFormatPr baseColWidth="10" defaultColWidth="11.28515625" defaultRowHeight="16.5"/>
  <cols>
    <col min="1" max="1" width="2.140625" style="106" customWidth="1"/>
    <col min="2" max="2" width="28.28515625" style="106" customWidth="1"/>
    <col min="3" max="3" width="16.7109375" style="106" customWidth="1"/>
    <col min="4" max="4" width="17.28515625" style="106" bestFit="1" customWidth="1"/>
    <col min="5" max="6" width="16.7109375" style="106" customWidth="1"/>
    <col min="7" max="7" width="79" style="106" customWidth="1"/>
    <col min="8" max="16384" width="11.28515625" style="106"/>
  </cols>
  <sheetData>
    <row r="1" spans="1:7" s="123" customFormat="1" ht="18">
      <c r="A1" s="1183" t="s">
        <v>23</v>
      </c>
      <c r="B1" s="1183"/>
      <c r="C1" s="1183"/>
      <c r="D1" s="1183"/>
      <c r="E1" s="1183"/>
      <c r="F1" s="1183"/>
      <c r="G1" s="431"/>
    </row>
    <row r="2" spans="1:7" s="163" customFormat="1" ht="15.75">
      <c r="A2" s="1183" t="s">
        <v>6</v>
      </c>
      <c r="B2" s="1183"/>
      <c r="C2" s="1183"/>
      <c r="D2" s="1183"/>
      <c r="E2" s="1183"/>
      <c r="F2" s="1183"/>
    </row>
    <row r="3" spans="1:7" s="163" customFormat="1" ht="15.75">
      <c r="A3" s="1184" t="str">
        <f>'ETCA-I-01'!A3</f>
        <v>TELEVISORA DE HERMOSILLO, S.A. DE C.V.</v>
      </c>
      <c r="B3" s="1184"/>
      <c r="C3" s="1184"/>
      <c r="D3" s="1184"/>
      <c r="E3" s="1184"/>
      <c r="F3" s="1184"/>
    </row>
    <row r="4" spans="1:7" s="163" customFormat="1">
      <c r="A4" s="1185" t="str">
        <f>'ETCA-I-03'!A4:D4</f>
        <v>Del 01 de Enero al 31 de Marzo de 2019</v>
      </c>
      <c r="B4" s="1185"/>
      <c r="C4" s="1185"/>
      <c r="D4" s="1185"/>
      <c r="E4" s="1185"/>
      <c r="F4" s="1185"/>
    </row>
    <row r="5" spans="1:7" s="165" customFormat="1" ht="17.25" thickBot="1">
      <c r="A5" s="164"/>
      <c r="B5" s="164"/>
      <c r="C5" s="1186" t="s">
        <v>300</v>
      </c>
      <c r="D5" s="1186"/>
      <c r="E5" s="52"/>
      <c r="F5" s="164"/>
    </row>
    <row r="6" spans="1:7" s="173" customFormat="1" ht="37.5" customHeight="1" thickBot="1">
      <c r="A6" s="1197" t="s">
        <v>301</v>
      </c>
      <c r="B6" s="1198"/>
      <c r="C6" s="171" t="s">
        <v>302</v>
      </c>
      <c r="D6" s="171" t="s">
        <v>303</v>
      </c>
      <c r="E6" s="171" t="s">
        <v>304</v>
      </c>
      <c r="F6" s="172" t="s">
        <v>305</v>
      </c>
    </row>
    <row r="7" spans="1:7">
      <c r="A7" s="1191"/>
      <c r="B7" s="1192"/>
      <c r="C7" s="174"/>
      <c r="D7" s="174"/>
      <c r="E7" s="175"/>
      <c r="F7" s="176"/>
    </row>
    <row r="8" spans="1:7">
      <c r="A8" s="1193" t="s">
        <v>306</v>
      </c>
      <c r="B8" s="1194"/>
      <c r="C8" s="177"/>
      <c r="D8" s="177"/>
      <c r="E8" s="177"/>
      <c r="F8" s="178"/>
    </row>
    <row r="9" spans="1:7">
      <c r="A9" s="1195" t="s">
        <v>307</v>
      </c>
      <c r="B9" s="1196"/>
      <c r="C9" s="177"/>
      <c r="D9" s="177"/>
      <c r="E9" s="177"/>
      <c r="F9" s="178"/>
    </row>
    <row r="10" spans="1:7">
      <c r="A10" s="1187" t="s">
        <v>308</v>
      </c>
      <c r="B10" s="1188"/>
      <c r="C10" s="179"/>
      <c r="D10" s="179"/>
      <c r="E10" s="192">
        <f>SUM(E11:E13)</f>
        <v>9999984</v>
      </c>
      <c r="F10" s="193">
        <f>SUM(F11:F13)</f>
        <v>9999984</v>
      </c>
    </row>
    <row r="11" spans="1:7" ht="25.5">
      <c r="A11" s="844"/>
      <c r="B11" s="823" t="s">
        <v>309</v>
      </c>
      <c r="C11" s="916" t="s">
        <v>1080</v>
      </c>
      <c r="D11" s="915" t="s">
        <v>1258</v>
      </c>
      <c r="E11" s="917">
        <v>9999984</v>
      </c>
      <c r="F11" s="918">
        <v>9999984</v>
      </c>
    </row>
    <row r="12" spans="1:7">
      <c r="A12" s="182"/>
      <c r="B12" s="181" t="s">
        <v>310</v>
      </c>
      <c r="C12" s="183"/>
      <c r="D12" s="183"/>
      <c r="E12" s="183"/>
      <c r="F12" s="184"/>
    </row>
    <row r="13" spans="1:7">
      <c r="A13" s="182"/>
      <c r="B13" s="181" t="s">
        <v>311</v>
      </c>
      <c r="C13" s="183"/>
      <c r="D13" s="183"/>
      <c r="E13" s="183"/>
      <c r="F13" s="184"/>
    </row>
    <row r="14" spans="1:7">
      <c r="A14" s="182"/>
      <c r="B14" s="185"/>
      <c r="C14" s="183"/>
      <c r="D14" s="183"/>
      <c r="E14" s="183"/>
      <c r="F14" s="184"/>
    </row>
    <row r="15" spans="1:7">
      <c r="A15" s="1187" t="s">
        <v>312</v>
      </c>
      <c r="B15" s="1188"/>
      <c r="C15" s="179"/>
      <c r="D15" s="179"/>
      <c r="E15" s="192">
        <f>SUM(E16:E19)</f>
        <v>0</v>
      </c>
      <c r="F15" s="193">
        <f>SUM(F16:F19)</f>
        <v>0</v>
      </c>
    </row>
    <row r="16" spans="1:7">
      <c r="A16" s="182"/>
      <c r="B16" s="181" t="s">
        <v>313</v>
      </c>
      <c r="C16" s="183"/>
      <c r="D16" s="183"/>
      <c r="E16" s="183">
        <v>0</v>
      </c>
      <c r="F16" s="184"/>
    </row>
    <row r="17" spans="1:7">
      <c r="A17" s="844"/>
      <c r="B17" s="181" t="s">
        <v>314</v>
      </c>
      <c r="C17" s="183"/>
      <c r="D17" s="183"/>
      <c r="E17" s="183"/>
      <c r="F17" s="184"/>
    </row>
    <row r="18" spans="1:7">
      <c r="A18" s="844"/>
      <c r="B18" s="181" t="s">
        <v>310</v>
      </c>
      <c r="C18" s="179"/>
      <c r="D18" s="179"/>
      <c r="E18" s="179"/>
      <c r="F18" s="180"/>
    </row>
    <row r="19" spans="1:7">
      <c r="A19" s="182"/>
      <c r="B19" s="181" t="s">
        <v>311</v>
      </c>
      <c r="C19" s="183"/>
      <c r="D19" s="183"/>
      <c r="E19" s="183"/>
      <c r="F19" s="184"/>
    </row>
    <row r="20" spans="1:7">
      <c r="A20" s="844"/>
      <c r="B20" s="845"/>
      <c r="C20" s="179"/>
      <c r="D20" s="179"/>
      <c r="E20" s="179"/>
      <c r="F20" s="180"/>
    </row>
    <row r="21" spans="1:7">
      <c r="A21" s="186"/>
      <c r="B21" s="187" t="s">
        <v>315</v>
      </c>
      <c r="C21" s="177"/>
      <c r="D21" s="177"/>
      <c r="E21" s="194">
        <f>E10+E15</f>
        <v>9999984</v>
      </c>
      <c r="F21" s="195">
        <f>F10+F15</f>
        <v>9999984</v>
      </c>
      <c r="G21" s="329"/>
    </row>
    <row r="22" spans="1:7">
      <c r="A22" s="186"/>
      <c r="B22" s="187"/>
      <c r="C22" s="188"/>
      <c r="D22" s="188"/>
      <c r="E22" s="188"/>
      <c r="F22" s="189"/>
    </row>
    <row r="23" spans="1:7">
      <c r="A23" s="1195" t="s">
        <v>316</v>
      </c>
      <c r="B23" s="1196"/>
      <c r="C23" s="177"/>
      <c r="D23" s="177"/>
      <c r="E23" s="177"/>
      <c r="F23" s="178"/>
    </row>
    <row r="24" spans="1:7">
      <c r="A24" s="1187" t="s">
        <v>308</v>
      </c>
      <c r="B24" s="1188"/>
      <c r="C24" s="179"/>
      <c r="D24" s="179"/>
      <c r="E24" s="192">
        <f>SUM(E25:E27)</f>
        <v>52500060</v>
      </c>
      <c r="F24" s="193">
        <f>SUM(F25:F27)</f>
        <v>50000064</v>
      </c>
    </row>
    <row r="25" spans="1:7" ht="25.5">
      <c r="A25" s="844"/>
      <c r="B25" s="181" t="s">
        <v>309</v>
      </c>
      <c r="C25" s="916" t="s">
        <v>1080</v>
      </c>
      <c r="D25" s="915" t="s">
        <v>1258</v>
      </c>
      <c r="E25" s="916">
        <v>52500060</v>
      </c>
      <c r="F25" s="919">
        <v>50000064</v>
      </c>
    </row>
    <row r="26" spans="1:7">
      <c r="A26" s="182"/>
      <c r="B26" s="181" t="s">
        <v>310</v>
      </c>
      <c r="C26" s="183"/>
      <c r="D26" s="183"/>
      <c r="E26" s="183"/>
      <c r="F26" s="184"/>
    </row>
    <row r="27" spans="1:7">
      <c r="A27" s="182"/>
      <c r="B27" s="181" t="s">
        <v>311</v>
      </c>
      <c r="C27" s="183"/>
      <c r="D27" s="183"/>
      <c r="E27" s="183"/>
      <c r="F27" s="184"/>
    </row>
    <row r="28" spans="1:7">
      <c r="A28" s="182"/>
      <c r="B28" s="185"/>
      <c r="C28" s="183"/>
      <c r="D28" s="183"/>
      <c r="E28" s="183"/>
      <c r="F28" s="184"/>
    </row>
    <row r="29" spans="1:7">
      <c r="A29" s="1187" t="s">
        <v>312</v>
      </c>
      <c r="B29" s="1188"/>
      <c r="C29" s="179"/>
      <c r="D29" s="179"/>
      <c r="E29" s="192">
        <f>SUM(E30:E33)</f>
        <v>0</v>
      </c>
      <c r="F29" s="193">
        <f>SUM(F30:F33)</f>
        <v>0</v>
      </c>
    </row>
    <row r="30" spans="1:7">
      <c r="A30" s="182"/>
      <c r="B30" s="181" t="s">
        <v>313</v>
      </c>
      <c r="C30" s="183"/>
      <c r="D30" s="183"/>
      <c r="E30" s="183"/>
      <c r="F30" s="184"/>
    </row>
    <row r="31" spans="1:7">
      <c r="A31" s="844"/>
      <c r="B31" s="181" t="s">
        <v>314</v>
      </c>
      <c r="C31" s="183"/>
      <c r="D31" s="183"/>
      <c r="E31" s="183"/>
      <c r="F31" s="184"/>
    </row>
    <row r="32" spans="1:7">
      <c r="A32" s="844"/>
      <c r="B32" s="181" t="s">
        <v>310</v>
      </c>
      <c r="C32" s="179"/>
      <c r="D32" s="179"/>
      <c r="E32" s="179"/>
      <c r="F32" s="180"/>
    </row>
    <row r="33" spans="1:7">
      <c r="A33" s="182"/>
      <c r="B33" s="181" t="s">
        <v>311</v>
      </c>
      <c r="C33" s="183"/>
      <c r="D33" s="183"/>
      <c r="E33" s="183"/>
      <c r="F33" s="184"/>
    </row>
    <row r="34" spans="1:7">
      <c r="A34" s="844"/>
      <c r="B34" s="845"/>
      <c r="C34" s="179"/>
      <c r="D34" s="179"/>
      <c r="E34" s="179"/>
      <c r="F34" s="180"/>
    </row>
    <row r="35" spans="1:7">
      <c r="A35" s="186"/>
      <c r="B35" s="187" t="s">
        <v>317</v>
      </c>
      <c r="C35" s="177"/>
      <c r="D35" s="177"/>
      <c r="E35" s="194">
        <f>E24+E29</f>
        <v>52500060</v>
      </c>
      <c r="F35" s="195">
        <f>F24+F29</f>
        <v>50000064</v>
      </c>
      <c r="G35" s="329"/>
    </row>
    <row r="36" spans="1:7">
      <c r="A36" s="182"/>
      <c r="B36" s="185"/>
      <c r="C36" s="183"/>
      <c r="D36" s="183"/>
      <c r="E36" s="183"/>
      <c r="F36" s="184"/>
    </row>
    <row r="37" spans="1:7">
      <c r="A37" s="182"/>
      <c r="B37" s="181" t="s">
        <v>318</v>
      </c>
      <c r="C37" s="183"/>
      <c r="D37" s="183"/>
      <c r="E37" s="183">
        <v>31581981</v>
      </c>
      <c r="F37" s="184">
        <v>36115516</v>
      </c>
    </row>
    <row r="38" spans="1:7">
      <c r="A38" s="182"/>
      <c r="B38" s="185"/>
      <c r="C38" s="183"/>
      <c r="D38" s="183"/>
      <c r="E38" s="183"/>
      <c r="F38" s="184"/>
    </row>
    <row r="39" spans="1:7">
      <c r="A39" s="844"/>
      <c r="B39" s="845" t="s">
        <v>319</v>
      </c>
      <c r="C39" s="177"/>
      <c r="D39" s="177"/>
      <c r="E39" s="194">
        <f>E37+E35+E21</f>
        <v>94082025</v>
      </c>
      <c r="F39" s="195">
        <f>F37+F35+F21</f>
        <v>96115564</v>
      </c>
      <c r="G39" s="329" t="str">
        <f>IF((F39-'ETCA-I-01'!F33)&gt;0.9,"ERROR!!!!!, NO COINCIDE CON LO REPORTADO EN EL ETCA-I-01 EN EL MISMO RUBRO","")</f>
        <v/>
      </c>
    </row>
    <row r="40" spans="1:7" ht="5.25" customHeight="1" thickBot="1">
      <c r="A40" s="1189"/>
      <c r="B40" s="1190"/>
      <c r="C40" s="190"/>
      <c r="D40" s="190"/>
      <c r="E40" s="190"/>
      <c r="F40" s="191"/>
    </row>
    <row r="41" spans="1:7" ht="11.1" customHeight="1">
      <c r="A41" s="122" t="s">
        <v>254</v>
      </c>
      <c r="F41" s="499"/>
    </row>
    <row r="42" spans="1:7" ht="11.1" customHeight="1">
      <c r="A42" s="122"/>
      <c r="F42" s="499"/>
    </row>
    <row r="43" spans="1:7" ht="11.1" customHeight="1">
      <c r="A43" s="122"/>
      <c r="F43" s="499"/>
    </row>
    <row r="44" spans="1:7" ht="11.1" customHeight="1">
      <c r="A44" s="499"/>
      <c r="B44" s="499"/>
      <c r="C44" s="499"/>
      <c r="D44" s="499"/>
      <c r="E44" s="499"/>
      <c r="F44" s="499"/>
    </row>
    <row r="45" spans="1:7" ht="11.1" customHeight="1">
      <c r="A45" s="499"/>
      <c r="B45" s="499"/>
      <c r="C45" s="499"/>
      <c r="D45" s="499"/>
      <c r="E45" s="499"/>
      <c r="F45" s="499"/>
    </row>
    <row r="46" spans="1:7" ht="11.1" customHeight="1">
      <c r="A46" s="499"/>
      <c r="B46" s="499" t="s">
        <v>255</v>
      </c>
      <c r="C46" s="499"/>
      <c r="D46" s="499"/>
      <c r="E46" s="499"/>
      <c r="F46" s="499"/>
    </row>
    <row r="47" spans="1:7" ht="11.1" customHeight="1">
      <c r="A47" s="499"/>
      <c r="B47" s="499"/>
      <c r="C47" s="499"/>
      <c r="D47" s="499"/>
      <c r="E47" s="499"/>
      <c r="F47" s="499"/>
    </row>
    <row r="48" spans="1:7">
      <c r="A48" s="497" t="s">
        <v>255</v>
      </c>
      <c r="B48" s="497"/>
      <c r="C48" s="497"/>
      <c r="D48" s="497"/>
      <c r="E48" s="497"/>
      <c r="F48" s="497"/>
    </row>
  </sheetData>
  <sheetProtection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rintOptions horizontalCentered="1"/>
  <pageMargins left="0.70866141732283472" right="0.70866141732283472" top="0.74803149606299213" bottom="0.74803149606299213" header="0.31496062992125984" footer="0.31496062992125984"/>
  <pageSetup scale="90" orientation="portrait" horizontalDpi="1200" verticalDpi="1200" r:id="rId1"/>
  <colBreaks count="1" manualBreakCount="1">
    <brk id="6"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41</vt:i4>
      </vt:variant>
    </vt:vector>
  </HeadingPairs>
  <TitlesOfParts>
    <vt:vector size="79"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ANEXO</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'ETCA-III-05'!Área_de_impresión</vt:lpstr>
      <vt:lpstr>'ETCA-IV-01'!Área_de_impresión</vt:lpstr>
      <vt:lpstr>'ETCA-IV-02'!Área_de_impresión</vt:lpstr>
      <vt:lpstr>'ETCA-IV-03'!Área_de_impresión</vt:lpstr>
      <vt:lpstr>'Lista  FORMATOS  '!Área_de_impresión</vt:lpstr>
      <vt:lpstr>'ETCA-I-02'!Títulos_a_imprimir</vt:lpstr>
      <vt:lpstr>'ETCA-I-03'!Títulos_a_imprimir</vt:lpstr>
      <vt:lpstr>'ETCA-II-01'!Títulos_a_imprimir</vt:lpstr>
      <vt:lpstr>'ETCA-II-02'!Títulos_a_imprimir</vt:lpstr>
      <vt:lpstr>'ETCA-II-12'!Títulos_a_imprimir</vt:lpstr>
      <vt:lpstr>'ETCA-II-13'!Títulos_a_imprimir</vt:lpstr>
      <vt:lpstr>'ETCA-III-05'!Títulos_a_imprimir</vt:lpstr>
      <vt:lpstr>'ETCA-IV-02'!Títulos_a_imprimir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 </cp:lastModifiedBy>
  <cp:revision/>
  <cp:lastPrinted>2019-04-12T16:47:15Z</cp:lastPrinted>
  <dcterms:created xsi:type="dcterms:W3CDTF">2014-03-28T01:13:38Z</dcterms:created>
  <dcterms:modified xsi:type="dcterms:W3CDTF">2019-06-06T19:46:21Z</dcterms:modified>
</cp:coreProperties>
</file>