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7950"/>
  </bookViews>
  <sheets>
    <sheet name="PRESUPUESTO DE EGRESOS" sheetId="1" r:id="rId1"/>
  </sheets>
  <definedNames>
    <definedName name="_xlnm.Print_Area" localSheetId="0">'PRESUPUESTO DE EGRESOS'!$A$1:$H$278</definedName>
    <definedName name="_xlnm.Database">#REF!</definedName>
    <definedName name="_xlnm.Print_Titles" localSheetId="0">'PRESUPUESTO DE EGRESOS'!$1:$10</definedName>
  </definedNames>
  <calcPr calcId="124519"/>
</workbook>
</file>

<file path=xl/calcChain.xml><?xml version="1.0" encoding="utf-8"?>
<calcChain xmlns="http://schemas.openxmlformats.org/spreadsheetml/2006/main">
  <c r="G36" i="1"/>
  <c r="G40"/>
  <c r="G99"/>
  <c r="G152"/>
  <c r="G158"/>
  <c r="G179"/>
  <c r="G117"/>
  <c r="G207"/>
  <c r="G205"/>
  <c r="H240" l="1"/>
  <c r="H242" l="1"/>
  <c r="H251"/>
  <c r="G38" l="1"/>
  <c r="G34"/>
  <c r="G33"/>
  <c r="G32"/>
  <c r="G29"/>
  <c r="G20"/>
  <c r="G15"/>
  <c r="F143" l="1"/>
  <c r="G79"/>
  <c r="G254"/>
  <c r="G143" l="1"/>
  <c r="G222"/>
  <c r="F222"/>
  <c r="G18"/>
  <c r="H254"/>
  <c r="F254"/>
  <c r="G234"/>
  <c r="H234"/>
  <c r="F234"/>
  <c r="H222"/>
  <c r="H143"/>
  <c r="H58"/>
  <c r="F18"/>
  <c r="F58" s="1"/>
  <c r="H258" l="1"/>
  <c r="G58"/>
  <c r="F258"/>
  <c r="G258" l="1"/>
</calcChain>
</file>

<file path=xl/sharedStrings.xml><?xml version="1.0" encoding="utf-8"?>
<sst xmlns="http://schemas.openxmlformats.org/spreadsheetml/2006/main" count="258" uniqueCount="206">
  <si>
    <t>MONTO</t>
  </si>
  <si>
    <t>DESCRIPCION</t>
  </si>
  <si>
    <t>(Pesos)</t>
  </si>
  <si>
    <t xml:space="preserve">SISTEMA ESTATAL DE EVALUACION </t>
  </si>
  <si>
    <t>ACUMULADO</t>
  </si>
  <si>
    <t>Avance Preliminar del Presupuesto Anual</t>
  </si>
  <si>
    <t>Sueldos</t>
  </si>
  <si>
    <t>11302</t>
  </si>
  <si>
    <t>Sueldo diferencial por zona</t>
  </si>
  <si>
    <t>11306</t>
  </si>
  <si>
    <t>Riesgo Laboral</t>
  </si>
  <si>
    <t>Ayuda para habitación</t>
  </si>
  <si>
    <t>11309</t>
  </si>
  <si>
    <t>Prima por riesgo laboral</t>
  </si>
  <si>
    <t>11310</t>
  </si>
  <si>
    <t>Ayuda para energía eléctrica</t>
  </si>
  <si>
    <t>Sueldo base al personal eventual</t>
  </si>
  <si>
    <t>13101</t>
  </si>
  <si>
    <t>13201</t>
  </si>
  <si>
    <t>13202</t>
  </si>
  <si>
    <t>14101</t>
  </si>
  <si>
    <t>Cuotas por servicio médico del ISSSTESON</t>
  </si>
  <si>
    <t>14102</t>
  </si>
  <si>
    <t>Cuotas por seguro de vida al ISSSTESON</t>
  </si>
  <si>
    <t>14103</t>
  </si>
  <si>
    <t>Cuotas por seguro de retiro al ISSSTESON</t>
  </si>
  <si>
    <t>Asignación para prestamos a corto plazo</t>
  </si>
  <si>
    <t>14201</t>
  </si>
  <si>
    <t>Cuotas al FOVISSTESON</t>
  </si>
  <si>
    <t>14403</t>
  </si>
  <si>
    <t>Otras cuotas de seguros colectivos</t>
  </si>
  <si>
    <t>15413</t>
  </si>
  <si>
    <t>Ayuda para guarderia a madres trabajadoras</t>
  </si>
  <si>
    <t>Otras prestaciones</t>
  </si>
  <si>
    <t>17104</t>
  </si>
  <si>
    <t>Bono por puntualidad</t>
  </si>
  <si>
    <t>17105</t>
  </si>
  <si>
    <t>Compensación por titulación a nivel licenciatura</t>
  </si>
  <si>
    <t>SERVICIOS PERSONALES</t>
  </si>
  <si>
    <t>Materiales, utiles y equipos menores de oficina</t>
  </si>
  <si>
    <t>Materiales y utiles de impresión y reproduccion</t>
  </si>
  <si>
    <t>Materiales y utiles para el procesamiento de equipos y bienes informáticos</t>
  </si>
  <si>
    <t>Material para informacion</t>
  </si>
  <si>
    <t>Material de limpieza</t>
  </si>
  <si>
    <t>Material Educativo</t>
  </si>
  <si>
    <t>Placas,engomados, calcomanias y hologramas</t>
  </si>
  <si>
    <t>Adquisicion de agua potable</t>
  </si>
  <si>
    <t>cemento y productos de concreto</t>
  </si>
  <si>
    <t>Cal, yeso y productos de yeso</t>
  </si>
  <si>
    <t>Madera y productos de madera</t>
  </si>
  <si>
    <t>Materiales complementarios</t>
  </si>
  <si>
    <t>Otros materiales y artículos de construcción y reparación</t>
  </si>
  <si>
    <t>Fertilizantes, pesticidas y otros agroquímicos</t>
  </si>
  <si>
    <t>Medicinas y productos farmaceuticos</t>
  </si>
  <si>
    <t>Fibras sinteticas, hules, plásticos y derivados</t>
  </si>
  <si>
    <t>Combustibles</t>
  </si>
  <si>
    <t>Lubricantes y aditivos</t>
  </si>
  <si>
    <t>Vestuarios y uniformes</t>
  </si>
  <si>
    <t>Prendas de seguridad y protección personal</t>
  </si>
  <si>
    <t>Herramientas menores</t>
  </si>
  <si>
    <t>Refacciones y accesorios menores de mobiliario y equipo de administración, educacional y recreativo</t>
  </si>
  <si>
    <t>Refacciones y accesorios menores de eqpo de transporte</t>
  </si>
  <si>
    <t>MATERIALES Y SUMINISTROS</t>
  </si>
  <si>
    <t>Energía eléctrica</t>
  </si>
  <si>
    <t>Telefonía tradicional</t>
  </si>
  <si>
    <t>Servicios de acceso a internet, redes y procesamiento de información</t>
  </si>
  <si>
    <t>Servicio postal</t>
  </si>
  <si>
    <t>Servicios legales, de contabilidad, auditorias y relacionados</t>
  </si>
  <si>
    <t>Servicios de Capacitación</t>
  </si>
  <si>
    <t>Impresiones y publicaciones oficiales</t>
  </si>
  <si>
    <t>Licitaciones, convenios y convocatorias</t>
  </si>
  <si>
    <t>Servicio de vigilancia</t>
  </si>
  <si>
    <t>Servicios financieros y bancarios</t>
  </si>
  <si>
    <t>Seguro de bienes patrimoniales</t>
  </si>
  <si>
    <t>Fletes y maniobras</t>
  </si>
  <si>
    <t>Mantenimiento y conservación de inmuebles</t>
  </si>
  <si>
    <t>Mantenimiento y conservación de mobiliario y equipo</t>
  </si>
  <si>
    <t>Instalaciones</t>
  </si>
  <si>
    <t>Difusión por radio, televisión y otros medios de mensajes sobre programas y actividades Gubernamentales</t>
  </si>
  <si>
    <t>Pasajes areos</t>
  </si>
  <si>
    <t>Gastos de camino</t>
  </si>
  <si>
    <t>Cuotas</t>
  </si>
  <si>
    <t>Impuestos y derechos</t>
  </si>
  <si>
    <t>Penas, multas, accesorios y actualizaciones</t>
  </si>
  <si>
    <t>SERVICIOS GENERALES</t>
  </si>
  <si>
    <t xml:space="preserve">T O T A L </t>
  </si>
  <si>
    <t>NOMBRE DEL ORGANISMO: JUNTA DE CAMINOS DEL ESTADO DE SONORA</t>
  </si>
  <si>
    <t>Productos textiles</t>
  </si>
  <si>
    <t>Refacciones y accesorios menores de maquinaria y otros equipos</t>
  </si>
  <si>
    <t>Artículos deportivos</t>
  </si>
  <si>
    <t>Refacciones y accs menores de eqpo computo y tecnologías de información</t>
  </si>
  <si>
    <t>Refacciones y accs menores de edificios</t>
  </si>
  <si>
    <t>Arrendamiento de eqpo y bienes informáticos</t>
  </si>
  <si>
    <t>BIENES MUEBLES, INMUEBLES E INTANGIBLES</t>
  </si>
  <si>
    <t>INVERSION PUBLICA</t>
  </si>
  <si>
    <t>Prima quincenal por años de servicio efectivos prestados</t>
  </si>
  <si>
    <t xml:space="preserve">Prima de vacaciones y dominical </t>
  </si>
  <si>
    <t>Aguinaldo o gratificación de fín de año</t>
  </si>
  <si>
    <t>Pagas por defunción, pensiones y jubilaciones</t>
  </si>
  <si>
    <t>Seguro por Retiro Estatal</t>
  </si>
  <si>
    <t>Indemnización por accidentes en el trabajo</t>
  </si>
  <si>
    <t>Pago de liquidaciones</t>
  </si>
  <si>
    <t>Refacciones y accesorios menores otros bienes muebles</t>
  </si>
  <si>
    <t>Agua potable</t>
  </si>
  <si>
    <t>Arrendamiento de muebles , maquinaría y equipo</t>
  </si>
  <si>
    <t>Seguros de responsabilidad patrimonial y fianzas</t>
  </si>
  <si>
    <t>Pasajes terrestres nacionales para labores en campo y supervisión</t>
  </si>
  <si>
    <t>Servicio de jardinería y fumigación</t>
  </si>
  <si>
    <t>Licencias informáticas e intelectuales</t>
  </si>
  <si>
    <t>Otros arrendamientos</t>
  </si>
  <si>
    <t>Refacciones y Accesorios mayores</t>
  </si>
  <si>
    <t>Remuneraciones al personal de carácter permanente</t>
  </si>
  <si>
    <t>Sueldo base al personal permanente</t>
  </si>
  <si>
    <t>Remuneraciones al personal de carácter transitorio</t>
  </si>
  <si>
    <t>Remuneraciones adicionales y especiales</t>
  </si>
  <si>
    <t>Primas por años de servicio efectivos prestados</t>
  </si>
  <si>
    <t>Seguridad Social</t>
  </si>
  <si>
    <t>Aportaciones de seguridad social</t>
  </si>
  <si>
    <t>Aportaciones a fondos de vivienda</t>
  </si>
  <si>
    <t>Aportaciones para seguros</t>
  </si>
  <si>
    <t>Otras prestaciones sociales y económicas</t>
  </si>
  <si>
    <t xml:space="preserve">Indemnización </t>
  </si>
  <si>
    <t>Prestaciones contractuales</t>
  </si>
  <si>
    <t>Estímulos</t>
  </si>
  <si>
    <t>Materiales y suministros</t>
  </si>
  <si>
    <t>Materiales de administración, emisión de documentación y artículos oficiales</t>
  </si>
  <si>
    <t>Materiales, utiles y equipos menores de tecnologias de la informacion y comunicaciones</t>
  </si>
  <si>
    <t>Material impreso e información digital</t>
  </si>
  <si>
    <t>Materiales y utiles de enseñanza</t>
  </si>
  <si>
    <t>Materiales para el registro e identificación de bienes y personas</t>
  </si>
  <si>
    <t>Alimentos y utensilios</t>
  </si>
  <si>
    <t>Productos alimenticios para personas</t>
  </si>
  <si>
    <t>Utensilios para el servicio  de alimentación</t>
  </si>
  <si>
    <t>Materiales y artículos de construcción y reparación</t>
  </si>
  <si>
    <t>Material eléctrico y electrónico</t>
  </si>
  <si>
    <t>Artículos metálicos para la construcción</t>
  </si>
  <si>
    <t>Productos químicos, farmacéuticos y de  laboratorio</t>
  </si>
  <si>
    <t>Productos químicos básicos</t>
  </si>
  <si>
    <t>Fibras sintéticas, hules, plásticos y derivados</t>
  </si>
  <si>
    <t>Combustibles, lubricantes y aditivos</t>
  </si>
  <si>
    <t>Vestuarios , blancos, prendas de protección y artículos deportivos</t>
  </si>
  <si>
    <t>herramientas, refacciones y accesorios menores</t>
  </si>
  <si>
    <t>Servicios Generales</t>
  </si>
  <si>
    <t>Servicios Básicos</t>
  </si>
  <si>
    <t xml:space="preserve">Agua </t>
  </si>
  <si>
    <t>Servicios  postales y telegráficos</t>
  </si>
  <si>
    <t>Servicio de Arrendamiento</t>
  </si>
  <si>
    <t>Arrendamiento de mobiliario y equipo de administración, educacional y recreativo</t>
  </si>
  <si>
    <t>Servicios profesionales, científicos, técnicos y otros servicios</t>
  </si>
  <si>
    <t>Servicio de apoyo administrativo, traducción, fotocopiadora e impresión</t>
  </si>
  <si>
    <t>Servicios financieros, bancarios y comerciales</t>
  </si>
  <si>
    <t>Servicio de instalación, reparación, mantenimiento y conservación</t>
  </si>
  <si>
    <t>Instalación, reparación y mantenimiento de mobiliario y equipo de administración, educacional y recreativo</t>
  </si>
  <si>
    <t>Instalació, reparación y mantenimiento de equipo de computo y tecnología de la información</t>
  </si>
  <si>
    <t>Mantenimiento y conservación de bienes informáticos</t>
  </si>
  <si>
    <t>Reparación y mantenimiento de equipo de transporte</t>
  </si>
  <si>
    <t>Mantenimiento y conservación de equipo de transporte</t>
  </si>
  <si>
    <t>Instalación y reparación y mantenimiento de maquinaría, otros equipos y herramientas</t>
  </si>
  <si>
    <t>Mantenimiento y conservación de maquinaria y equipo</t>
  </si>
  <si>
    <t>Servicios de jardinería y fumigación</t>
  </si>
  <si>
    <t>Servicios de comunicación social y públicidad</t>
  </si>
  <si>
    <t>Servicio de traslado y viáticos</t>
  </si>
  <si>
    <t>Pasajes terrestres</t>
  </si>
  <si>
    <t>Viáticos en el país</t>
  </si>
  <si>
    <t>Servicios Oficiales</t>
  </si>
  <si>
    <t>Gastos Ceremoniales</t>
  </si>
  <si>
    <t>Otros servicios generales</t>
  </si>
  <si>
    <t>Bienes muebles, inmuebles e intagibles</t>
  </si>
  <si>
    <t>Maquinaría, otros equipos y Herramientas</t>
  </si>
  <si>
    <t>Herramientas, maquinaría-herramientas</t>
  </si>
  <si>
    <t>Activos intangibles</t>
  </si>
  <si>
    <t>Inversión Pública</t>
  </si>
  <si>
    <t>Obra pública en bienes de dominio público</t>
  </si>
  <si>
    <t>División de terrenos y construcción de obras de urbanización</t>
  </si>
  <si>
    <t>Remodelación y rehabilitación</t>
  </si>
  <si>
    <t>Obra pública en bienes propios</t>
  </si>
  <si>
    <t>Construcción de vías de comunicación</t>
  </si>
  <si>
    <t>Reconstrucción</t>
  </si>
  <si>
    <t>Modernización y ampliación</t>
  </si>
  <si>
    <t>Construcción</t>
  </si>
  <si>
    <t>Conservación</t>
  </si>
  <si>
    <t>Estudios y proyectos</t>
  </si>
  <si>
    <t>Fonden</t>
  </si>
  <si>
    <t>Supervisión y control de calidad</t>
  </si>
  <si>
    <t>Servicios personales</t>
  </si>
  <si>
    <t>Aportaciones para la atención de enfermedades preexistentes</t>
  </si>
  <si>
    <t>Sistema de Aire acondicionado, calefacción y de refigeración Industrial y Comercial</t>
  </si>
  <si>
    <t>Sistema de Aire acondicionado, calefacción y de refrigeración Industrial y Comercial</t>
  </si>
  <si>
    <t>Construccion de Vías de Comunicación</t>
  </si>
  <si>
    <t>ASIGNACION ORIGINAL ANUAL</t>
  </si>
  <si>
    <t>PRESUPUESTO MODIFICADO ANUAL</t>
  </si>
  <si>
    <t>PARTIDA</t>
  </si>
  <si>
    <t>Gas</t>
  </si>
  <si>
    <t>Telefonía celular</t>
  </si>
  <si>
    <t>Conservación y mantenimiento menor de inmuebles</t>
  </si>
  <si>
    <t xml:space="preserve"> TRIMESTRE: TERCERO 2014</t>
  </si>
  <si>
    <t>1.-EGRESOS: (GLOBAL)</t>
  </si>
  <si>
    <t>Primas de vacaciones, dóminical y gratificación de fín de año</t>
  </si>
  <si>
    <t>Aportaciones al sistema para el retiro</t>
  </si>
  <si>
    <t>Otros servicios de traslados y Hospedaje</t>
  </si>
  <si>
    <t>Pasajes aereos</t>
  </si>
  <si>
    <t>Productos alimenticios  para el personal en las instalaciones</t>
  </si>
  <si>
    <t>Materias primas y materiales de producción y comercialización</t>
  </si>
  <si>
    <t>Productos químicos, farmacéuticos y de laboratorio adquiridos como materia prima</t>
  </si>
  <si>
    <t>Productos minerales no metálicos</t>
  </si>
  <si>
    <t>PRESUPUESTO DE EGRESOS DE LA ENTIDAD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</si>
</sst>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-&quot;€&quot;* #,##0.00_-;\-&quot;€&quot;* #,##0.00_-;_-&quot;€&quot;* &quot;-&quot;??_-;_-@_-"/>
    <numFmt numFmtId="166" formatCode="_-&quot;$&quot;* #,##0_-;\-&quot;$&quot;* #,##0_-;_-&quot;$&quot;* &quot;-&quot;??_-;_-@_-"/>
    <numFmt numFmtId="167" formatCode="#,##0_ ;\-#,##0\ 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right" vertical="center" wrapText="1" inden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Border="1"/>
    <xf numFmtId="0" fontId="0" fillId="0" borderId="0" xfId="0" applyBorder="1" applyAlignment="1">
      <alignment horizontal="centerContinuous"/>
    </xf>
    <xf numFmtId="0" fontId="8" fillId="0" borderId="3" xfId="0" applyFont="1" applyFill="1" applyBorder="1" applyAlignment="1">
      <alignment horizontal="center" vertical="center"/>
    </xf>
    <xf numFmtId="44" fontId="8" fillId="0" borderId="5" xfId="2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167" fontId="8" fillId="0" borderId="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horizontal="left" vertical="center"/>
    </xf>
    <xf numFmtId="167" fontId="8" fillId="0" borderId="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5" fillId="0" borderId="7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ill="1"/>
    <xf numFmtId="0" fontId="8" fillId="2" borderId="0" xfId="0" applyFont="1" applyFill="1" applyBorder="1" applyAlignment="1">
      <alignment vertical="center" wrapText="1"/>
    </xf>
    <xf numFmtId="167" fontId="0" fillId="0" borderId="0" xfId="0" applyNumberFormat="1" applyFill="1" applyAlignment="1">
      <alignment vertical="center"/>
    </xf>
    <xf numFmtId="167" fontId="0" fillId="0" borderId="0" xfId="0" applyNumberFormat="1" applyBorder="1"/>
    <xf numFmtId="167" fontId="3" fillId="0" borderId="1" xfId="0" applyNumberFormat="1" applyFont="1" applyBorder="1" applyAlignment="1">
      <alignment horizontal="right" vertical="center" wrapText="1" indent="1"/>
    </xf>
    <xf numFmtId="167" fontId="3" fillId="0" borderId="2" xfId="0" applyNumberFormat="1" applyFont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7" fontId="0" fillId="0" borderId="0" xfId="0" applyNumberFormat="1"/>
    <xf numFmtId="167" fontId="5" fillId="2" borderId="18" xfId="2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7" fontId="10" fillId="3" borderId="0" xfId="0" applyNumberFormat="1" applyFont="1" applyFill="1" applyBorder="1" applyAlignment="1">
      <alignment horizontal="right" vertical="center"/>
    </xf>
    <xf numFmtId="167" fontId="8" fillId="3" borderId="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67" fontId="8" fillId="4" borderId="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7" fontId="8" fillId="3" borderId="5" xfId="0" applyNumberFormat="1" applyFont="1" applyFill="1" applyBorder="1" applyAlignment="1">
      <alignment vertical="center"/>
    </xf>
    <xf numFmtId="167" fontId="5" fillId="0" borderId="8" xfId="2" applyNumberFormat="1" applyFont="1" applyFill="1" applyBorder="1" applyAlignment="1">
      <alignment vertical="center"/>
    </xf>
    <xf numFmtId="3" fontId="3" fillId="0" borderId="9" xfId="2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left" vertical="center"/>
    </xf>
    <xf numFmtId="167" fontId="5" fillId="0" borderId="12" xfId="2" applyNumberFormat="1" applyFont="1" applyFill="1" applyBorder="1" applyAlignment="1">
      <alignment vertical="center"/>
    </xf>
    <xf numFmtId="0" fontId="3" fillId="0" borderId="3" xfId="0" applyFont="1" applyBorder="1"/>
    <xf numFmtId="0" fontId="8" fillId="0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 wrapText="1"/>
    </xf>
    <xf numFmtId="167" fontId="8" fillId="0" borderId="21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44" fontId="5" fillId="0" borderId="29" xfId="2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4" fontId="5" fillId="0" borderId="0" xfId="2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167" fontId="5" fillId="0" borderId="0" xfId="2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left" vertical="center" wrapText="1"/>
    </xf>
    <xf numFmtId="3" fontId="5" fillId="0" borderId="9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7" fontId="5" fillId="3" borderId="5" xfId="2" applyNumberFormat="1" applyFont="1" applyFill="1" applyBorder="1" applyAlignment="1">
      <alignment vertical="center"/>
    </xf>
    <xf numFmtId="166" fontId="5" fillId="3" borderId="5" xfId="2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64" fontId="2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272</xdr:row>
      <xdr:rowOff>66675</xdr:rowOff>
    </xdr:from>
    <xdr:to>
      <xdr:col>4</xdr:col>
      <xdr:colOff>781050</xdr:colOff>
      <xdr:row>278</xdr:row>
      <xdr:rowOff>85725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4300" y="33308925"/>
          <a:ext cx="2066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ENRIQUE PESQUEIRA PELLAT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142875</xdr:colOff>
      <xdr:row>272</xdr:row>
      <xdr:rowOff>76200</xdr:rowOff>
    </xdr:from>
    <xdr:to>
      <xdr:col>4</xdr:col>
      <xdr:colOff>1647825</xdr:colOff>
      <xdr:row>272</xdr:row>
      <xdr:rowOff>76200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42875" y="34099500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876302</xdr:colOff>
      <xdr:row>272</xdr:row>
      <xdr:rowOff>28575</xdr:rowOff>
    </xdr:from>
    <xdr:to>
      <xdr:col>7</xdr:col>
      <xdr:colOff>1247776</xdr:colOff>
      <xdr:row>273</xdr:row>
      <xdr:rowOff>9525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010152" y="44757975"/>
          <a:ext cx="3381374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ING. GINO ROBERTO SARACCO MORALES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DE ADMINISTRACION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1362075</xdr:colOff>
      <xdr:row>271</xdr:row>
      <xdr:rowOff>380994</xdr:rowOff>
    </xdr:from>
    <xdr:to>
      <xdr:col>7</xdr:col>
      <xdr:colOff>885825</xdr:colOff>
      <xdr:row>272</xdr:row>
      <xdr:rowOff>45713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H="1" flipV="1">
          <a:off x="5495925" y="44729394"/>
          <a:ext cx="2533650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showGridLines="0" tabSelected="1" view="pageBreakPreview" zoomScaleNormal="120" zoomScaleSheetLayoutView="100" workbookViewId="0">
      <selection activeCell="F17" sqref="F17"/>
    </sheetView>
  </sheetViews>
  <sheetFormatPr baseColWidth="10" defaultRowHeight="12.75"/>
  <cols>
    <col min="1" max="1" width="6" bestFit="1" customWidth="1"/>
    <col min="2" max="2" width="5" bestFit="1" customWidth="1"/>
    <col min="3" max="3" width="4" bestFit="1" customWidth="1"/>
    <col min="4" max="4" width="6" bestFit="1" customWidth="1"/>
    <col min="5" max="5" width="41" customWidth="1"/>
    <col min="6" max="6" width="22.5703125" style="2" customWidth="1"/>
    <col min="7" max="8" width="22.5703125" style="41" customWidth="1"/>
  </cols>
  <sheetData>
    <row r="1" spans="1:8">
      <c r="A1" s="4"/>
      <c r="B1" s="4"/>
      <c r="C1" s="4"/>
      <c r="D1" s="4"/>
      <c r="E1" s="4"/>
      <c r="F1" s="5"/>
      <c r="G1" s="35"/>
      <c r="H1" s="35"/>
    </row>
    <row r="2" spans="1:8" ht="15">
      <c r="A2" s="133" t="s">
        <v>3</v>
      </c>
      <c r="B2" s="133"/>
      <c r="C2" s="133"/>
      <c r="D2" s="133"/>
      <c r="E2" s="133"/>
      <c r="F2" s="133"/>
      <c r="G2" s="133"/>
      <c r="H2" s="133"/>
    </row>
    <row r="3" spans="1:8">
      <c r="A3" s="134" t="s">
        <v>205</v>
      </c>
      <c r="B3" s="134"/>
      <c r="C3" s="134"/>
      <c r="D3" s="134"/>
      <c r="E3" s="135"/>
      <c r="F3" s="135"/>
      <c r="G3" s="135"/>
      <c r="H3" s="135"/>
    </row>
    <row r="4" spans="1:8">
      <c r="A4" s="151"/>
      <c r="B4" s="151"/>
      <c r="C4" s="151"/>
      <c r="D4" s="151"/>
      <c r="E4" s="152"/>
      <c r="F4" s="152"/>
      <c r="G4" s="152"/>
      <c r="H4" s="152"/>
    </row>
    <row r="5" spans="1:8" ht="12.75" customHeight="1">
      <c r="A5" s="132" t="s">
        <v>195</v>
      </c>
      <c r="B5" s="132"/>
      <c r="C5" s="132"/>
      <c r="D5" s="132"/>
      <c r="E5" s="132"/>
      <c r="F5" s="132"/>
      <c r="G5" s="132"/>
      <c r="H5" s="132"/>
    </row>
    <row r="6" spans="1:8" ht="12.75" customHeight="1" thickBot="1">
      <c r="A6" s="3"/>
      <c r="B6" s="3"/>
      <c r="C6" s="3"/>
      <c r="D6" s="3"/>
      <c r="E6" s="3"/>
      <c r="F6" s="3"/>
      <c r="G6" s="36"/>
      <c r="H6" s="36"/>
    </row>
    <row r="7" spans="1:8" ht="22.5" customHeight="1" thickTop="1" thickBot="1">
      <c r="A7" s="136" t="s">
        <v>86</v>
      </c>
      <c r="B7" s="137"/>
      <c r="C7" s="137"/>
      <c r="D7" s="137"/>
      <c r="E7" s="137"/>
      <c r="F7" s="137"/>
      <c r="G7" s="137"/>
      <c r="H7" s="137"/>
    </row>
    <row r="8" spans="1:8" ht="15.75" customHeight="1" thickTop="1">
      <c r="A8" s="107" t="s">
        <v>196</v>
      </c>
      <c r="B8" s="6"/>
      <c r="C8" s="6"/>
      <c r="D8" s="6"/>
      <c r="E8" s="7"/>
      <c r="F8" s="138" t="s">
        <v>2</v>
      </c>
      <c r="G8" s="138"/>
      <c r="H8" s="138"/>
    </row>
    <row r="9" spans="1:8" s="1" customFormat="1" ht="30" customHeight="1">
      <c r="A9" s="145" t="s">
        <v>191</v>
      </c>
      <c r="B9" s="146"/>
      <c r="C9" s="146"/>
      <c r="D9" s="147"/>
      <c r="E9" s="139" t="s">
        <v>1</v>
      </c>
      <c r="F9" s="141" t="s">
        <v>189</v>
      </c>
      <c r="G9" s="143" t="s">
        <v>190</v>
      </c>
      <c r="H9" s="130" t="s">
        <v>4</v>
      </c>
    </row>
    <row r="10" spans="1:8" s="1" customFormat="1" ht="15" customHeight="1" thickBot="1">
      <c r="A10" s="148"/>
      <c r="B10" s="149"/>
      <c r="C10" s="149"/>
      <c r="D10" s="150"/>
      <c r="E10" s="140"/>
      <c r="F10" s="142"/>
      <c r="G10" s="144"/>
      <c r="H10" s="37" t="s">
        <v>0</v>
      </c>
    </row>
    <row r="11" spans="1:8" s="10" customFormat="1" ht="25.5" customHeight="1" thickTop="1">
      <c r="A11" s="95">
        <v>1000</v>
      </c>
      <c r="B11" s="96"/>
      <c r="C11" s="96"/>
      <c r="D11" s="96"/>
      <c r="E11" s="53" t="s">
        <v>184</v>
      </c>
      <c r="F11" s="9"/>
      <c r="G11" s="9"/>
      <c r="H11" s="13"/>
    </row>
    <row r="12" spans="1:8" s="10" customFormat="1" ht="21" hidden="1" customHeight="1">
      <c r="A12" s="11" t="s">
        <v>7</v>
      </c>
      <c r="B12" s="49"/>
      <c r="C12" s="49"/>
      <c r="D12" s="49"/>
      <c r="E12" s="12" t="s">
        <v>8</v>
      </c>
      <c r="F12" s="13">
        <v>0</v>
      </c>
      <c r="G12" s="13">
        <v>0</v>
      </c>
      <c r="H12" s="13"/>
    </row>
    <row r="13" spans="1:8" s="10" customFormat="1" ht="25.5">
      <c r="A13" s="50"/>
      <c r="B13" s="51">
        <v>1100</v>
      </c>
      <c r="C13" s="51"/>
      <c r="D13" s="51"/>
      <c r="E13" s="52" t="s">
        <v>111</v>
      </c>
      <c r="F13" s="13"/>
      <c r="G13" s="13"/>
      <c r="H13" s="13"/>
    </row>
    <row r="14" spans="1:8" s="10" customFormat="1">
      <c r="A14" s="50"/>
      <c r="B14" s="51"/>
      <c r="C14" s="51">
        <v>113</v>
      </c>
      <c r="D14" s="51"/>
      <c r="E14" s="53" t="s">
        <v>112</v>
      </c>
      <c r="F14" s="13"/>
      <c r="G14" s="13"/>
      <c r="H14" s="13"/>
    </row>
    <row r="15" spans="1:8" s="10" customFormat="1" ht="21" customHeight="1">
      <c r="A15" s="8"/>
      <c r="B15" s="54"/>
      <c r="C15" s="54"/>
      <c r="D15" s="54">
        <v>11301</v>
      </c>
      <c r="E15" s="55" t="s">
        <v>6</v>
      </c>
      <c r="F15" s="13">
        <v>13709207</v>
      </c>
      <c r="G15" s="13">
        <f>13709207+6396.98</f>
        <v>13715603.98</v>
      </c>
      <c r="H15" s="13">
        <v>11638421.93</v>
      </c>
    </row>
    <row r="16" spans="1:8" s="10" customFormat="1" ht="21" hidden="1" customHeight="1">
      <c r="A16" s="8"/>
      <c r="B16" s="54"/>
      <c r="C16" s="54"/>
      <c r="D16" s="54" t="s">
        <v>7</v>
      </c>
      <c r="E16" s="55" t="s">
        <v>8</v>
      </c>
      <c r="F16" s="13">
        <v>0</v>
      </c>
      <c r="G16" s="13">
        <v>0</v>
      </c>
      <c r="H16" s="13">
        <v>0</v>
      </c>
    </row>
    <row r="17" spans="1:8" s="10" customFormat="1" ht="21" customHeight="1">
      <c r="A17" s="8"/>
      <c r="B17" s="54"/>
      <c r="C17" s="54"/>
      <c r="D17" s="54" t="s">
        <v>9</v>
      </c>
      <c r="E17" s="56" t="s">
        <v>10</v>
      </c>
      <c r="F17" s="13">
        <v>31331679</v>
      </c>
      <c r="G17" s="13">
        <v>31331679</v>
      </c>
      <c r="H17" s="13">
        <v>22462157.800000001</v>
      </c>
    </row>
    <row r="18" spans="1:8" s="10" customFormat="1" ht="21" customHeight="1">
      <c r="A18" s="8"/>
      <c r="B18" s="54"/>
      <c r="C18" s="54"/>
      <c r="D18" s="54">
        <v>11307</v>
      </c>
      <c r="E18" s="56" t="s">
        <v>11</v>
      </c>
      <c r="F18" s="13">
        <f>10277738.2+100000</f>
        <v>10377738.199999999</v>
      </c>
      <c r="G18" s="13">
        <f>10277738.2+100000</f>
        <v>10377738.199999999</v>
      </c>
      <c r="H18" s="13">
        <v>9334993.8699999992</v>
      </c>
    </row>
    <row r="19" spans="1:8" s="10" customFormat="1" ht="21" hidden="1" customHeight="1">
      <c r="A19" s="8"/>
      <c r="B19" s="54"/>
      <c r="C19" s="54"/>
      <c r="D19" s="54" t="s">
        <v>12</v>
      </c>
      <c r="E19" s="56" t="s">
        <v>13</v>
      </c>
      <c r="F19" s="13">
        <v>0</v>
      </c>
      <c r="G19" s="13">
        <v>0</v>
      </c>
      <c r="H19" s="13"/>
    </row>
    <row r="20" spans="1:8" s="10" customFormat="1" ht="21" customHeight="1">
      <c r="A20" s="8"/>
      <c r="B20" s="54"/>
      <c r="C20" s="54"/>
      <c r="D20" s="54" t="s">
        <v>14</v>
      </c>
      <c r="E20" s="56" t="s">
        <v>15</v>
      </c>
      <c r="F20" s="13">
        <v>6902404</v>
      </c>
      <c r="G20" s="13">
        <f>6902404+1193.64</f>
        <v>6903597.6399999997</v>
      </c>
      <c r="H20" s="13">
        <v>6224515.75</v>
      </c>
    </row>
    <row r="21" spans="1:8" s="10" customFormat="1" ht="25.5" hidden="1">
      <c r="A21" s="57"/>
      <c r="B21" s="58">
        <v>1200</v>
      </c>
      <c r="C21" s="59"/>
      <c r="D21" s="59"/>
      <c r="E21" s="52" t="s">
        <v>113</v>
      </c>
      <c r="F21" s="13"/>
      <c r="G21" s="13"/>
      <c r="H21" s="13"/>
    </row>
    <row r="22" spans="1:8" s="10" customFormat="1" ht="21" hidden="1" customHeight="1">
      <c r="A22" s="57"/>
      <c r="B22" s="58"/>
      <c r="C22" s="59">
        <v>122</v>
      </c>
      <c r="D22" s="59"/>
      <c r="E22" s="60" t="s">
        <v>16</v>
      </c>
      <c r="F22" s="13"/>
      <c r="G22" s="13"/>
      <c r="H22" s="13"/>
    </row>
    <row r="23" spans="1:8" s="10" customFormat="1" ht="21" hidden="1" customHeight="1">
      <c r="A23" s="8"/>
      <c r="B23" s="61"/>
      <c r="C23" s="54"/>
      <c r="D23" s="54">
        <v>12201</v>
      </c>
      <c r="E23" s="56" t="s">
        <v>16</v>
      </c>
      <c r="F23" s="13">
        <v>0</v>
      </c>
      <c r="G23" s="13">
        <v>0</v>
      </c>
      <c r="H23" s="13">
        <v>0</v>
      </c>
    </row>
    <row r="24" spans="1:8" s="10" customFormat="1" ht="18" customHeight="1">
      <c r="A24" s="57"/>
      <c r="B24" s="58">
        <v>1300</v>
      </c>
      <c r="C24" s="59"/>
      <c r="D24" s="59"/>
      <c r="E24" s="100" t="s">
        <v>114</v>
      </c>
      <c r="F24" s="13"/>
      <c r="G24" s="13"/>
      <c r="H24" s="13"/>
    </row>
    <row r="25" spans="1:8" s="10" customFormat="1" ht="26.25" customHeight="1">
      <c r="A25" s="57"/>
      <c r="B25" s="58"/>
      <c r="C25" s="59">
        <v>131</v>
      </c>
      <c r="D25" s="59"/>
      <c r="E25" s="101" t="s">
        <v>115</v>
      </c>
      <c r="F25" s="13"/>
      <c r="G25" s="13"/>
      <c r="H25" s="13"/>
    </row>
    <row r="26" spans="1:8" s="10" customFormat="1" ht="24" customHeight="1">
      <c r="A26" s="8"/>
      <c r="B26" s="61"/>
      <c r="C26" s="54"/>
      <c r="D26" s="54" t="s">
        <v>17</v>
      </c>
      <c r="E26" s="14" t="s">
        <v>95</v>
      </c>
      <c r="F26" s="13">
        <v>1522478</v>
      </c>
      <c r="G26" s="13">
        <v>1522478</v>
      </c>
      <c r="H26" s="13">
        <v>1266288.98</v>
      </c>
    </row>
    <row r="27" spans="1:8" s="10" customFormat="1" ht="24.75" customHeight="1">
      <c r="A27" s="8"/>
      <c r="B27" s="61"/>
      <c r="C27" s="59">
        <v>132</v>
      </c>
      <c r="D27" s="59"/>
      <c r="E27" s="73" t="s">
        <v>197</v>
      </c>
      <c r="F27" s="13"/>
      <c r="G27" s="13"/>
      <c r="H27" s="13"/>
    </row>
    <row r="28" spans="1:8" s="10" customFormat="1" ht="21" customHeight="1">
      <c r="A28" s="8"/>
      <c r="B28" s="61"/>
      <c r="C28" s="54"/>
      <c r="D28" s="54" t="s">
        <v>18</v>
      </c>
      <c r="E28" s="56" t="s">
        <v>96</v>
      </c>
      <c r="F28" s="13">
        <v>23631</v>
      </c>
      <c r="G28" s="13">
        <v>23631</v>
      </c>
      <c r="H28" s="13">
        <v>9256.02</v>
      </c>
    </row>
    <row r="29" spans="1:8" s="10" customFormat="1" ht="21" customHeight="1">
      <c r="A29" s="8"/>
      <c r="B29" s="61"/>
      <c r="C29" s="54"/>
      <c r="D29" s="54" t="s">
        <v>19</v>
      </c>
      <c r="E29" s="56" t="s">
        <v>97</v>
      </c>
      <c r="F29" s="13">
        <v>819126</v>
      </c>
      <c r="G29" s="13">
        <f>819126+788.35</f>
        <v>819914.35</v>
      </c>
      <c r="H29" s="13">
        <v>126917.52</v>
      </c>
    </row>
    <row r="30" spans="1:8" s="10" customFormat="1" ht="21" customHeight="1">
      <c r="A30" s="57"/>
      <c r="B30" s="58">
        <v>1400</v>
      </c>
      <c r="C30" s="59"/>
      <c r="D30" s="59"/>
      <c r="E30" s="52" t="s">
        <v>116</v>
      </c>
      <c r="F30" s="13"/>
      <c r="G30" s="13"/>
      <c r="H30" s="13"/>
    </row>
    <row r="31" spans="1:8" s="10" customFormat="1" ht="21" customHeight="1">
      <c r="A31" s="57"/>
      <c r="B31" s="58"/>
      <c r="C31" s="59">
        <v>141</v>
      </c>
      <c r="D31" s="59"/>
      <c r="E31" s="60" t="s">
        <v>117</v>
      </c>
      <c r="F31" s="13"/>
      <c r="G31" s="13"/>
      <c r="H31" s="13"/>
    </row>
    <row r="32" spans="1:8" s="10" customFormat="1">
      <c r="A32" s="8"/>
      <c r="B32" s="61"/>
      <c r="C32" s="54"/>
      <c r="D32" s="54" t="s">
        <v>20</v>
      </c>
      <c r="E32" s="14" t="s">
        <v>21</v>
      </c>
      <c r="F32" s="13">
        <v>12398574.800000001</v>
      </c>
      <c r="G32" s="13">
        <f>12398574.8+1891.28</f>
        <v>12400466.08</v>
      </c>
      <c r="H32" s="13">
        <v>11465170.6</v>
      </c>
    </row>
    <row r="33" spans="1:8" s="10" customFormat="1" ht="21" customHeight="1">
      <c r="A33" s="8"/>
      <c r="B33" s="61"/>
      <c r="C33" s="54"/>
      <c r="D33" s="54" t="s">
        <v>22</v>
      </c>
      <c r="E33" s="56" t="s">
        <v>23</v>
      </c>
      <c r="F33" s="13">
        <v>616</v>
      </c>
      <c r="G33" s="13">
        <f>616+0.2</f>
        <v>616.20000000000005</v>
      </c>
      <c r="H33" s="13">
        <v>452.5</v>
      </c>
    </row>
    <row r="34" spans="1:8" s="10" customFormat="1" ht="21" customHeight="1">
      <c r="A34" s="8"/>
      <c r="B34" s="61"/>
      <c r="C34" s="54"/>
      <c r="D34" s="54" t="s">
        <v>24</v>
      </c>
      <c r="E34" s="56" t="s">
        <v>25</v>
      </c>
      <c r="F34" s="13">
        <v>7254</v>
      </c>
      <c r="G34" s="13">
        <f>7254+3.07</f>
        <v>7257.07</v>
      </c>
      <c r="H34" s="13">
        <v>6950.85</v>
      </c>
    </row>
    <row r="35" spans="1:8" s="10" customFormat="1" ht="21" customHeight="1">
      <c r="A35" s="8"/>
      <c r="B35" s="61"/>
      <c r="C35" s="54"/>
      <c r="D35" s="54">
        <v>14104</v>
      </c>
      <c r="E35" s="56" t="s">
        <v>26</v>
      </c>
      <c r="F35" s="13">
        <v>145434</v>
      </c>
      <c r="G35" s="13">
        <v>145434</v>
      </c>
      <c r="H35" s="13">
        <v>140363.6</v>
      </c>
    </row>
    <row r="36" spans="1:8" s="10" customFormat="1" ht="37.5" customHeight="1">
      <c r="A36" s="108"/>
      <c r="B36" s="109"/>
      <c r="C36" s="110"/>
      <c r="D36" s="110">
        <v>14108</v>
      </c>
      <c r="E36" s="111" t="s">
        <v>185</v>
      </c>
      <c r="F36" s="112">
        <v>574903</v>
      </c>
      <c r="G36" s="112">
        <f>574903-81711.84</f>
        <v>493191.16000000003</v>
      </c>
      <c r="H36" s="112">
        <v>0</v>
      </c>
    </row>
    <row r="37" spans="1:8" s="10" customFormat="1" ht="38.25" customHeight="1">
      <c r="A37" s="57"/>
      <c r="B37" s="58"/>
      <c r="C37" s="59">
        <v>142</v>
      </c>
      <c r="D37" s="59"/>
      <c r="E37" s="60" t="s">
        <v>118</v>
      </c>
      <c r="F37" s="13"/>
      <c r="G37" s="13"/>
      <c r="H37" s="13"/>
    </row>
    <row r="38" spans="1:8" s="10" customFormat="1" ht="21" customHeight="1">
      <c r="A38" s="8"/>
      <c r="B38" s="61"/>
      <c r="C38" s="54"/>
      <c r="D38" s="54" t="s">
        <v>27</v>
      </c>
      <c r="E38" s="56" t="s">
        <v>28</v>
      </c>
      <c r="F38" s="13">
        <v>2071814</v>
      </c>
      <c r="G38" s="13">
        <f>2071814+319.85</f>
        <v>2072133.85</v>
      </c>
      <c r="H38" s="13">
        <v>1843441.11</v>
      </c>
    </row>
    <row r="39" spans="1:8" s="10" customFormat="1" ht="21" customHeight="1">
      <c r="A39" s="8"/>
      <c r="B39" s="61"/>
      <c r="C39" s="59">
        <v>143</v>
      </c>
      <c r="D39" s="59"/>
      <c r="E39" s="126" t="s">
        <v>198</v>
      </c>
      <c r="F39" s="13"/>
      <c r="G39" s="13"/>
      <c r="H39" s="13"/>
    </row>
    <row r="40" spans="1:8" s="10" customFormat="1" ht="21" customHeight="1">
      <c r="A40" s="8"/>
      <c r="B40" s="61"/>
      <c r="C40" s="54"/>
      <c r="D40" s="54">
        <v>14301</v>
      </c>
      <c r="E40" s="14" t="s">
        <v>98</v>
      </c>
      <c r="F40" s="102">
        <v>372016</v>
      </c>
      <c r="G40" s="102">
        <f>372016+81711.84</f>
        <v>453727.83999999997</v>
      </c>
      <c r="H40" s="102">
        <v>453727.84</v>
      </c>
    </row>
    <row r="41" spans="1:8" s="10" customFormat="1" ht="21" customHeight="1">
      <c r="A41" s="57"/>
      <c r="B41" s="58"/>
      <c r="C41" s="59">
        <v>144</v>
      </c>
      <c r="D41" s="59"/>
      <c r="E41" s="60" t="s">
        <v>119</v>
      </c>
      <c r="F41" s="13"/>
      <c r="G41" s="13"/>
      <c r="H41" s="13"/>
    </row>
    <row r="42" spans="1:8" s="10" customFormat="1" ht="21" customHeight="1">
      <c r="A42" s="8"/>
      <c r="B42" s="61"/>
      <c r="C42" s="54"/>
      <c r="D42" s="54">
        <v>14402</v>
      </c>
      <c r="E42" s="56" t="s">
        <v>99</v>
      </c>
      <c r="F42" s="102">
        <v>160003</v>
      </c>
      <c r="G42" s="102">
        <v>160003</v>
      </c>
      <c r="H42" s="13">
        <v>74118</v>
      </c>
    </row>
    <row r="43" spans="1:8" s="10" customFormat="1" ht="21" customHeight="1">
      <c r="A43" s="8"/>
      <c r="B43" s="61"/>
      <c r="C43" s="54"/>
      <c r="D43" s="54" t="s">
        <v>29</v>
      </c>
      <c r="E43" s="56" t="s">
        <v>30</v>
      </c>
      <c r="F43" s="13">
        <v>2666207</v>
      </c>
      <c r="G43" s="13">
        <v>2666207</v>
      </c>
      <c r="H43" s="13">
        <v>2354099.33</v>
      </c>
    </row>
    <row r="44" spans="1:8" s="10" customFormat="1" ht="21" customHeight="1">
      <c r="A44" s="57"/>
      <c r="B44" s="58">
        <v>1500</v>
      </c>
      <c r="C44" s="59"/>
      <c r="D44" s="59"/>
      <c r="E44" s="52" t="s">
        <v>120</v>
      </c>
      <c r="F44" s="13"/>
      <c r="G44" s="13"/>
      <c r="H44" s="13"/>
    </row>
    <row r="45" spans="1:8" s="10" customFormat="1" ht="21" hidden="1" customHeight="1">
      <c r="A45" s="57"/>
      <c r="B45" s="58"/>
      <c r="C45" s="59">
        <v>152</v>
      </c>
      <c r="D45" s="59"/>
      <c r="E45" s="60" t="s">
        <v>121</v>
      </c>
      <c r="F45" s="13"/>
      <c r="G45" s="13"/>
      <c r="H45" s="13"/>
    </row>
    <row r="46" spans="1:8" s="10" customFormat="1" ht="21" hidden="1" customHeight="1">
      <c r="A46" s="62"/>
      <c r="B46" s="63"/>
      <c r="C46" s="63"/>
      <c r="D46" s="63">
        <v>15201</v>
      </c>
      <c r="E46" s="64" t="s">
        <v>100</v>
      </c>
      <c r="F46" s="13">
        <v>0</v>
      </c>
      <c r="G46" s="13">
        <v>0</v>
      </c>
      <c r="H46" s="13">
        <v>0</v>
      </c>
    </row>
    <row r="47" spans="1:8" s="10" customFormat="1" ht="21" hidden="1" customHeight="1">
      <c r="A47" s="62"/>
      <c r="B47" s="63"/>
      <c r="C47" s="63"/>
      <c r="D47" s="63">
        <v>15202</v>
      </c>
      <c r="E47" s="46" t="s">
        <v>101</v>
      </c>
      <c r="F47" s="98">
        <v>0</v>
      </c>
      <c r="G47" s="98">
        <v>0</v>
      </c>
      <c r="H47" s="13">
        <v>0</v>
      </c>
    </row>
    <row r="48" spans="1:8" s="10" customFormat="1" ht="21" customHeight="1">
      <c r="A48" s="65"/>
      <c r="B48" s="66"/>
      <c r="C48" s="66">
        <v>154</v>
      </c>
      <c r="D48" s="66"/>
      <c r="E48" s="67" t="s">
        <v>122</v>
      </c>
      <c r="F48" s="13"/>
      <c r="G48" s="13"/>
      <c r="H48" s="13"/>
    </row>
    <row r="49" spans="1:8" s="10" customFormat="1" ht="21" customHeight="1">
      <c r="A49" s="8"/>
      <c r="B49" s="54"/>
      <c r="C49" s="54"/>
      <c r="D49" s="54" t="s">
        <v>31</v>
      </c>
      <c r="E49" s="14" t="s">
        <v>32</v>
      </c>
      <c r="F49" s="13">
        <v>52159</v>
      </c>
      <c r="G49" s="13">
        <v>52159</v>
      </c>
      <c r="H49" s="13">
        <v>0</v>
      </c>
    </row>
    <row r="50" spans="1:8" s="10" customFormat="1" ht="21" customHeight="1">
      <c r="A50" s="65"/>
      <c r="B50" s="66"/>
      <c r="C50" s="66">
        <v>159</v>
      </c>
      <c r="D50" s="66"/>
      <c r="E50" s="67" t="s">
        <v>120</v>
      </c>
      <c r="F50" s="13"/>
      <c r="G50" s="13"/>
      <c r="H50" s="13"/>
    </row>
    <row r="51" spans="1:8" s="10" customFormat="1" ht="21" customHeight="1">
      <c r="A51" s="8"/>
      <c r="B51" s="54"/>
      <c r="C51" s="54"/>
      <c r="D51" s="54">
        <v>15901</v>
      </c>
      <c r="E51" s="56" t="s">
        <v>33</v>
      </c>
      <c r="F51" s="13">
        <v>1669756</v>
      </c>
      <c r="G51" s="13">
        <v>1669756</v>
      </c>
      <c r="H51" s="13">
        <v>1282885.92</v>
      </c>
    </row>
    <row r="52" spans="1:8" s="10" customFormat="1" ht="21" hidden="1" customHeight="1">
      <c r="A52" s="65"/>
      <c r="B52" s="66"/>
      <c r="C52" s="66">
        <v>171</v>
      </c>
      <c r="D52" s="66"/>
      <c r="E52" s="67" t="s">
        <v>123</v>
      </c>
      <c r="F52" s="13"/>
      <c r="G52" s="13"/>
      <c r="H52" s="13"/>
    </row>
    <row r="53" spans="1:8" s="10" customFormat="1" ht="21" hidden="1" customHeight="1">
      <c r="A53" s="8"/>
      <c r="B53" s="54"/>
      <c r="C53" s="54"/>
      <c r="D53" s="54" t="s">
        <v>34</v>
      </c>
      <c r="E53" s="56" t="s">
        <v>35</v>
      </c>
      <c r="F53" s="13"/>
      <c r="G53" s="13"/>
      <c r="H53" s="13">
        <v>0</v>
      </c>
    </row>
    <row r="54" spans="1:8" s="10" customFormat="1" ht="21" hidden="1" customHeight="1">
      <c r="A54" s="8"/>
      <c r="B54" s="54"/>
      <c r="C54" s="54"/>
      <c r="D54" s="54" t="s">
        <v>36</v>
      </c>
      <c r="E54" s="14" t="s">
        <v>37</v>
      </c>
      <c r="F54" s="13"/>
      <c r="G54" s="13"/>
      <c r="H54" s="13">
        <v>0</v>
      </c>
    </row>
    <row r="55" spans="1:8" s="10" customFormat="1" ht="21" hidden="1" customHeight="1">
      <c r="A55" s="8"/>
      <c r="B55" s="54"/>
      <c r="C55" s="54"/>
      <c r="D55" s="54"/>
      <c r="E55" s="56"/>
      <c r="F55" s="13"/>
      <c r="G55" s="13"/>
      <c r="H55" s="13"/>
    </row>
    <row r="56" spans="1:8" s="10" customFormat="1" ht="21" hidden="1" customHeight="1">
      <c r="A56" s="8"/>
      <c r="B56" s="54"/>
      <c r="C56" s="54"/>
      <c r="D56" s="54"/>
      <c r="E56" s="56"/>
      <c r="F56" s="13"/>
      <c r="G56" s="13"/>
      <c r="H56" s="13"/>
    </row>
    <row r="57" spans="1:8" s="10" customFormat="1" ht="21" hidden="1" customHeight="1">
      <c r="A57" s="8"/>
      <c r="B57" s="54"/>
      <c r="C57" s="54"/>
      <c r="D57" s="54"/>
      <c r="E57" s="56"/>
      <c r="F57" s="13"/>
      <c r="G57" s="13"/>
      <c r="H57" s="13"/>
    </row>
    <row r="58" spans="1:8" s="10" customFormat="1" ht="33" customHeight="1" thickBot="1">
      <c r="A58" s="68"/>
      <c r="B58" s="69"/>
      <c r="C58" s="69"/>
      <c r="D58" s="69">
        <v>1000</v>
      </c>
      <c r="E58" s="70" t="s">
        <v>38</v>
      </c>
      <c r="F58" s="104">
        <f>SUM(F15:F57)</f>
        <v>84805000</v>
      </c>
      <c r="G58" s="104">
        <f>SUM(G15:G57)</f>
        <v>84815593.370000005</v>
      </c>
      <c r="H58" s="104">
        <f>SUM(H15:H54)</f>
        <v>68683761.62000002</v>
      </c>
    </row>
    <row r="59" spans="1:8" s="10" customFormat="1" ht="33" customHeight="1">
      <c r="A59" s="113"/>
      <c r="B59" s="113"/>
      <c r="C59" s="113"/>
      <c r="D59" s="113"/>
      <c r="E59" s="118"/>
      <c r="F59" s="119"/>
      <c r="G59" s="119"/>
      <c r="H59" s="119"/>
    </row>
    <row r="60" spans="1:8" s="10" customFormat="1" ht="33" customHeight="1">
      <c r="A60" s="17"/>
      <c r="B60" s="17"/>
      <c r="C60" s="17"/>
      <c r="D60" s="17"/>
      <c r="E60" s="120"/>
      <c r="F60" s="121"/>
      <c r="G60" s="121"/>
      <c r="H60" s="121"/>
    </row>
    <row r="61" spans="1:8" s="10" customFormat="1" ht="11.25" customHeight="1">
      <c r="A61" s="17"/>
      <c r="B61" s="17"/>
      <c r="C61" s="17"/>
      <c r="D61" s="17"/>
      <c r="E61" s="120"/>
      <c r="F61" s="121"/>
      <c r="G61" s="121"/>
      <c r="H61" s="121"/>
    </row>
    <row r="62" spans="1:8" s="10" customFormat="1" ht="33" customHeight="1">
      <c r="A62" s="17"/>
      <c r="B62" s="17"/>
      <c r="C62" s="17"/>
      <c r="D62" s="17"/>
      <c r="E62" s="120"/>
      <c r="F62" s="121"/>
      <c r="G62" s="121"/>
      <c r="H62" s="121"/>
    </row>
    <row r="63" spans="1:8" s="10" customFormat="1" ht="28.5" customHeight="1">
      <c r="A63" s="17"/>
      <c r="B63" s="17"/>
      <c r="C63" s="17"/>
      <c r="D63" s="17"/>
      <c r="E63" s="122"/>
      <c r="F63" s="123"/>
      <c r="G63" s="123"/>
      <c r="H63" s="123"/>
    </row>
    <row r="64" spans="1:8" s="10" customFormat="1">
      <c r="A64" s="114">
        <v>2000</v>
      </c>
      <c r="B64" s="115"/>
      <c r="C64" s="115"/>
      <c r="D64" s="115"/>
      <c r="E64" s="116" t="s">
        <v>124</v>
      </c>
      <c r="F64" s="117"/>
      <c r="G64" s="117"/>
      <c r="H64" s="117"/>
    </row>
    <row r="65" spans="1:8" s="10" customFormat="1" ht="25.5">
      <c r="A65" s="50"/>
      <c r="B65" s="51">
        <v>2100</v>
      </c>
      <c r="C65" s="51"/>
      <c r="D65" s="51"/>
      <c r="E65" s="52" t="s">
        <v>125</v>
      </c>
      <c r="F65" s="13"/>
      <c r="G65" s="13"/>
      <c r="H65" s="13"/>
    </row>
    <row r="66" spans="1:8" s="10" customFormat="1" ht="25.5">
      <c r="A66" s="50"/>
      <c r="B66" s="51"/>
      <c r="C66" s="51">
        <v>211</v>
      </c>
      <c r="D66" s="51"/>
      <c r="E66" s="53" t="s">
        <v>39</v>
      </c>
      <c r="F66" s="13"/>
      <c r="G66" s="13"/>
      <c r="H66" s="13"/>
    </row>
    <row r="67" spans="1:8" s="10" customFormat="1">
      <c r="A67" s="71"/>
      <c r="B67" s="72"/>
      <c r="C67" s="72"/>
      <c r="D67" s="72">
        <v>21101</v>
      </c>
      <c r="E67" s="14" t="s">
        <v>39</v>
      </c>
      <c r="F67" s="13">
        <v>1000</v>
      </c>
      <c r="G67" s="13">
        <v>3854</v>
      </c>
      <c r="H67" s="13">
        <v>3853.87</v>
      </c>
    </row>
    <row r="68" spans="1:8" s="10" customFormat="1">
      <c r="A68" s="50"/>
      <c r="B68" s="51"/>
      <c r="C68" s="51">
        <v>212</v>
      </c>
      <c r="D68" s="51"/>
      <c r="E68" s="73" t="s">
        <v>40</v>
      </c>
      <c r="F68" s="13"/>
      <c r="G68" s="13"/>
      <c r="H68" s="13"/>
    </row>
    <row r="69" spans="1:8" s="10" customFormat="1">
      <c r="A69" s="71"/>
      <c r="B69" s="72"/>
      <c r="C69" s="72"/>
      <c r="D69" s="72">
        <v>21201</v>
      </c>
      <c r="E69" s="14" t="s">
        <v>40</v>
      </c>
      <c r="F69" s="13">
        <v>0</v>
      </c>
      <c r="G69" s="13">
        <v>2256</v>
      </c>
      <c r="H69" s="13">
        <v>2255.96</v>
      </c>
    </row>
    <row r="70" spans="1:8" s="10" customFormat="1" ht="24">
      <c r="A70" s="50"/>
      <c r="B70" s="51"/>
      <c r="C70" s="51">
        <v>214</v>
      </c>
      <c r="D70" s="51"/>
      <c r="E70" s="73" t="s">
        <v>126</v>
      </c>
      <c r="F70" s="13"/>
      <c r="G70" s="13"/>
      <c r="H70" s="13"/>
    </row>
    <row r="71" spans="1:8" s="10" customFormat="1" ht="24">
      <c r="A71" s="71"/>
      <c r="B71" s="72"/>
      <c r="C71" s="72"/>
      <c r="D71" s="72">
        <v>21401</v>
      </c>
      <c r="E71" s="14" t="s">
        <v>41</v>
      </c>
      <c r="F71" s="13">
        <v>0</v>
      </c>
      <c r="G71" s="13">
        <v>151</v>
      </c>
      <c r="H71" s="13">
        <v>150.80000000000001</v>
      </c>
    </row>
    <row r="72" spans="1:8" s="10" customFormat="1" hidden="1">
      <c r="A72" s="50"/>
      <c r="B72" s="51"/>
      <c r="C72" s="51">
        <v>215</v>
      </c>
      <c r="D72" s="51"/>
      <c r="E72" s="73" t="s">
        <v>127</v>
      </c>
      <c r="F72" s="13"/>
      <c r="G72" s="13"/>
      <c r="H72" s="13"/>
    </row>
    <row r="73" spans="1:8" s="10" customFormat="1" hidden="1">
      <c r="A73" s="71"/>
      <c r="B73" s="72"/>
      <c r="C73" s="72"/>
      <c r="D73" s="72">
        <v>21501</v>
      </c>
      <c r="E73" s="14" t="s">
        <v>42</v>
      </c>
      <c r="F73" s="13"/>
      <c r="G73" s="13"/>
      <c r="H73" s="13"/>
    </row>
    <row r="74" spans="1:8" s="10" customFormat="1">
      <c r="A74" s="50"/>
      <c r="B74" s="51"/>
      <c r="C74" s="51">
        <v>216</v>
      </c>
      <c r="D74" s="51"/>
      <c r="E74" s="73" t="s">
        <v>43</v>
      </c>
      <c r="F74" s="13"/>
      <c r="G74" s="13"/>
      <c r="H74" s="13"/>
    </row>
    <row r="75" spans="1:8" s="10" customFormat="1">
      <c r="A75" s="71"/>
      <c r="B75" s="72"/>
      <c r="C75" s="72"/>
      <c r="D75" s="72">
        <v>21601</v>
      </c>
      <c r="E75" s="14" t="s">
        <v>43</v>
      </c>
      <c r="F75" s="13">
        <v>100000</v>
      </c>
      <c r="G75" s="13">
        <v>100000</v>
      </c>
      <c r="H75" s="13">
        <v>52007.58</v>
      </c>
    </row>
    <row r="76" spans="1:8" s="10" customFormat="1" hidden="1">
      <c r="A76" s="50"/>
      <c r="B76" s="51"/>
      <c r="C76" s="51">
        <v>217</v>
      </c>
      <c r="D76" s="51"/>
      <c r="E76" s="73" t="s">
        <v>128</v>
      </c>
      <c r="F76" s="13"/>
      <c r="G76" s="13"/>
      <c r="H76" s="13"/>
    </row>
    <row r="77" spans="1:8" s="10" customFormat="1" hidden="1">
      <c r="A77" s="71"/>
      <c r="B77" s="72"/>
      <c r="C77" s="72"/>
      <c r="D77" s="72">
        <v>21701</v>
      </c>
      <c r="E77" s="14" t="s">
        <v>44</v>
      </c>
      <c r="F77" s="13"/>
      <c r="G77" s="13"/>
      <c r="H77" s="13"/>
    </row>
    <row r="78" spans="1:8" s="10" customFormat="1" ht="24">
      <c r="A78" s="50"/>
      <c r="B78" s="51"/>
      <c r="C78" s="51">
        <v>218</v>
      </c>
      <c r="D78" s="51"/>
      <c r="E78" s="73" t="s">
        <v>129</v>
      </c>
      <c r="F78" s="13"/>
      <c r="G78" s="13"/>
      <c r="H78" s="13"/>
    </row>
    <row r="79" spans="1:8" s="10" customFormat="1">
      <c r="A79" s="71"/>
      <c r="B79" s="72"/>
      <c r="C79" s="72"/>
      <c r="D79" s="72">
        <v>21801</v>
      </c>
      <c r="E79" s="14" t="s">
        <v>45</v>
      </c>
      <c r="F79" s="13">
        <v>484000</v>
      </c>
      <c r="G79" s="13">
        <f>484000-52053+1</f>
        <v>431948</v>
      </c>
      <c r="H79" s="13">
        <v>0</v>
      </c>
    </row>
    <row r="80" spans="1:8" s="10" customFormat="1">
      <c r="A80" s="74"/>
      <c r="B80" s="75">
        <v>2200</v>
      </c>
      <c r="C80" s="75"/>
      <c r="D80" s="75"/>
      <c r="E80" s="73" t="s">
        <v>130</v>
      </c>
      <c r="F80" s="13"/>
      <c r="G80" s="13"/>
      <c r="H80" s="13"/>
    </row>
    <row r="81" spans="1:8" s="10" customFormat="1">
      <c r="A81" s="50"/>
      <c r="B81" s="51"/>
      <c r="C81" s="51">
        <v>221</v>
      </c>
      <c r="D81" s="51"/>
      <c r="E81" s="73" t="s">
        <v>131</v>
      </c>
      <c r="F81" s="13"/>
      <c r="G81" s="13"/>
      <c r="H81" s="13"/>
    </row>
    <row r="82" spans="1:8" s="10" customFormat="1" ht="24">
      <c r="A82" s="76"/>
      <c r="B82" s="77"/>
      <c r="C82" s="77"/>
      <c r="D82" s="77">
        <v>22101</v>
      </c>
      <c r="E82" s="33" t="s">
        <v>201</v>
      </c>
      <c r="F82" s="13">
        <v>100000</v>
      </c>
      <c r="G82" s="13">
        <v>100000</v>
      </c>
      <c r="H82" s="13">
        <v>16583.05</v>
      </c>
    </row>
    <row r="83" spans="1:8" s="10" customFormat="1">
      <c r="A83" s="71"/>
      <c r="B83" s="72"/>
      <c r="C83" s="72"/>
      <c r="D83" s="72">
        <v>22106</v>
      </c>
      <c r="E83" s="14" t="s">
        <v>46</v>
      </c>
      <c r="F83" s="13">
        <v>80000</v>
      </c>
      <c r="G83" s="13">
        <v>80000</v>
      </c>
      <c r="H83" s="13">
        <v>18775</v>
      </c>
    </row>
    <row r="84" spans="1:8" s="10" customFormat="1">
      <c r="A84" s="74"/>
      <c r="B84" s="75"/>
      <c r="C84" s="75">
        <v>223</v>
      </c>
      <c r="D84" s="75"/>
      <c r="E84" s="73" t="s">
        <v>132</v>
      </c>
      <c r="F84" s="13"/>
      <c r="G84" s="13"/>
      <c r="H84" s="13"/>
    </row>
    <row r="85" spans="1:8" s="10" customFormat="1" ht="12" customHeight="1">
      <c r="A85" s="71"/>
      <c r="B85" s="72"/>
      <c r="C85" s="72"/>
      <c r="D85" s="72">
        <v>22301</v>
      </c>
      <c r="E85" s="14" t="s">
        <v>132</v>
      </c>
      <c r="F85" s="13">
        <v>1000</v>
      </c>
      <c r="G85" s="13">
        <v>1000</v>
      </c>
      <c r="H85" s="13">
        <v>554.67999999999995</v>
      </c>
    </row>
    <row r="86" spans="1:8" s="10" customFormat="1" ht="24">
      <c r="A86" s="71"/>
      <c r="B86" s="75">
        <v>2300</v>
      </c>
      <c r="C86" s="75"/>
      <c r="D86" s="72"/>
      <c r="E86" s="73" t="s">
        <v>202</v>
      </c>
      <c r="F86" s="13"/>
      <c r="G86" s="13"/>
      <c r="H86" s="13"/>
    </row>
    <row r="87" spans="1:8" s="10" customFormat="1" ht="24">
      <c r="A87" s="71"/>
      <c r="B87" s="75"/>
      <c r="C87" s="75">
        <v>235</v>
      </c>
      <c r="D87" s="72"/>
      <c r="E87" s="73" t="s">
        <v>203</v>
      </c>
      <c r="F87" s="13"/>
      <c r="G87" s="13"/>
      <c r="H87" s="13"/>
    </row>
    <row r="88" spans="1:8" s="10" customFormat="1" ht="24">
      <c r="A88" s="71"/>
      <c r="B88" s="72"/>
      <c r="C88" s="72"/>
      <c r="D88" s="72">
        <v>23501</v>
      </c>
      <c r="E88" s="14" t="s">
        <v>203</v>
      </c>
      <c r="F88" s="13">
        <v>0</v>
      </c>
      <c r="G88" s="13">
        <v>370</v>
      </c>
      <c r="H88" s="13">
        <v>370</v>
      </c>
    </row>
    <row r="89" spans="1:8" s="10" customFormat="1" ht="24">
      <c r="A89" s="74"/>
      <c r="B89" s="75">
        <v>2400</v>
      </c>
      <c r="C89" s="75"/>
      <c r="D89" s="75"/>
      <c r="E89" s="73" t="s">
        <v>133</v>
      </c>
      <c r="F89" s="13"/>
      <c r="G89" s="13"/>
      <c r="H89" s="13"/>
    </row>
    <row r="90" spans="1:8" s="10" customFormat="1" hidden="1">
      <c r="A90" s="74"/>
      <c r="B90" s="75"/>
      <c r="C90" s="75">
        <v>241</v>
      </c>
      <c r="D90" s="75"/>
      <c r="E90" s="73" t="s">
        <v>204</v>
      </c>
      <c r="F90" s="13">
        <v>0</v>
      </c>
      <c r="G90" s="13">
        <v>0</v>
      </c>
      <c r="H90" s="13"/>
    </row>
    <row r="91" spans="1:8" s="10" customFormat="1" hidden="1">
      <c r="A91" s="74"/>
      <c r="B91" s="75"/>
      <c r="C91" s="75"/>
      <c r="D91" s="72">
        <v>24101</v>
      </c>
      <c r="E91" s="14" t="s">
        <v>204</v>
      </c>
      <c r="F91" s="13"/>
      <c r="G91" s="13"/>
      <c r="H91" s="13"/>
    </row>
    <row r="92" spans="1:8" s="10" customFormat="1" hidden="1">
      <c r="A92" s="71"/>
      <c r="B92" s="75"/>
      <c r="C92" s="75">
        <v>242</v>
      </c>
      <c r="D92" s="75"/>
      <c r="E92" s="73" t="s">
        <v>47</v>
      </c>
      <c r="F92" s="13"/>
      <c r="G92" s="13"/>
      <c r="H92" s="13"/>
    </row>
    <row r="93" spans="1:8" s="10" customFormat="1" hidden="1">
      <c r="A93" s="71"/>
      <c r="B93" s="72"/>
      <c r="C93" s="72"/>
      <c r="D93" s="72">
        <v>24201</v>
      </c>
      <c r="E93" s="14" t="s">
        <v>47</v>
      </c>
      <c r="F93" s="13"/>
      <c r="G93" s="13"/>
      <c r="H93" s="13"/>
    </row>
    <row r="94" spans="1:8" s="10" customFormat="1">
      <c r="A94" s="50"/>
      <c r="B94" s="51"/>
      <c r="C94" s="51">
        <v>243</v>
      </c>
      <c r="D94" s="51"/>
      <c r="E94" s="73" t="s">
        <v>48</v>
      </c>
      <c r="F94" s="13"/>
      <c r="G94" s="13"/>
      <c r="H94" s="13"/>
    </row>
    <row r="95" spans="1:8" s="10" customFormat="1">
      <c r="A95" s="71"/>
      <c r="B95" s="72"/>
      <c r="C95" s="72"/>
      <c r="D95" s="72">
        <v>24301</v>
      </c>
      <c r="E95" s="14" t="s">
        <v>48</v>
      </c>
      <c r="F95" s="13">
        <v>0</v>
      </c>
      <c r="G95" s="13">
        <v>475</v>
      </c>
      <c r="H95" s="13">
        <v>475.02</v>
      </c>
    </row>
    <row r="96" spans="1:8" s="10" customFormat="1">
      <c r="A96" s="50"/>
      <c r="B96" s="51"/>
      <c r="C96" s="51">
        <v>244</v>
      </c>
      <c r="D96" s="51"/>
      <c r="E96" s="73" t="s">
        <v>49</v>
      </c>
      <c r="F96" s="13"/>
      <c r="G96" s="13"/>
      <c r="H96" s="13"/>
    </row>
    <row r="97" spans="1:8" s="10" customFormat="1">
      <c r="A97" s="108"/>
      <c r="B97" s="109"/>
      <c r="C97" s="110"/>
      <c r="D97" s="110">
        <v>24401</v>
      </c>
      <c r="E97" s="111" t="s">
        <v>49</v>
      </c>
      <c r="F97" s="112">
        <v>0</v>
      </c>
      <c r="G97" s="112">
        <v>399.5</v>
      </c>
      <c r="H97" s="112">
        <v>399.5</v>
      </c>
    </row>
    <row r="98" spans="1:8" s="10" customFormat="1">
      <c r="A98" s="74"/>
      <c r="B98" s="75"/>
      <c r="C98" s="75">
        <v>246</v>
      </c>
      <c r="D98" s="75"/>
      <c r="E98" s="73" t="s">
        <v>134</v>
      </c>
      <c r="F98" s="13"/>
      <c r="G98" s="13"/>
      <c r="H98" s="13"/>
    </row>
    <row r="99" spans="1:8" s="10" customFormat="1">
      <c r="A99" s="71"/>
      <c r="B99" s="72"/>
      <c r="C99" s="72"/>
      <c r="D99" s="72">
        <v>24601</v>
      </c>
      <c r="E99" s="14" t="s">
        <v>134</v>
      </c>
      <c r="F99" s="13">
        <v>115000</v>
      </c>
      <c r="G99" s="13">
        <f>135000+14134.5</f>
        <v>149134.5</v>
      </c>
      <c r="H99" s="13">
        <v>130479.02</v>
      </c>
    </row>
    <row r="100" spans="1:8" s="10" customFormat="1">
      <c r="A100" s="74"/>
      <c r="B100" s="75"/>
      <c r="C100" s="75">
        <v>247</v>
      </c>
      <c r="D100" s="75"/>
      <c r="E100" s="73" t="s">
        <v>135</v>
      </c>
      <c r="F100" s="13"/>
      <c r="G100" s="13"/>
      <c r="H100" s="13"/>
    </row>
    <row r="101" spans="1:8" s="10" customFormat="1">
      <c r="A101" s="71"/>
      <c r="B101" s="72"/>
      <c r="C101" s="72"/>
      <c r="D101" s="72">
        <v>24701</v>
      </c>
      <c r="E101" s="14" t="s">
        <v>135</v>
      </c>
      <c r="F101" s="13">
        <v>0</v>
      </c>
      <c r="G101" s="13">
        <v>2000</v>
      </c>
      <c r="H101" s="13">
        <v>1847.08</v>
      </c>
    </row>
    <row r="102" spans="1:8" s="10" customFormat="1" hidden="1">
      <c r="A102" s="74"/>
      <c r="B102" s="75"/>
      <c r="C102" s="75">
        <v>248</v>
      </c>
      <c r="D102" s="75"/>
      <c r="E102" s="73" t="s">
        <v>50</v>
      </c>
      <c r="F102" s="13"/>
      <c r="G102" s="13"/>
      <c r="H102" s="13"/>
    </row>
    <row r="103" spans="1:8" s="10" customFormat="1" hidden="1">
      <c r="A103" s="71"/>
      <c r="B103" s="72"/>
      <c r="C103" s="72"/>
      <c r="D103" s="72">
        <v>24801</v>
      </c>
      <c r="E103" s="14" t="s">
        <v>50</v>
      </c>
      <c r="F103" s="13"/>
      <c r="G103" s="13"/>
      <c r="H103" s="13"/>
    </row>
    <row r="104" spans="1:8" s="10" customFormat="1" ht="24">
      <c r="A104" s="71"/>
      <c r="B104" s="72"/>
      <c r="C104" s="75">
        <v>249</v>
      </c>
      <c r="D104" s="72"/>
      <c r="E104" s="73" t="s">
        <v>51</v>
      </c>
      <c r="F104" s="13"/>
      <c r="G104" s="13"/>
      <c r="H104" s="13"/>
    </row>
    <row r="105" spans="1:8" s="10" customFormat="1" ht="24">
      <c r="A105" s="71"/>
      <c r="B105" s="72"/>
      <c r="C105" s="72"/>
      <c r="D105" s="72">
        <v>24901</v>
      </c>
      <c r="E105" s="14" t="s">
        <v>51</v>
      </c>
      <c r="F105" s="13">
        <v>0</v>
      </c>
      <c r="G105" s="13">
        <v>2191</v>
      </c>
      <c r="H105" s="13">
        <v>2190.65</v>
      </c>
    </row>
    <row r="106" spans="1:8" s="10" customFormat="1" ht="24">
      <c r="A106" s="71"/>
      <c r="B106" s="75">
        <v>2500</v>
      </c>
      <c r="C106" s="72"/>
      <c r="D106" s="72"/>
      <c r="E106" s="73" t="s">
        <v>136</v>
      </c>
      <c r="F106" s="13"/>
      <c r="G106" s="13"/>
      <c r="H106" s="13"/>
    </row>
    <row r="107" spans="1:8" s="10" customFormat="1" hidden="1">
      <c r="A107" s="50"/>
      <c r="B107" s="51"/>
      <c r="C107" s="51">
        <v>251</v>
      </c>
      <c r="D107" s="51"/>
      <c r="E107" s="79" t="s">
        <v>137</v>
      </c>
      <c r="F107" s="13"/>
      <c r="G107" s="13"/>
      <c r="H107" s="13"/>
    </row>
    <row r="108" spans="1:8" s="10" customFormat="1" hidden="1">
      <c r="A108" s="80"/>
      <c r="B108" s="81"/>
      <c r="C108" s="81"/>
      <c r="D108" s="81">
        <v>25101</v>
      </c>
      <c r="E108" s="45" t="s">
        <v>137</v>
      </c>
      <c r="F108" s="13"/>
      <c r="G108" s="13"/>
      <c r="H108" s="13"/>
    </row>
    <row r="109" spans="1:8" s="10" customFormat="1">
      <c r="A109" s="50"/>
      <c r="B109" s="51"/>
      <c r="C109" s="51">
        <v>252</v>
      </c>
      <c r="D109" s="51"/>
      <c r="E109" s="79" t="s">
        <v>52</v>
      </c>
      <c r="F109" s="13"/>
      <c r="G109" s="13"/>
      <c r="H109" s="13"/>
    </row>
    <row r="110" spans="1:8" s="10" customFormat="1">
      <c r="A110" s="80"/>
      <c r="B110" s="81"/>
      <c r="C110" s="81"/>
      <c r="D110" s="81">
        <v>25201</v>
      </c>
      <c r="E110" s="45" t="s">
        <v>52</v>
      </c>
      <c r="F110" s="13">
        <v>10400</v>
      </c>
      <c r="G110" s="13">
        <v>222</v>
      </c>
      <c r="H110" s="13">
        <v>222.12</v>
      </c>
    </row>
    <row r="111" spans="1:8" s="10" customFormat="1" hidden="1">
      <c r="A111" s="82"/>
      <c r="B111" s="83"/>
      <c r="C111" s="83">
        <v>253</v>
      </c>
      <c r="D111" s="83"/>
      <c r="E111" s="73" t="s">
        <v>53</v>
      </c>
      <c r="F111" s="13"/>
      <c r="G111" s="13"/>
      <c r="H111" s="13"/>
    </row>
    <row r="112" spans="1:8" s="10" customFormat="1" hidden="1">
      <c r="A112" s="71"/>
      <c r="B112" s="72"/>
      <c r="C112" s="72"/>
      <c r="D112" s="72">
        <v>25301</v>
      </c>
      <c r="E112" s="14" t="s">
        <v>53</v>
      </c>
      <c r="F112" s="13"/>
      <c r="G112" s="13"/>
      <c r="H112" s="13"/>
    </row>
    <row r="113" spans="1:8" s="10" customFormat="1">
      <c r="A113" s="74"/>
      <c r="B113" s="75"/>
      <c r="C113" s="75">
        <v>256</v>
      </c>
      <c r="D113" s="75"/>
      <c r="E113" s="79" t="s">
        <v>54</v>
      </c>
      <c r="F113" s="13"/>
      <c r="G113" s="13"/>
      <c r="H113" s="13"/>
    </row>
    <row r="114" spans="1:8" s="10" customFormat="1">
      <c r="A114" s="8"/>
      <c r="B114" s="61"/>
      <c r="C114" s="54"/>
      <c r="D114" s="54">
        <v>25601</v>
      </c>
      <c r="E114" s="97" t="s">
        <v>138</v>
      </c>
      <c r="F114" s="13">
        <v>0</v>
      </c>
      <c r="G114" s="13">
        <v>560</v>
      </c>
      <c r="H114" s="13">
        <v>559.83000000000004</v>
      </c>
    </row>
    <row r="115" spans="1:8" s="10" customFormat="1">
      <c r="A115" s="80"/>
      <c r="B115" s="83">
        <v>2600</v>
      </c>
      <c r="C115" s="81"/>
      <c r="D115" s="81"/>
      <c r="E115" s="73" t="s">
        <v>139</v>
      </c>
      <c r="F115" s="13"/>
      <c r="G115" s="13"/>
      <c r="H115" s="13"/>
    </row>
    <row r="116" spans="1:8" s="10" customFormat="1">
      <c r="A116" s="50"/>
      <c r="B116" s="51"/>
      <c r="C116" s="51">
        <v>261</v>
      </c>
      <c r="D116" s="51"/>
      <c r="E116" s="73" t="s">
        <v>139</v>
      </c>
      <c r="F116" s="13"/>
      <c r="G116" s="13"/>
      <c r="H116" s="13"/>
    </row>
    <row r="117" spans="1:8" s="10" customFormat="1">
      <c r="A117" s="71"/>
      <c r="B117" s="72"/>
      <c r="C117" s="72"/>
      <c r="D117" s="72">
        <v>26101</v>
      </c>
      <c r="E117" s="14" t="s">
        <v>55</v>
      </c>
      <c r="F117" s="13">
        <v>0</v>
      </c>
      <c r="G117" s="13">
        <f>2050.75+42501+1650</f>
        <v>46201.75</v>
      </c>
      <c r="H117" s="13">
        <v>46202.14</v>
      </c>
    </row>
    <row r="118" spans="1:8" s="10" customFormat="1">
      <c r="A118" s="71"/>
      <c r="B118" s="72"/>
      <c r="C118" s="72"/>
      <c r="D118" s="72">
        <v>26102</v>
      </c>
      <c r="E118" s="14" t="s">
        <v>56</v>
      </c>
      <c r="F118" s="13">
        <v>0</v>
      </c>
      <c r="G118" s="13">
        <v>685.84</v>
      </c>
      <c r="H118" s="13">
        <v>685.84</v>
      </c>
    </row>
    <row r="119" spans="1:8" s="10" customFormat="1" ht="24" hidden="1">
      <c r="A119" s="74"/>
      <c r="B119" s="75">
        <v>2700</v>
      </c>
      <c r="C119" s="75"/>
      <c r="D119" s="75"/>
      <c r="E119" s="73" t="s">
        <v>140</v>
      </c>
      <c r="F119" s="13"/>
      <c r="G119" s="13"/>
      <c r="H119" s="13"/>
    </row>
    <row r="120" spans="1:8" s="10" customFormat="1" hidden="1">
      <c r="A120" s="50"/>
      <c r="B120" s="51"/>
      <c r="C120" s="51">
        <v>271</v>
      </c>
      <c r="D120" s="51"/>
      <c r="E120" s="73" t="s">
        <v>57</v>
      </c>
      <c r="F120" s="13"/>
      <c r="G120" s="13"/>
      <c r="H120" s="13"/>
    </row>
    <row r="121" spans="1:8" s="10" customFormat="1" hidden="1">
      <c r="A121" s="71"/>
      <c r="B121" s="72"/>
      <c r="C121" s="72"/>
      <c r="D121" s="72">
        <v>27101</v>
      </c>
      <c r="E121" s="14" t="s">
        <v>57</v>
      </c>
      <c r="F121" s="13"/>
      <c r="G121" s="13"/>
      <c r="H121" s="13"/>
    </row>
    <row r="122" spans="1:8" s="10" customFormat="1" hidden="1">
      <c r="A122" s="50"/>
      <c r="B122" s="51"/>
      <c r="C122" s="51">
        <v>272</v>
      </c>
      <c r="D122" s="51"/>
      <c r="E122" s="73" t="s">
        <v>58</v>
      </c>
      <c r="F122" s="13"/>
      <c r="G122" s="13"/>
      <c r="H122" s="13"/>
    </row>
    <row r="123" spans="1:8" s="10" customFormat="1" hidden="1">
      <c r="A123" s="71"/>
      <c r="B123" s="72"/>
      <c r="C123" s="72"/>
      <c r="D123" s="72">
        <v>27201</v>
      </c>
      <c r="E123" s="14" t="s">
        <v>58</v>
      </c>
      <c r="F123" s="13"/>
      <c r="G123" s="13"/>
      <c r="H123" s="13"/>
    </row>
    <row r="124" spans="1:8" s="10" customFormat="1" hidden="1">
      <c r="A124" s="50"/>
      <c r="B124" s="51"/>
      <c r="C124" s="51">
        <v>273</v>
      </c>
      <c r="D124" s="51"/>
      <c r="E124" s="79" t="s">
        <v>89</v>
      </c>
      <c r="F124" s="13"/>
      <c r="G124" s="13"/>
      <c r="H124" s="13"/>
    </row>
    <row r="125" spans="1:8" s="10" customFormat="1" hidden="1">
      <c r="A125" s="80"/>
      <c r="B125" s="81"/>
      <c r="C125" s="81"/>
      <c r="D125" s="81">
        <v>27301</v>
      </c>
      <c r="E125" s="45" t="s">
        <v>89</v>
      </c>
      <c r="F125" s="13"/>
      <c r="G125" s="13"/>
      <c r="H125" s="13"/>
    </row>
    <row r="126" spans="1:8" s="10" customFormat="1" hidden="1">
      <c r="A126" s="50"/>
      <c r="B126" s="51"/>
      <c r="C126" s="51">
        <v>274</v>
      </c>
      <c r="D126" s="51"/>
      <c r="E126" s="73" t="s">
        <v>87</v>
      </c>
      <c r="F126" s="13"/>
      <c r="G126" s="13"/>
      <c r="H126" s="13"/>
    </row>
    <row r="127" spans="1:8" s="10" customFormat="1" hidden="1">
      <c r="A127" s="71"/>
      <c r="B127" s="72"/>
      <c r="C127" s="72"/>
      <c r="D127" s="72">
        <v>27401</v>
      </c>
      <c r="E127" s="14" t="s">
        <v>87</v>
      </c>
      <c r="F127" s="13"/>
      <c r="G127" s="13"/>
      <c r="H127" s="13"/>
    </row>
    <row r="128" spans="1:8" s="10" customFormat="1" ht="13.5" customHeight="1">
      <c r="A128" s="71"/>
      <c r="B128" s="75">
        <v>2900</v>
      </c>
      <c r="C128" s="72"/>
      <c r="D128" s="72"/>
      <c r="E128" s="73" t="s">
        <v>141</v>
      </c>
      <c r="F128" s="13"/>
      <c r="G128" s="13"/>
      <c r="H128" s="13"/>
    </row>
    <row r="129" spans="1:8" s="10" customFormat="1">
      <c r="A129" s="50"/>
      <c r="B129" s="51"/>
      <c r="C129" s="51">
        <v>291</v>
      </c>
      <c r="D129" s="51"/>
      <c r="E129" s="73" t="s">
        <v>59</v>
      </c>
      <c r="F129" s="13"/>
      <c r="G129" s="13"/>
      <c r="H129" s="13"/>
    </row>
    <row r="130" spans="1:8" s="10" customFormat="1">
      <c r="A130" s="71"/>
      <c r="B130" s="72"/>
      <c r="C130" s="72"/>
      <c r="D130" s="72">
        <v>29101</v>
      </c>
      <c r="E130" s="14" t="s">
        <v>59</v>
      </c>
      <c r="F130" s="13">
        <v>0</v>
      </c>
      <c r="G130" s="13">
        <v>574</v>
      </c>
      <c r="H130" s="13">
        <v>573.79999999999995</v>
      </c>
    </row>
    <row r="131" spans="1:8" s="10" customFormat="1">
      <c r="A131" s="74"/>
      <c r="B131" s="75"/>
      <c r="C131" s="75">
        <v>292</v>
      </c>
      <c r="D131" s="75"/>
      <c r="E131" s="73" t="s">
        <v>91</v>
      </c>
      <c r="F131" s="13"/>
      <c r="G131" s="13"/>
      <c r="H131" s="13"/>
    </row>
    <row r="132" spans="1:8" s="10" customFormat="1">
      <c r="A132" s="74"/>
      <c r="B132" s="75"/>
      <c r="C132" s="75"/>
      <c r="D132" s="72">
        <v>29201</v>
      </c>
      <c r="E132" s="14" t="s">
        <v>91</v>
      </c>
      <c r="F132" s="13">
        <v>0</v>
      </c>
      <c r="G132" s="13">
        <v>5000</v>
      </c>
      <c r="H132" s="13">
        <v>3981.13</v>
      </c>
    </row>
    <row r="133" spans="1:8" s="10" customFormat="1" ht="36">
      <c r="A133" s="71"/>
      <c r="B133" s="72"/>
      <c r="C133" s="75">
        <v>293</v>
      </c>
      <c r="D133" s="72"/>
      <c r="E133" s="73" t="s">
        <v>60</v>
      </c>
      <c r="F133" s="13"/>
      <c r="G133" s="13"/>
      <c r="H133" s="13"/>
    </row>
    <row r="134" spans="1:8" s="10" customFormat="1" ht="24.75" customHeight="1">
      <c r="A134" s="71"/>
      <c r="B134" s="72"/>
      <c r="C134" s="72"/>
      <c r="D134" s="72">
        <v>29301</v>
      </c>
      <c r="E134" s="14" t="s">
        <v>60</v>
      </c>
      <c r="F134" s="13">
        <v>0</v>
      </c>
      <c r="G134" s="13">
        <v>1775</v>
      </c>
      <c r="H134" s="13">
        <v>1774.8</v>
      </c>
    </row>
    <row r="135" spans="1:8" s="10" customFormat="1" ht="24">
      <c r="A135" s="71"/>
      <c r="B135" s="72"/>
      <c r="C135" s="75">
        <v>294</v>
      </c>
      <c r="D135" s="72"/>
      <c r="E135" s="73" t="s">
        <v>90</v>
      </c>
      <c r="F135" s="13"/>
      <c r="G135" s="13"/>
      <c r="H135" s="13"/>
    </row>
    <row r="136" spans="1:8" s="10" customFormat="1" ht="24">
      <c r="A136" s="71"/>
      <c r="B136" s="72"/>
      <c r="C136" s="72"/>
      <c r="D136" s="72">
        <v>29401</v>
      </c>
      <c r="E136" s="14" t="s">
        <v>90</v>
      </c>
      <c r="F136" s="13">
        <v>0</v>
      </c>
      <c r="G136" s="13">
        <v>3594</v>
      </c>
      <c r="H136" s="13">
        <v>3594.35</v>
      </c>
    </row>
    <row r="137" spans="1:8" s="10" customFormat="1" ht="24" hidden="1">
      <c r="A137" s="71"/>
      <c r="B137" s="72"/>
      <c r="C137" s="75">
        <v>296</v>
      </c>
      <c r="D137" s="72"/>
      <c r="E137" s="73" t="s">
        <v>61</v>
      </c>
      <c r="F137" s="13"/>
      <c r="G137" s="13"/>
      <c r="H137" s="13"/>
    </row>
    <row r="138" spans="1:8" s="10" customFormat="1" ht="24" hidden="1">
      <c r="A138" s="71"/>
      <c r="B138" s="72"/>
      <c r="C138" s="72"/>
      <c r="D138" s="72">
        <v>29601</v>
      </c>
      <c r="E138" s="14" t="s">
        <v>61</v>
      </c>
      <c r="F138" s="13"/>
      <c r="G138" s="13"/>
      <c r="H138" s="13"/>
    </row>
    <row r="139" spans="1:8" s="10" customFormat="1" ht="24">
      <c r="A139" s="71"/>
      <c r="B139" s="72"/>
      <c r="C139" s="75">
        <v>298</v>
      </c>
      <c r="D139" s="72"/>
      <c r="E139" s="86" t="s">
        <v>88</v>
      </c>
      <c r="F139" s="13"/>
      <c r="G139" s="13"/>
      <c r="H139" s="13"/>
    </row>
    <row r="140" spans="1:8" s="10" customFormat="1" ht="24">
      <c r="A140" s="108"/>
      <c r="B140" s="109"/>
      <c r="C140" s="110"/>
      <c r="D140" s="110">
        <v>29801</v>
      </c>
      <c r="E140" s="111" t="s">
        <v>88</v>
      </c>
      <c r="F140" s="112">
        <v>0</v>
      </c>
      <c r="G140" s="112">
        <v>1000</v>
      </c>
      <c r="H140" s="112">
        <v>130</v>
      </c>
    </row>
    <row r="141" spans="1:8" s="10" customFormat="1" ht="24">
      <c r="A141" s="71"/>
      <c r="B141" s="72"/>
      <c r="C141" s="75">
        <v>299</v>
      </c>
      <c r="D141" s="72"/>
      <c r="E141" s="86" t="s">
        <v>102</v>
      </c>
      <c r="F141" s="13"/>
      <c r="G141" s="13"/>
      <c r="H141" s="13"/>
    </row>
    <row r="142" spans="1:8" s="10" customFormat="1" ht="24">
      <c r="A142" s="71"/>
      <c r="B142" s="72"/>
      <c r="C142" s="72"/>
      <c r="D142" s="72">
        <v>29901</v>
      </c>
      <c r="E142" s="33" t="s">
        <v>102</v>
      </c>
      <c r="F142" s="13">
        <v>0</v>
      </c>
      <c r="G142" s="13">
        <v>1000</v>
      </c>
      <c r="H142" s="13">
        <v>659.72</v>
      </c>
    </row>
    <row r="143" spans="1:8" s="10" customFormat="1" ht="30" customHeight="1" thickBot="1">
      <c r="A143" s="68"/>
      <c r="B143" s="69"/>
      <c r="C143" s="69"/>
      <c r="D143" s="69">
        <v>2000</v>
      </c>
      <c r="E143" s="21" t="s">
        <v>62</v>
      </c>
      <c r="F143" s="103">
        <f>SUM(F66:F142)</f>
        <v>891400</v>
      </c>
      <c r="G143" s="103">
        <f>SUM(G66:G142)</f>
        <v>934391.59</v>
      </c>
      <c r="H143" s="103">
        <f t="shared" ref="H143" si="0">SUM(H64:H142)</f>
        <v>288325.93999999989</v>
      </c>
    </row>
    <row r="144" spans="1:8" s="10" customFormat="1" ht="7.5" customHeight="1">
      <c r="A144" s="57"/>
      <c r="B144" s="59"/>
      <c r="C144" s="59"/>
      <c r="D144" s="59"/>
      <c r="E144" s="105"/>
      <c r="F144" s="106"/>
      <c r="G144" s="106"/>
      <c r="H144" s="106"/>
    </row>
    <row r="145" spans="1:8" s="10" customFormat="1" ht="17.25" customHeight="1">
      <c r="A145" s="50">
        <v>3000</v>
      </c>
      <c r="B145" s="51"/>
      <c r="C145" s="51"/>
      <c r="D145" s="51"/>
      <c r="E145" s="53" t="s">
        <v>142</v>
      </c>
      <c r="F145" s="13"/>
      <c r="G145" s="13"/>
      <c r="H145" s="13"/>
    </row>
    <row r="146" spans="1:8" s="10" customFormat="1">
      <c r="A146" s="50"/>
      <c r="B146" s="51">
        <v>3100</v>
      </c>
      <c r="C146" s="51"/>
      <c r="D146" s="51"/>
      <c r="E146" s="52" t="s">
        <v>143</v>
      </c>
      <c r="F146" s="13"/>
      <c r="G146" s="13"/>
      <c r="H146" s="13"/>
    </row>
    <row r="147" spans="1:8" s="10" customFormat="1">
      <c r="A147" s="57"/>
      <c r="B147" s="59"/>
      <c r="C147" s="59">
        <v>311</v>
      </c>
      <c r="D147" s="59"/>
      <c r="E147" s="73" t="s">
        <v>63</v>
      </c>
      <c r="F147" s="13"/>
      <c r="G147" s="13"/>
      <c r="H147" s="13"/>
    </row>
    <row r="148" spans="1:8" s="10" customFormat="1">
      <c r="A148" s="71"/>
      <c r="B148" s="72"/>
      <c r="C148" s="72"/>
      <c r="D148" s="72">
        <v>31101</v>
      </c>
      <c r="E148" s="14" t="s">
        <v>63</v>
      </c>
      <c r="F148" s="13">
        <v>592600</v>
      </c>
      <c r="G148" s="13">
        <v>592600</v>
      </c>
      <c r="H148" s="13">
        <v>472951.7</v>
      </c>
    </row>
    <row r="149" spans="1:8" s="10" customFormat="1">
      <c r="A149" s="71"/>
      <c r="B149" s="72"/>
      <c r="C149" s="75">
        <v>312</v>
      </c>
      <c r="D149" s="75"/>
      <c r="E149" s="73" t="s">
        <v>192</v>
      </c>
      <c r="F149" s="13"/>
      <c r="G149" s="13"/>
      <c r="H149" s="13"/>
    </row>
    <row r="150" spans="1:8" s="10" customFormat="1">
      <c r="A150" s="71"/>
      <c r="B150" s="72"/>
      <c r="C150" s="72"/>
      <c r="D150" s="72">
        <v>31201</v>
      </c>
      <c r="E150" s="14" t="s">
        <v>192</v>
      </c>
      <c r="F150" s="13">
        <v>0</v>
      </c>
      <c r="G150" s="13">
        <v>424.7</v>
      </c>
      <c r="H150" s="13">
        <v>424.56</v>
      </c>
    </row>
    <row r="151" spans="1:8" s="10" customFormat="1">
      <c r="A151" s="74"/>
      <c r="B151" s="75"/>
      <c r="C151" s="75">
        <v>313</v>
      </c>
      <c r="D151" s="75"/>
      <c r="E151" s="73" t="s">
        <v>144</v>
      </c>
      <c r="F151" s="13"/>
      <c r="G151" s="13"/>
      <c r="H151" s="13"/>
    </row>
    <row r="152" spans="1:8" s="10" customFormat="1">
      <c r="A152" s="71"/>
      <c r="B152" s="72"/>
      <c r="C152" s="72"/>
      <c r="D152" s="72">
        <v>31301</v>
      </c>
      <c r="E152" s="14" t="s">
        <v>103</v>
      </c>
      <c r="F152" s="13">
        <v>50000</v>
      </c>
      <c r="G152" s="13">
        <f>101089+29680+278</f>
        <v>131047</v>
      </c>
      <c r="H152" s="13">
        <v>101088.57</v>
      </c>
    </row>
    <row r="153" spans="1:8" s="10" customFormat="1">
      <c r="A153" s="74"/>
      <c r="B153" s="75"/>
      <c r="C153" s="75">
        <v>314</v>
      </c>
      <c r="D153" s="75"/>
      <c r="E153" s="73" t="s">
        <v>64</v>
      </c>
      <c r="F153" s="13"/>
      <c r="G153" s="13"/>
      <c r="H153" s="13"/>
    </row>
    <row r="154" spans="1:8" s="10" customFormat="1">
      <c r="A154" s="8"/>
      <c r="B154" s="61"/>
      <c r="C154" s="54"/>
      <c r="D154" s="54">
        <v>31401</v>
      </c>
      <c r="E154" s="97" t="s">
        <v>64</v>
      </c>
      <c r="F154" s="13">
        <v>350000</v>
      </c>
      <c r="G154" s="13">
        <v>350000</v>
      </c>
      <c r="H154" s="13">
        <v>264889.92</v>
      </c>
    </row>
    <row r="155" spans="1:8" s="10" customFormat="1">
      <c r="A155" s="71"/>
      <c r="B155" s="72"/>
      <c r="C155" s="75">
        <v>315</v>
      </c>
      <c r="D155" s="72"/>
      <c r="E155" s="73" t="s">
        <v>193</v>
      </c>
      <c r="F155" s="13"/>
      <c r="G155" s="13"/>
      <c r="H155" s="13"/>
    </row>
    <row r="156" spans="1:8" s="10" customFormat="1">
      <c r="A156" s="71"/>
      <c r="B156" s="72"/>
      <c r="C156" s="72"/>
      <c r="D156" s="72">
        <v>31501</v>
      </c>
      <c r="E156" s="14" t="s">
        <v>193</v>
      </c>
      <c r="F156" s="13">
        <v>0</v>
      </c>
      <c r="G156" s="13">
        <v>0</v>
      </c>
      <c r="H156" s="13">
        <v>0</v>
      </c>
    </row>
    <row r="157" spans="1:8" s="10" customFormat="1" ht="24">
      <c r="A157" s="87"/>
      <c r="B157" s="88"/>
      <c r="C157" s="88">
        <v>317</v>
      </c>
      <c r="D157" s="88"/>
      <c r="E157" s="73" t="s">
        <v>65</v>
      </c>
      <c r="F157" s="13"/>
      <c r="G157" s="13"/>
      <c r="H157" s="13"/>
    </row>
    <row r="158" spans="1:8" s="10" customFormat="1" ht="24">
      <c r="A158" s="71"/>
      <c r="B158" s="72"/>
      <c r="C158" s="72"/>
      <c r="D158" s="72">
        <v>31701</v>
      </c>
      <c r="E158" s="14" t="s">
        <v>65</v>
      </c>
      <c r="F158" s="13">
        <v>180000</v>
      </c>
      <c r="G158" s="13">
        <f>180000+16798+165+10231</f>
        <v>207194</v>
      </c>
      <c r="H158" s="13">
        <v>176260.95</v>
      </c>
    </row>
    <row r="159" spans="1:8" s="10" customFormat="1" ht="15" customHeight="1">
      <c r="A159" s="74"/>
      <c r="B159" s="75"/>
      <c r="C159" s="75">
        <v>318</v>
      </c>
      <c r="D159" s="75"/>
      <c r="E159" s="73" t="s">
        <v>145</v>
      </c>
      <c r="F159" s="13"/>
      <c r="G159" s="13"/>
      <c r="H159" s="13"/>
    </row>
    <row r="160" spans="1:8" s="10" customFormat="1" ht="15" customHeight="1">
      <c r="A160" s="71"/>
      <c r="B160" s="72"/>
      <c r="C160" s="72"/>
      <c r="D160" s="72">
        <v>31801</v>
      </c>
      <c r="E160" s="14" t="s">
        <v>66</v>
      </c>
      <c r="F160" s="13">
        <v>2000</v>
      </c>
      <c r="G160" s="13">
        <v>10176</v>
      </c>
      <c r="H160" s="13">
        <v>10176.44</v>
      </c>
    </row>
    <row r="161" spans="1:8" s="10" customFormat="1" ht="21" hidden="1" customHeight="1">
      <c r="A161" s="74"/>
      <c r="B161" s="75">
        <v>3200</v>
      </c>
      <c r="C161" s="75"/>
      <c r="D161" s="75"/>
      <c r="E161" s="73" t="s">
        <v>146</v>
      </c>
      <c r="F161" s="13"/>
      <c r="G161" s="13"/>
      <c r="H161" s="13"/>
    </row>
    <row r="162" spans="1:8" s="10" customFormat="1" ht="24" hidden="1">
      <c r="A162" s="71"/>
      <c r="B162" s="72"/>
      <c r="C162" s="75">
        <v>323</v>
      </c>
      <c r="D162" s="75"/>
      <c r="E162" s="73" t="s">
        <v>147</v>
      </c>
      <c r="F162" s="13"/>
      <c r="G162" s="13"/>
      <c r="H162" s="13"/>
    </row>
    <row r="163" spans="1:8" s="10" customFormat="1" ht="21" hidden="1" customHeight="1">
      <c r="A163" s="71"/>
      <c r="B163" s="72"/>
      <c r="C163" s="72"/>
      <c r="D163" s="72">
        <v>32301</v>
      </c>
      <c r="E163" s="14" t="s">
        <v>104</v>
      </c>
      <c r="F163" s="13"/>
      <c r="G163" s="13"/>
      <c r="H163" s="13"/>
    </row>
    <row r="164" spans="1:8" s="10" customFormat="1" ht="21" hidden="1" customHeight="1">
      <c r="A164" s="78"/>
      <c r="B164" s="84"/>
      <c r="C164" s="84"/>
      <c r="D164" s="84">
        <v>32302</v>
      </c>
      <c r="E164" s="85" t="s">
        <v>92</v>
      </c>
      <c r="F164" s="13"/>
      <c r="G164" s="13"/>
      <c r="H164" s="13"/>
    </row>
    <row r="165" spans="1:8" s="10" customFormat="1" ht="21" hidden="1" customHeight="1">
      <c r="A165" s="74"/>
      <c r="B165" s="75"/>
      <c r="C165" s="75">
        <v>329</v>
      </c>
      <c r="D165" s="75"/>
      <c r="E165" s="73" t="s">
        <v>109</v>
      </c>
      <c r="F165" s="13"/>
      <c r="G165" s="13"/>
      <c r="H165" s="13"/>
    </row>
    <row r="166" spans="1:8" s="10" customFormat="1" ht="21" hidden="1" customHeight="1">
      <c r="A166" s="71"/>
      <c r="B166" s="72"/>
      <c r="C166" s="72"/>
      <c r="D166" s="72">
        <v>32901</v>
      </c>
      <c r="E166" s="14" t="s">
        <v>109</v>
      </c>
      <c r="F166" s="13"/>
      <c r="G166" s="13"/>
      <c r="H166" s="13"/>
    </row>
    <row r="167" spans="1:8" s="10" customFormat="1" ht="24">
      <c r="A167" s="71"/>
      <c r="B167" s="75">
        <v>3300</v>
      </c>
      <c r="C167" s="72"/>
      <c r="D167" s="72"/>
      <c r="E167" s="73" t="s">
        <v>148</v>
      </c>
      <c r="F167" s="13"/>
      <c r="G167" s="13"/>
      <c r="H167" s="13"/>
    </row>
    <row r="168" spans="1:8" s="10" customFormat="1" ht="24">
      <c r="A168" s="71"/>
      <c r="B168" s="75"/>
      <c r="C168" s="75">
        <v>331</v>
      </c>
      <c r="D168" s="72"/>
      <c r="E168" s="73" t="s">
        <v>67</v>
      </c>
      <c r="F168" s="13"/>
      <c r="G168" s="13"/>
      <c r="H168" s="13"/>
    </row>
    <row r="169" spans="1:8" s="10" customFormat="1" ht="24">
      <c r="A169" s="71"/>
      <c r="B169" s="72"/>
      <c r="C169" s="72"/>
      <c r="D169" s="72">
        <v>33101</v>
      </c>
      <c r="E169" s="14" t="s">
        <v>67</v>
      </c>
      <c r="F169" s="13">
        <v>450000</v>
      </c>
      <c r="G169" s="13">
        <v>450000</v>
      </c>
      <c r="H169" s="13">
        <v>419049.04</v>
      </c>
    </row>
    <row r="170" spans="1:8" s="10" customFormat="1" ht="10.5" customHeight="1">
      <c r="A170" s="71"/>
      <c r="B170" s="72"/>
      <c r="C170" s="75">
        <v>334</v>
      </c>
      <c r="D170" s="72"/>
      <c r="E170" s="73" t="s">
        <v>68</v>
      </c>
      <c r="F170" s="13"/>
      <c r="G170" s="13"/>
      <c r="H170" s="13"/>
    </row>
    <row r="171" spans="1:8" s="10" customFormat="1" ht="12.75" customHeight="1">
      <c r="A171" s="71"/>
      <c r="B171" s="72"/>
      <c r="C171" s="72"/>
      <c r="D171" s="72">
        <v>33401</v>
      </c>
      <c r="E171" s="14" t="s">
        <v>68</v>
      </c>
      <c r="F171" s="13">
        <v>0</v>
      </c>
      <c r="G171" s="13">
        <v>3812</v>
      </c>
      <c r="H171" s="13">
        <v>3812</v>
      </c>
    </row>
    <row r="172" spans="1:8" s="10" customFormat="1" ht="24">
      <c r="A172" s="108"/>
      <c r="B172" s="109"/>
      <c r="C172" s="110">
        <v>336</v>
      </c>
      <c r="D172" s="110"/>
      <c r="E172" s="111" t="s">
        <v>149</v>
      </c>
      <c r="F172" s="112"/>
      <c r="G172" s="112"/>
      <c r="H172" s="112"/>
    </row>
    <row r="173" spans="1:8" s="10" customFormat="1" ht="21" customHeight="1">
      <c r="A173" s="71"/>
      <c r="B173" s="72"/>
      <c r="C173" s="72"/>
      <c r="D173" s="72">
        <v>33603</v>
      </c>
      <c r="E173" s="14" t="s">
        <v>69</v>
      </c>
      <c r="F173" s="13">
        <v>0</v>
      </c>
      <c r="G173" s="13">
        <v>5228</v>
      </c>
      <c r="H173" s="13">
        <v>5227.6899999999996</v>
      </c>
    </row>
    <row r="174" spans="1:8" s="10" customFormat="1">
      <c r="A174" s="71"/>
      <c r="B174" s="72"/>
      <c r="C174" s="72"/>
      <c r="D174" s="72">
        <v>33605</v>
      </c>
      <c r="E174" s="14" t="s">
        <v>70</v>
      </c>
      <c r="F174" s="13">
        <v>100000</v>
      </c>
      <c r="G174" s="13">
        <v>352463</v>
      </c>
      <c r="H174" s="13">
        <v>78891.210000000006</v>
      </c>
    </row>
    <row r="175" spans="1:8" s="10" customFormat="1">
      <c r="A175" s="71"/>
      <c r="B175" s="72"/>
      <c r="C175" s="75">
        <v>338</v>
      </c>
      <c r="D175" s="72"/>
      <c r="E175" s="73" t="s">
        <v>71</v>
      </c>
      <c r="F175" s="13"/>
      <c r="G175" s="13"/>
      <c r="H175" s="13"/>
    </row>
    <row r="176" spans="1:8" s="10" customFormat="1" ht="13.5" customHeight="1">
      <c r="A176" s="8"/>
      <c r="B176" s="61"/>
      <c r="C176" s="54"/>
      <c r="D176" s="54">
        <v>33801</v>
      </c>
      <c r="E176" s="56" t="s">
        <v>71</v>
      </c>
      <c r="F176" s="13">
        <v>3000</v>
      </c>
      <c r="G176" s="13">
        <v>6403</v>
      </c>
      <c r="H176" s="13">
        <v>6403.2</v>
      </c>
    </row>
    <row r="177" spans="1:8" s="10" customFormat="1" ht="15.75" customHeight="1">
      <c r="A177" s="71"/>
      <c r="B177" s="72">
        <v>3400</v>
      </c>
      <c r="C177" s="75"/>
      <c r="D177" s="72"/>
      <c r="E177" s="73" t="s">
        <v>150</v>
      </c>
      <c r="F177" s="13"/>
      <c r="G177" s="13"/>
      <c r="H177" s="13"/>
    </row>
    <row r="178" spans="1:8" s="10" customFormat="1" ht="10.5" customHeight="1">
      <c r="A178" s="71"/>
      <c r="B178" s="72"/>
      <c r="C178" s="75">
        <v>341</v>
      </c>
      <c r="D178" s="72"/>
      <c r="E178" s="73" t="s">
        <v>72</v>
      </c>
      <c r="F178" s="13"/>
      <c r="G178" s="13"/>
      <c r="H178" s="13"/>
    </row>
    <row r="179" spans="1:8" s="10" customFormat="1">
      <c r="A179" s="71"/>
      <c r="B179" s="72"/>
      <c r="C179" s="75"/>
      <c r="D179" s="72">
        <v>34101</v>
      </c>
      <c r="E179" s="14" t="s">
        <v>72</v>
      </c>
      <c r="F179" s="13">
        <v>50000</v>
      </c>
      <c r="G179" s="13">
        <f>100000+30375+15000</f>
        <v>145375</v>
      </c>
      <c r="H179" s="13">
        <v>108057.97</v>
      </c>
    </row>
    <row r="180" spans="1:8" s="10" customFormat="1" ht="21" hidden="1" customHeight="1">
      <c r="A180" s="71"/>
      <c r="B180" s="72"/>
      <c r="C180" s="75">
        <v>344</v>
      </c>
      <c r="D180" s="72"/>
      <c r="E180" s="73" t="s">
        <v>105</v>
      </c>
      <c r="F180" s="13"/>
      <c r="G180" s="13"/>
      <c r="H180" s="13"/>
    </row>
    <row r="181" spans="1:8" s="10" customFormat="1" ht="21" hidden="1" customHeight="1">
      <c r="A181" s="71"/>
      <c r="B181" s="72"/>
      <c r="C181" s="75"/>
      <c r="D181" s="72">
        <v>34401</v>
      </c>
      <c r="E181" s="14" t="s">
        <v>105</v>
      </c>
      <c r="F181" s="13"/>
      <c r="G181" s="13"/>
      <c r="H181" s="13"/>
    </row>
    <row r="182" spans="1:8" s="10" customFormat="1" hidden="1">
      <c r="A182" s="71"/>
      <c r="B182" s="72"/>
      <c r="C182" s="75">
        <v>345</v>
      </c>
      <c r="D182" s="72"/>
      <c r="E182" s="79" t="s">
        <v>73</v>
      </c>
      <c r="F182" s="13"/>
      <c r="G182" s="13"/>
      <c r="H182" s="13"/>
    </row>
    <row r="183" spans="1:8" s="10" customFormat="1" hidden="1">
      <c r="A183" s="80"/>
      <c r="B183" s="81"/>
      <c r="C183" s="83"/>
      <c r="D183" s="81">
        <v>34501</v>
      </c>
      <c r="E183" s="45" t="s">
        <v>73</v>
      </c>
      <c r="F183" s="13">
        <v>0</v>
      </c>
      <c r="G183" s="13">
        <v>0</v>
      </c>
      <c r="H183" s="13">
        <v>0</v>
      </c>
    </row>
    <row r="184" spans="1:8" s="10" customFormat="1">
      <c r="A184" s="80"/>
      <c r="B184" s="81"/>
      <c r="C184" s="83">
        <v>347</v>
      </c>
      <c r="D184" s="81"/>
      <c r="E184" s="73" t="s">
        <v>74</v>
      </c>
      <c r="F184" s="13"/>
      <c r="G184" s="13"/>
      <c r="H184" s="13"/>
    </row>
    <row r="185" spans="1:8" s="10" customFormat="1">
      <c r="A185" s="71"/>
      <c r="B185" s="72"/>
      <c r="C185" s="72"/>
      <c r="D185" s="72">
        <v>34701</v>
      </c>
      <c r="E185" s="14" t="s">
        <v>74</v>
      </c>
      <c r="F185" s="13">
        <v>0</v>
      </c>
      <c r="G185" s="13">
        <v>0</v>
      </c>
      <c r="H185" s="13">
        <v>0</v>
      </c>
    </row>
    <row r="186" spans="1:8" s="10" customFormat="1" ht="24">
      <c r="A186" s="71"/>
      <c r="B186" s="75">
        <v>3500</v>
      </c>
      <c r="C186" s="75"/>
      <c r="D186" s="75"/>
      <c r="E186" s="73" t="s">
        <v>151</v>
      </c>
      <c r="F186" s="13"/>
      <c r="G186" s="13"/>
      <c r="H186" s="13"/>
    </row>
    <row r="187" spans="1:8" s="10" customFormat="1" ht="24">
      <c r="A187" s="71"/>
      <c r="B187" s="72"/>
      <c r="C187" s="75">
        <v>351</v>
      </c>
      <c r="D187" s="72"/>
      <c r="E187" s="73" t="s">
        <v>194</v>
      </c>
      <c r="F187" s="13"/>
      <c r="G187" s="13"/>
      <c r="H187" s="13"/>
    </row>
    <row r="188" spans="1:8" s="10" customFormat="1">
      <c r="A188" s="71"/>
      <c r="B188" s="72"/>
      <c r="C188" s="72"/>
      <c r="D188" s="72">
        <v>35101</v>
      </c>
      <c r="E188" s="14" t="s">
        <v>75</v>
      </c>
      <c r="F188" s="13">
        <v>4000</v>
      </c>
      <c r="G188" s="13">
        <v>7775</v>
      </c>
      <c r="H188" s="13">
        <v>7775.45</v>
      </c>
    </row>
    <row r="189" spans="1:8" s="10" customFormat="1" ht="35.25" customHeight="1">
      <c r="A189" s="71"/>
      <c r="B189" s="72"/>
      <c r="C189" s="75">
        <v>352</v>
      </c>
      <c r="D189" s="75"/>
      <c r="E189" s="73" t="s">
        <v>152</v>
      </c>
      <c r="F189" s="13"/>
      <c r="G189" s="13"/>
      <c r="H189" s="13"/>
    </row>
    <row r="190" spans="1:8" s="10" customFormat="1" ht="24">
      <c r="A190" s="71"/>
      <c r="B190" s="72"/>
      <c r="C190" s="72"/>
      <c r="D190" s="72">
        <v>35201</v>
      </c>
      <c r="E190" s="14" t="s">
        <v>76</v>
      </c>
      <c r="F190" s="13">
        <v>0</v>
      </c>
      <c r="G190" s="13">
        <v>2000</v>
      </c>
      <c r="H190" s="13">
        <v>464</v>
      </c>
    </row>
    <row r="191" spans="1:8" s="10" customFormat="1" ht="36">
      <c r="A191" s="8"/>
      <c r="B191" s="61"/>
      <c r="C191" s="59">
        <v>353</v>
      </c>
      <c r="D191" s="54"/>
      <c r="E191" s="129" t="s">
        <v>153</v>
      </c>
      <c r="F191" s="13"/>
      <c r="G191" s="13"/>
      <c r="H191" s="13"/>
    </row>
    <row r="192" spans="1:8" s="10" customFormat="1" ht="21" hidden="1" customHeight="1">
      <c r="A192" s="71"/>
      <c r="B192" s="72"/>
      <c r="C192" s="72"/>
      <c r="D192" s="72">
        <v>35301</v>
      </c>
      <c r="E192" s="14" t="s">
        <v>77</v>
      </c>
      <c r="F192" s="13"/>
      <c r="G192" s="13"/>
      <c r="H192" s="13"/>
    </row>
    <row r="193" spans="1:8" s="10" customFormat="1" ht="24">
      <c r="A193" s="71"/>
      <c r="B193" s="72"/>
      <c r="C193" s="72"/>
      <c r="D193" s="72">
        <v>35302</v>
      </c>
      <c r="E193" s="14" t="s">
        <v>154</v>
      </c>
      <c r="F193" s="13">
        <v>0</v>
      </c>
      <c r="G193" s="13">
        <v>10000</v>
      </c>
      <c r="H193" s="13">
        <v>7830</v>
      </c>
    </row>
    <row r="194" spans="1:8" s="10" customFormat="1" ht="21" hidden="1" customHeight="1">
      <c r="A194" s="71"/>
      <c r="B194" s="72"/>
      <c r="C194" s="75">
        <v>355</v>
      </c>
      <c r="D194" s="75"/>
      <c r="E194" s="73" t="s">
        <v>155</v>
      </c>
      <c r="F194" s="13"/>
      <c r="G194" s="13"/>
      <c r="H194" s="13"/>
    </row>
    <row r="195" spans="1:8" s="10" customFormat="1" ht="21" hidden="1" customHeight="1">
      <c r="A195" s="71"/>
      <c r="B195" s="72"/>
      <c r="C195" s="72"/>
      <c r="D195" s="72">
        <v>35501</v>
      </c>
      <c r="E195" s="14" t="s">
        <v>156</v>
      </c>
      <c r="F195" s="13"/>
      <c r="G195" s="13"/>
      <c r="H195" s="13"/>
    </row>
    <row r="196" spans="1:8" s="10" customFormat="1" ht="26.25" customHeight="1">
      <c r="A196" s="71"/>
      <c r="B196" s="72"/>
      <c r="C196" s="75">
        <v>357</v>
      </c>
      <c r="D196" s="75"/>
      <c r="E196" s="73" t="s">
        <v>157</v>
      </c>
      <c r="F196" s="13"/>
      <c r="G196" s="13"/>
      <c r="H196" s="13"/>
    </row>
    <row r="197" spans="1:8" s="10" customFormat="1" ht="27" customHeight="1">
      <c r="A197" s="71"/>
      <c r="B197" s="72"/>
      <c r="C197" s="72"/>
      <c r="D197" s="72">
        <v>35701</v>
      </c>
      <c r="E197" s="14" t="s">
        <v>158</v>
      </c>
      <c r="F197" s="13">
        <v>0</v>
      </c>
      <c r="G197" s="13">
        <v>10000</v>
      </c>
      <c r="H197" s="13">
        <v>3104.36</v>
      </c>
    </row>
    <row r="198" spans="1:8" s="10" customFormat="1">
      <c r="A198" s="71"/>
      <c r="B198" s="72"/>
      <c r="C198" s="75">
        <v>359</v>
      </c>
      <c r="D198" s="72"/>
      <c r="E198" s="73" t="s">
        <v>159</v>
      </c>
      <c r="F198" s="13"/>
      <c r="G198" s="13"/>
      <c r="H198" s="13"/>
    </row>
    <row r="199" spans="1:8" s="10" customFormat="1">
      <c r="A199" s="71"/>
      <c r="B199" s="72"/>
      <c r="C199" s="72"/>
      <c r="D199" s="72">
        <v>35901</v>
      </c>
      <c r="E199" s="14" t="s">
        <v>107</v>
      </c>
      <c r="F199" s="13">
        <v>10000</v>
      </c>
      <c r="G199" s="13">
        <v>13630</v>
      </c>
      <c r="H199" s="13">
        <v>13630</v>
      </c>
    </row>
    <row r="200" spans="1:8" s="10" customFormat="1">
      <c r="A200" s="71"/>
      <c r="B200" s="75">
        <v>3600</v>
      </c>
      <c r="C200" s="75"/>
      <c r="D200" s="75"/>
      <c r="E200" s="73" t="s">
        <v>160</v>
      </c>
      <c r="F200" s="13"/>
      <c r="G200" s="13"/>
      <c r="H200" s="13"/>
    </row>
    <row r="201" spans="1:8" s="10" customFormat="1" ht="36">
      <c r="A201" s="108"/>
      <c r="B201" s="109"/>
      <c r="C201" s="110">
        <v>361</v>
      </c>
      <c r="D201" s="110"/>
      <c r="E201" s="111" t="s">
        <v>78</v>
      </c>
      <c r="F201" s="112"/>
      <c r="G201" s="112"/>
      <c r="H201" s="112"/>
    </row>
    <row r="202" spans="1:8" s="10" customFormat="1" ht="36">
      <c r="A202" s="71"/>
      <c r="B202" s="72"/>
      <c r="C202" s="72"/>
      <c r="D202" s="72">
        <v>36101</v>
      </c>
      <c r="E202" s="14" t="s">
        <v>78</v>
      </c>
      <c r="F202" s="13">
        <v>15000000</v>
      </c>
      <c r="G202" s="13">
        <v>15000000</v>
      </c>
      <c r="H202" s="13">
        <v>154280</v>
      </c>
    </row>
    <row r="203" spans="1:8" s="10" customFormat="1">
      <c r="A203" s="71"/>
      <c r="B203" s="75">
        <v>3700</v>
      </c>
      <c r="C203" s="75"/>
      <c r="D203" s="75"/>
      <c r="E203" s="73" t="s">
        <v>161</v>
      </c>
      <c r="F203" s="13"/>
      <c r="G203" s="13"/>
      <c r="H203" s="13"/>
    </row>
    <row r="204" spans="1:8" s="10" customFormat="1">
      <c r="A204" s="71"/>
      <c r="B204" s="75"/>
      <c r="C204" s="75">
        <v>371</v>
      </c>
      <c r="D204" s="75"/>
      <c r="E204" s="73" t="s">
        <v>79</v>
      </c>
      <c r="F204" s="13"/>
      <c r="G204" s="13"/>
      <c r="H204" s="13"/>
    </row>
    <row r="205" spans="1:8" s="10" customFormat="1">
      <c r="A205" s="71"/>
      <c r="B205" s="72"/>
      <c r="C205" s="72"/>
      <c r="D205" s="72">
        <v>37101</v>
      </c>
      <c r="E205" s="14" t="s">
        <v>200</v>
      </c>
      <c r="F205" s="13">
        <v>85000</v>
      </c>
      <c r="G205" s="13">
        <f>85000-60000+19063</f>
        <v>44063</v>
      </c>
      <c r="H205" s="13">
        <v>28123</v>
      </c>
    </row>
    <row r="206" spans="1:8" s="10" customFormat="1">
      <c r="A206" s="71"/>
      <c r="B206" s="72"/>
      <c r="C206" s="75">
        <v>372</v>
      </c>
      <c r="D206" s="75"/>
      <c r="E206" s="73" t="s">
        <v>162</v>
      </c>
      <c r="F206" s="13"/>
      <c r="G206" s="13"/>
      <c r="H206" s="13"/>
    </row>
    <row r="207" spans="1:8" s="10" customFormat="1" ht="24">
      <c r="A207" s="71"/>
      <c r="B207" s="72"/>
      <c r="C207" s="72"/>
      <c r="D207" s="72">
        <v>37201</v>
      </c>
      <c r="E207" s="14" t="s">
        <v>106</v>
      </c>
      <c r="F207" s="13">
        <v>2000</v>
      </c>
      <c r="G207" s="13">
        <f>2000+760</f>
        <v>2760</v>
      </c>
      <c r="H207" s="13">
        <v>1090</v>
      </c>
    </row>
    <row r="208" spans="1:8" s="10" customFormat="1">
      <c r="A208" s="71"/>
      <c r="B208" s="72"/>
      <c r="C208" s="75">
        <v>375</v>
      </c>
      <c r="D208" s="75"/>
      <c r="E208" s="73" t="s">
        <v>163</v>
      </c>
      <c r="F208" s="13"/>
      <c r="G208" s="13"/>
      <c r="H208" s="13"/>
    </row>
    <row r="209" spans="1:8" s="10" customFormat="1">
      <c r="A209" s="71"/>
      <c r="B209" s="72"/>
      <c r="C209" s="72"/>
      <c r="D209" s="72">
        <v>37501</v>
      </c>
      <c r="E209" s="14" t="s">
        <v>163</v>
      </c>
      <c r="F209" s="13">
        <v>60000</v>
      </c>
      <c r="G209" s="13">
        <v>80000</v>
      </c>
      <c r="H209" s="13">
        <v>62210</v>
      </c>
    </row>
    <row r="210" spans="1:8" s="10" customFormat="1">
      <c r="A210" s="71"/>
      <c r="B210" s="72"/>
      <c r="C210" s="72"/>
      <c r="D210" s="72">
        <v>37502</v>
      </c>
      <c r="E210" s="14" t="s">
        <v>80</v>
      </c>
      <c r="F210" s="13">
        <v>40000</v>
      </c>
      <c r="G210" s="13">
        <v>40000</v>
      </c>
      <c r="H210" s="13">
        <v>10430</v>
      </c>
    </row>
    <row r="211" spans="1:8" s="10" customFormat="1">
      <c r="A211" s="71"/>
      <c r="B211" s="72"/>
      <c r="C211" s="75">
        <v>379</v>
      </c>
      <c r="D211" s="72"/>
      <c r="E211" s="73" t="s">
        <v>199</v>
      </c>
      <c r="F211" s="13"/>
      <c r="G211" s="13"/>
      <c r="H211" s="13"/>
    </row>
    <row r="212" spans="1:8" s="10" customFormat="1">
      <c r="A212" s="71"/>
      <c r="B212" s="72"/>
      <c r="C212" s="72"/>
      <c r="D212" s="72">
        <v>37901</v>
      </c>
      <c r="E212" s="14" t="s">
        <v>81</v>
      </c>
      <c r="F212" s="13">
        <v>10000</v>
      </c>
      <c r="G212" s="13">
        <v>10000</v>
      </c>
      <c r="H212" s="13">
        <v>3294</v>
      </c>
    </row>
    <row r="213" spans="1:8" s="10" customFormat="1">
      <c r="A213" s="71"/>
      <c r="B213" s="75">
        <v>3800</v>
      </c>
      <c r="C213" s="75"/>
      <c r="D213" s="75"/>
      <c r="E213" s="73" t="s">
        <v>164</v>
      </c>
      <c r="F213" s="13"/>
      <c r="G213" s="13"/>
      <c r="H213" s="13"/>
    </row>
    <row r="214" spans="1:8" s="10" customFormat="1">
      <c r="A214" s="71"/>
      <c r="B214" s="75"/>
      <c r="C214" s="75">
        <v>381</v>
      </c>
      <c r="D214" s="75"/>
      <c r="E214" s="73" t="s">
        <v>165</v>
      </c>
      <c r="F214" s="13"/>
      <c r="G214" s="13"/>
      <c r="H214" s="13"/>
    </row>
    <row r="215" spans="1:8" s="10" customFormat="1">
      <c r="A215" s="76"/>
      <c r="B215" s="77"/>
      <c r="C215" s="77"/>
      <c r="D215" s="77">
        <v>38101</v>
      </c>
      <c r="E215" s="14" t="s">
        <v>165</v>
      </c>
      <c r="F215" s="13">
        <v>20000</v>
      </c>
      <c r="G215" s="13">
        <v>20000</v>
      </c>
      <c r="H215" s="13">
        <v>0</v>
      </c>
    </row>
    <row r="216" spans="1:8" s="10" customFormat="1">
      <c r="A216" s="76"/>
      <c r="B216" s="88">
        <v>3900</v>
      </c>
      <c r="C216" s="88"/>
      <c r="D216" s="88"/>
      <c r="E216" s="86" t="s">
        <v>166</v>
      </c>
      <c r="F216" s="13"/>
      <c r="G216" s="13"/>
      <c r="H216" s="13"/>
    </row>
    <row r="217" spans="1:8" s="10" customFormat="1">
      <c r="A217" s="76"/>
      <c r="B217" s="88"/>
      <c r="C217" s="88">
        <v>392</v>
      </c>
      <c r="D217" s="88"/>
      <c r="E217" s="73" t="s">
        <v>82</v>
      </c>
      <c r="F217" s="13"/>
      <c r="G217" s="13"/>
      <c r="H217" s="13"/>
    </row>
    <row r="218" spans="1:8" s="10" customFormat="1">
      <c r="A218" s="71"/>
      <c r="B218" s="72"/>
      <c r="C218" s="72"/>
      <c r="D218" s="72">
        <v>39201</v>
      </c>
      <c r="E218" s="14" t="s">
        <v>82</v>
      </c>
      <c r="F218" s="13">
        <v>50000</v>
      </c>
      <c r="G218" s="13">
        <v>50000</v>
      </c>
      <c r="H218" s="13">
        <v>41865.64</v>
      </c>
    </row>
    <row r="219" spans="1:8" s="10" customFormat="1">
      <c r="A219" s="71"/>
      <c r="B219" s="72"/>
      <c r="C219" s="75">
        <v>395</v>
      </c>
      <c r="D219" s="75"/>
      <c r="E219" s="86" t="s">
        <v>83</v>
      </c>
      <c r="F219" s="13"/>
      <c r="G219" s="13"/>
      <c r="H219" s="13"/>
    </row>
    <row r="220" spans="1:8" s="10" customFormat="1">
      <c r="A220" s="76"/>
      <c r="B220" s="77"/>
      <c r="C220" s="77"/>
      <c r="D220" s="77">
        <v>39501</v>
      </c>
      <c r="E220" s="33" t="s">
        <v>83</v>
      </c>
      <c r="F220" s="13">
        <v>50000</v>
      </c>
      <c r="G220" s="13">
        <v>100000</v>
      </c>
      <c r="H220" s="13">
        <v>85332.05</v>
      </c>
    </row>
    <row r="221" spans="1:8" s="10" customFormat="1" ht="7.5" hidden="1" customHeight="1">
      <c r="A221" s="8"/>
      <c r="B221" s="54"/>
      <c r="C221" s="54"/>
      <c r="D221" s="54"/>
      <c r="E221" s="23"/>
      <c r="F221" s="13"/>
      <c r="G221" s="13"/>
      <c r="H221" s="13"/>
    </row>
    <row r="222" spans="1:8" s="10" customFormat="1" ht="21" customHeight="1" thickBot="1">
      <c r="A222" s="68"/>
      <c r="B222" s="69"/>
      <c r="C222" s="69"/>
      <c r="D222" s="69">
        <v>3000</v>
      </c>
      <c r="E222" s="21" t="s">
        <v>84</v>
      </c>
      <c r="F222" s="103">
        <f t="shared" ref="F222:G222" si="1">SUM(F145:F221)</f>
        <v>17108600</v>
      </c>
      <c r="G222" s="103">
        <f t="shared" si="1"/>
        <v>17644950.699999999</v>
      </c>
      <c r="H222" s="103">
        <f>SUM(H145:H221)</f>
        <v>2066661.7499999998</v>
      </c>
    </row>
    <row r="223" spans="1:8" s="10" customFormat="1" ht="27" customHeight="1">
      <c r="A223" s="50">
        <v>5000</v>
      </c>
      <c r="B223" s="51"/>
      <c r="C223" s="51"/>
      <c r="D223" s="51"/>
      <c r="E223" s="53" t="s">
        <v>167</v>
      </c>
      <c r="F223" s="13"/>
      <c r="G223" s="13"/>
      <c r="H223" s="13"/>
    </row>
    <row r="224" spans="1:8" s="10" customFormat="1" ht="12.75" customHeight="1">
      <c r="A224" s="50"/>
      <c r="B224" s="51">
        <v>5600</v>
      </c>
      <c r="C224" s="51"/>
      <c r="D224" s="51"/>
      <c r="E224" s="52" t="s">
        <v>168</v>
      </c>
      <c r="F224" s="13"/>
      <c r="G224" s="13"/>
      <c r="H224" s="13"/>
    </row>
    <row r="225" spans="1:8" s="10" customFormat="1" ht="27.75" customHeight="1">
      <c r="A225" s="50"/>
      <c r="B225" s="51"/>
      <c r="C225" s="51">
        <v>564</v>
      </c>
      <c r="D225" s="51"/>
      <c r="E225" s="52" t="s">
        <v>186</v>
      </c>
      <c r="F225" s="13"/>
      <c r="G225" s="13"/>
      <c r="H225" s="13"/>
    </row>
    <row r="226" spans="1:8" s="10" customFormat="1" ht="24">
      <c r="A226" s="8"/>
      <c r="B226" s="54"/>
      <c r="C226" s="59"/>
      <c r="D226" s="54">
        <v>56401</v>
      </c>
      <c r="E226" s="97" t="s">
        <v>187</v>
      </c>
      <c r="F226" s="13">
        <v>250000</v>
      </c>
      <c r="G226" s="13">
        <v>250000</v>
      </c>
      <c r="H226" s="13">
        <v>6550</v>
      </c>
    </row>
    <row r="227" spans="1:8" s="10" customFormat="1" hidden="1">
      <c r="A227" s="50"/>
      <c r="B227" s="51"/>
      <c r="C227" s="51">
        <v>567</v>
      </c>
      <c r="D227" s="51"/>
      <c r="E227" s="52" t="s">
        <v>169</v>
      </c>
      <c r="F227" s="13"/>
      <c r="G227" s="13"/>
      <c r="H227" s="13"/>
    </row>
    <row r="228" spans="1:8" s="10" customFormat="1" hidden="1">
      <c r="A228" s="8"/>
      <c r="B228" s="54"/>
      <c r="C228" s="59"/>
      <c r="D228" s="54">
        <v>56702</v>
      </c>
      <c r="E228" s="56" t="s">
        <v>110</v>
      </c>
      <c r="F228" s="13"/>
      <c r="G228" s="13"/>
      <c r="H228" s="13"/>
    </row>
    <row r="229" spans="1:8" s="10" customFormat="1" hidden="1">
      <c r="A229" s="8"/>
      <c r="B229" s="59">
        <v>5900</v>
      </c>
      <c r="C229" s="59"/>
      <c r="D229" s="59"/>
      <c r="E229" s="60" t="s">
        <v>170</v>
      </c>
      <c r="F229" s="13"/>
      <c r="G229" s="13"/>
      <c r="H229" s="13"/>
    </row>
    <row r="230" spans="1:8" s="10" customFormat="1" hidden="1">
      <c r="A230" s="8"/>
      <c r="B230" s="59"/>
      <c r="C230" s="59">
        <v>597</v>
      </c>
      <c r="D230" s="59"/>
      <c r="E230" s="60" t="s">
        <v>108</v>
      </c>
      <c r="F230" s="13"/>
      <c r="G230" s="13"/>
      <c r="H230" s="13"/>
    </row>
    <row r="231" spans="1:8" s="10" customFormat="1" hidden="1">
      <c r="A231" s="8"/>
      <c r="B231" s="54"/>
      <c r="C231" s="54"/>
      <c r="D231" s="54">
        <v>59701</v>
      </c>
      <c r="E231" s="56" t="s">
        <v>108</v>
      </c>
      <c r="F231" s="13"/>
      <c r="G231" s="13"/>
      <c r="H231" s="13"/>
    </row>
    <row r="232" spans="1:8" s="10" customFormat="1" ht="21" hidden="1" customHeight="1">
      <c r="A232" s="8"/>
      <c r="B232" s="54"/>
      <c r="C232" s="54"/>
      <c r="D232" s="54"/>
      <c r="E232" s="56"/>
      <c r="F232" s="13"/>
      <c r="G232" s="13"/>
      <c r="H232" s="13"/>
    </row>
    <row r="233" spans="1:8" s="10" customFormat="1" ht="21" hidden="1" customHeight="1">
      <c r="A233" s="8"/>
      <c r="B233" s="54"/>
      <c r="C233" s="54"/>
      <c r="D233" s="54"/>
      <c r="E233" s="89"/>
      <c r="F233" s="13"/>
      <c r="G233" s="13"/>
      <c r="H233" s="13"/>
    </row>
    <row r="234" spans="1:8" s="10" customFormat="1" ht="48" customHeight="1" thickBot="1">
      <c r="A234" s="68"/>
      <c r="B234" s="69"/>
      <c r="C234" s="69"/>
      <c r="D234" s="69">
        <v>5000</v>
      </c>
      <c r="E234" s="124" t="s">
        <v>93</v>
      </c>
      <c r="F234" s="125">
        <f>SUM(F225:F233)</f>
        <v>250000</v>
      </c>
      <c r="G234" s="125">
        <f t="shared" ref="G234:H234" si="2">SUM(G225:G233)</f>
        <v>250000</v>
      </c>
      <c r="H234" s="125">
        <f t="shared" si="2"/>
        <v>6550</v>
      </c>
    </row>
    <row r="235" spans="1:8" s="10" customFormat="1" ht="21" hidden="1" customHeight="1">
      <c r="A235" s="8"/>
      <c r="B235" s="54"/>
      <c r="C235" s="54"/>
      <c r="D235" s="54"/>
      <c r="E235" s="24"/>
      <c r="F235" s="13"/>
      <c r="G235" s="13"/>
      <c r="H235" s="13"/>
    </row>
    <row r="236" spans="1:8" s="10" customFormat="1" ht="21" hidden="1" customHeight="1" thickBot="1">
      <c r="A236" s="90"/>
      <c r="B236" s="91"/>
      <c r="C236" s="91"/>
      <c r="D236" s="91"/>
      <c r="E236" s="15"/>
      <c r="F236" s="16"/>
      <c r="G236" s="16"/>
      <c r="H236" s="16"/>
    </row>
    <row r="237" spans="1:8" s="10" customFormat="1" ht="25.5" customHeight="1">
      <c r="A237" s="50">
        <v>6000</v>
      </c>
      <c r="B237" s="51"/>
      <c r="C237" s="51"/>
      <c r="D237" s="51"/>
      <c r="E237" s="53" t="s">
        <v>171</v>
      </c>
      <c r="F237" s="13"/>
      <c r="G237" s="13"/>
      <c r="H237" s="13"/>
    </row>
    <row r="238" spans="1:8" s="10" customFormat="1">
      <c r="A238" s="50"/>
      <c r="B238" s="51">
        <v>6100</v>
      </c>
      <c r="C238" s="51"/>
      <c r="D238" s="51"/>
      <c r="E238" s="52" t="s">
        <v>172</v>
      </c>
      <c r="F238" s="13"/>
      <c r="G238" s="13"/>
      <c r="H238" s="13"/>
    </row>
    <row r="239" spans="1:8" s="10" customFormat="1" ht="22.5">
      <c r="A239" s="8"/>
      <c r="B239" s="59"/>
      <c r="C239" s="59">
        <v>614</v>
      </c>
      <c r="D239" s="54"/>
      <c r="E239" s="99" t="s">
        <v>173</v>
      </c>
      <c r="F239" s="13"/>
      <c r="G239" s="13"/>
      <c r="H239" s="13"/>
    </row>
    <row r="240" spans="1:8" s="10" customFormat="1">
      <c r="A240" s="8"/>
      <c r="B240" s="59"/>
      <c r="C240" s="59"/>
      <c r="D240" s="54">
        <v>61403</v>
      </c>
      <c r="E240" s="26" t="s">
        <v>174</v>
      </c>
      <c r="F240" s="102">
        <v>0</v>
      </c>
      <c r="G240" s="102">
        <v>1441228.6099999999</v>
      </c>
      <c r="H240" s="102">
        <f>881895+0.5</f>
        <v>881895.5</v>
      </c>
    </row>
    <row r="241" spans="1:8" s="10" customFormat="1">
      <c r="A241" s="8"/>
      <c r="B241" s="59"/>
      <c r="C241" s="59">
        <v>615</v>
      </c>
      <c r="D241" s="54"/>
      <c r="E241" s="92" t="s">
        <v>188</v>
      </c>
      <c r="F241" s="102"/>
      <c r="G241" s="102"/>
      <c r="H241" s="102"/>
    </row>
    <row r="242" spans="1:8" s="10" customFormat="1">
      <c r="A242" s="8"/>
      <c r="B242" s="59"/>
      <c r="C242" s="59"/>
      <c r="D242" s="54">
        <v>61513</v>
      </c>
      <c r="E242" s="26" t="s">
        <v>183</v>
      </c>
      <c r="F242" s="102">
        <v>0</v>
      </c>
      <c r="G242" s="102">
        <v>360000</v>
      </c>
      <c r="H242" s="102">
        <f>238397+41583.68</f>
        <v>279980.68</v>
      </c>
    </row>
    <row r="243" spans="1:8" s="10" customFormat="1">
      <c r="A243" s="8"/>
      <c r="B243" s="59">
        <v>6200</v>
      </c>
      <c r="C243" s="59"/>
      <c r="D243" s="54"/>
      <c r="E243" s="92" t="s">
        <v>175</v>
      </c>
      <c r="F243" s="102"/>
      <c r="G243" s="102"/>
      <c r="H243" s="102"/>
    </row>
    <row r="244" spans="1:8" s="10" customFormat="1">
      <c r="A244" s="8"/>
      <c r="B244" s="59"/>
      <c r="C244" s="59">
        <v>625</v>
      </c>
      <c r="D244" s="54"/>
      <c r="E244" s="92" t="s">
        <v>176</v>
      </c>
      <c r="F244" s="102"/>
      <c r="G244" s="102"/>
      <c r="H244" s="102"/>
    </row>
    <row r="245" spans="1:8" s="10" customFormat="1" hidden="1">
      <c r="A245" s="8"/>
      <c r="B245" s="54"/>
      <c r="C245" s="54"/>
      <c r="D245" s="54">
        <v>62501</v>
      </c>
      <c r="E245" s="26" t="s">
        <v>177</v>
      </c>
      <c r="F245" s="102">
        <v>0</v>
      </c>
      <c r="G245" s="102">
        <v>0</v>
      </c>
      <c r="H245" s="102">
        <v>0</v>
      </c>
    </row>
    <row r="246" spans="1:8" s="10" customFormat="1" hidden="1">
      <c r="A246" s="8"/>
      <c r="B246" s="54"/>
      <c r="C246" s="54"/>
      <c r="D246" s="54">
        <v>62502</v>
      </c>
      <c r="E246" s="26" t="s">
        <v>178</v>
      </c>
      <c r="F246" s="102">
        <v>0</v>
      </c>
      <c r="G246" s="102">
        <v>0</v>
      </c>
      <c r="H246" s="102">
        <v>0</v>
      </c>
    </row>
    <row r="247" spans="1:8" s="10" customFormat="1" hidden="1">
      <c r="A247" s="8"/>
      <c r="B247" s="54"/>
      <c r="C247" s="54"/>
      <c r="D247" s="54">
        <v>62503</v>
      </c>
      <c r="E247" s="26" t="s">
        <v>179</v>
      </c>
      <c r="F247" s="102">
        <v>0</v>
      </c>
      <c r="G247" s="102">
        <v>0</v>
      </c>
      <c r="H247" s="102">
        <v>0</v>
      </c>
    </row>
    <row r="248" spans="1:8" s="10" customFormat="1" ht="17.25" customHeight="1">
      <c r="A248" s="8"/>
      <c r="B248" s="54"/>
      <c r="C248" s="54"/>
      <c r="D248" s="54">
        <v>62504</v>
      </c>
      <c r="E248" s="26" t="s">
        <v>180</v>
      </c>
      <c r="F248" s="102">
        <v>40000000</v>
      </c>
      <c r="G248" s="102">
        <v>41244963</v>
      </c>
      <c r="H248" s="102">
        <v>28211912.5</v>
      </c>
    </row>
    <row r="249" spans="1:8" s="10" customFormat="1" hidden="1">
      <c r="A249" s="8"/>
      <c r="B249" s="54"/>
      <c r="C249" s="54"/>
      <c r="D249" s="54">
        <v>62505</v>
      </c>
      <c r="E249" s="26" t="s">
        <v>181</v>
      </c>
      <c r="F249" s="102">
        <v>0</v>
      </c>
      <c r="G249" s="102">
        <v>0</v>
      </c>
      <c r="H249" s="102">
        <v>0</v>
      </c>
    </row>
    <row r="250" spans="1:8" s="10" customFormat="1" hidden="1">
      <c r="A250" s="8"/>
      <c r="B250" s="54"/>
      <c r="C250" s="54"/>
      <c r="D250" s="54">
        <v>62506</v>
      </c>
      <c r="E250" s="26" t="s">
        <v>182</v>
      </c>
      <c r="F250" s="102">
        <v>0</v>
      </c>
      <c r="G250" s="102">
        <v>0</v>
      </c>
      <c r="H250" s="102">
        <v>0</v>
      </c>
    </row>
    <row r="251" spans="1:8" s="10" customFormat="1" ht="16.5" customHeight="1">
      <c r="A251" s="8"/>
      <c r="B251" s="54"/>
      <c r="C251" s="54"/>
      <c r="D251" s="54">
        <v>62512</v>
      </c>
      <c r="E251" s="26" t="s">
        <v>183</v>
      </c>
      <c r="F251" s="102">
        <v>0</v>
      </c>
      <c r="G251" s="102">
        <v>3175254.5</v>
      </c>
      <c r="H251" s="102">
        <f>537526-40602.21</f>
        <v>496923.79</v>
      </c>
    </row>
    <row r="252" spans="1:8" s="10" customFormat="1" hidden="1">
      <c r="A252" s="8"/>
      <c r="B252" s="54"/>
      <c r="C252" s="54"/>
      <c r="D252" s="54"/>
      <c r="E252" s="26"/>
      <c r="F252" s="102"/>
      <c r="G252" s="102"/>
      <c r="H252" s="102"/>
    </row>
    <row r="253" spans="1:8" s="10" customFormat="1" ht="21" hidden="1" customHeight="1">
      <c r="A253" s="8"/>
      <c r="B253" s="54"/>
      <c r="C253" s="54"/>
      <c r="D253" s="54"/>
      <c r="E253" s="26"/>
      <c r="F253" s="102"/>
      <c r="G253" s="102"/>
      <c r="H253" s="102"/>
    </row>
    <row r="254" spans="1:8" s="10" customFormat="1" ht="21" customHeight="1">
      <c r="A254" s="57"/>
      <c r="B254" s="59"/>
      <c r="C254" s="59"/>
      <c r="D254" s="59">
        <v>6000</v>
      </c>
      <c r="E254" s="24" t="s">
        <v>94</v>
      </c>
      <c r="F254" s="127">
        <f>SUM(F238:F253)</f>
        <v>40000000</v>
      </c>
      <c r="G254" s="127">
        <f>SUM(G238:G253)</f>
        <v>46221446.109999999</v>
      </c>
      <c r="H254" s="127">
        <f t="shared" ref="H254" si="3">SUM(H238:H253)</f>
        <v>29870712.469999999</v>
      </c>
    </row>
    <row r="255" spans="1:8" s="10" customFormat="1" ht="5.25" customHeight="1">
      <c r="A255" s="8"/>
      <c r="B255" s="54"/>
      <c r="C255" s="54"/>
      <c r="D255" s="54"/>
      <c r="E255" s="24"/>
      <c r="F255" s="102"/>
      <c r="G255" s="102"/>
      <c r="H255" s="102"/>
    </row>
    <row r="256" spans="1:8" s="10" customFormat="1" ht="21" hidden="1" customHeight="1">
      <c r="A256" s="8"/>
      <c r="B256" s="54"/>
      <c r="C256" s="54"/>
      <c r="D256" s="54"/>
      <c r="E256" s="27"/>
      <c r="F256" s="102"/>
      <c r="G256" s="102"/>
      <c r="H256" s="102"/>
    </row>
    <row r="257" spans="1:8" s="10" customFormat="1" ht="21" hidden="1" customHeight="1">
      <c r="A257" s="8"/>
      <c r="B257" s="54"/>
      <c r="C257" s="54"/>
      <c r="D257" s="54"/>
      <c r="E257" s="27"/>
      <c r="F257" s="102"/>
      <c r="G257" s="102"/>
      <c r="H257" s="102"/>
    </row>
    <row r="258" spans="1:8" s="10" customFormat="1" ht="21" customHeight="1">
      <c r="A258" s="8"/>
      <c r="B258" s="54"/>
      <c r="C258" s="54"/>
      <c r="D258" s="54"/>
      <c r="E258" s="17" t="s">
        <v>85</v>
      </c>
      <c r="F258" s="128">
        <f>F254+F234+F222+F143+F58</f>
        <v>143055000</v>
      </c>
      <c r="G258" s="128">
        <f>G254+G234+G222+G143+G58</f>
        <v>149866381.77000001</v>
      </c>
      <c r="H258" s="128">
        <f>H254+H234+H222+H143+H58-1</f>
        <v>100916010.78000002</v>
      </c>
    </row>
    <row r="259" spans="1:8" s="10" customFormat="1" ht="21" customHeight="1" thickBot="1">
      <c r="A259" s="93"/>
      <c r="B259" s="94"/>
      <c r="C259" s="94"/>
      <c r="D259" s="94"/>
      <c r="E259" s="28"/>
      <c r="F259" s="29"/>
      <c r="G259" s="38"/>
      <c r="H259" s="39"/>
    </row>
    <row r="260" spans="1:8" s="27" customFormat="1" ht="22.5" customHeight="1" thickTop="1">
      <c r="A260" s="30"/>
      <c r="B260" s="30"/>
      <c r="C260" s="30"/>
      <c r="D260" s="30"/>
      <c r="E260" s="31"/>
      <c r="F260" s="31"/>
      <c r="G260" s="42"/>
      <c r="H260" s="25"/>
    </row>
    <row r="261" spans="1:8" s="27" customFormat="1" ht="15" hidden="1" customHeight="1">
      <c r="A261" s="30"/>
      <c r="B261" s="30"/>
      <c r="C261" s="30"/>
      <c r="D261" s="30"/>
      <c r="E261" s="31"/>
      <c r="F261" s="31"/>
      <c r="G261" s="40"/>
      <c r="H261" s="25"/>
    </row>
    <row r="262" spans="1:8" s="27" customFormat="1" ht="15" hidden="1" customHeight="1">
      <c r="A262" s="30"/>
      <c r="B262" s="30"/>
      <c r="C262" s="30"/>
      <c r="D262" s="30"/>
      <c r="E262" s="31"/>
      <c r="F262" s="31"/>
      <c r="G262" s="40"/>
      <c r="H262" s="25"/>
    </row>
    <row r="263" spans="1:8" s="27" customFormat="1" ht="15" hidden="1" customHeight="1">
      <c r="A263" s="30"/>
      <c r="B263" s="30"/>
      <c r="C263" s="30"/>
      <c r="D263" s="30"/>
      <c r="E263" s="31"/>
      <c r="G263" s="19"/>
      <c r="H263" s="25"/>
    </row>
    <row r="264" spans="1:8" s="27" customFormat="1" ht="15" hidden="1" customHeight="1">
      <c r="A264" s="30"/>
      <c r="B264" s="30"/>
      <c r="C264" s="30"/>
      <c r="D264" s="30"/>
      <c r="E264" s="31"/>
      <c r="G264" s="19"/>
      <c r="H264" s="25"/>
    </row>
    <row r="265" spans="1:8" s="27" customFormat="1" ht="15" hidden="1" customHeight="1">
      <c r="A265" s="30"/>
      <c r="B265" s="30"/>
      <c r="C265" s="30"/>
      <c r="D265" s="30"/>
      <c r="E265" s="31"/>
      <c r="G265" s="19"/>
      <c r="H265" s="25"/>
    </row>
    <row r="266" spans="1:8" s="27" customFormat="1" ht="15" hidden="1" customHeight="1">
      <c r="A266" s="30"/>
      <c r="B266" s="30"/>
      <c r="C266" s="30"/>
      <c r="D266" s="30"/>
      <c r="E266" s="31"/>
      <c r="G266" s="19"/>
      <c r="H266" s="25"/>
    </row>
    <row r="267" spans="1:8" s="27" customFormat="1" ht="15" hidden="1" customHeight="1">
      <c r="A267" s="30"/>
      <c r="B267" s="30"/>
      <c r="C267" s="30"/>
      <c r="D267" s="30"/>
      <c r="E267" s="31"/>
      <c r="G267" s="19"/>
      <c r="H267" s="25"/>
    </row>
    <row r="268" spans="1:8" s="27" customFormat="1" ht="15" hidden="1" customHeight="1">
      <c r="A268" s="30"/>
      <c r="B268" s="30"/>
      <c r="C268" s="30"/>
      <c r="D268" s="30"/>
      <c r="E268" s="31"/>
      <c r="F268" s="44"/>
      <c r="G268" s="47"/>
      <c r="H268" s="48"/>
    </row>
    <row r="269" spans="1:8" s="27" customFormat="1" ht="15" hidden="1" customHeight="1">
      <c r="A269" s="30"/>
      <c r="B269" s="30"/>
      <c r="C269" s="30"/>
      <c r="D269" s="30"/>
      <c r="E269" s="31"/>
      <c r="F269" s="43"/>
      <c r="G269" s="19"/>
      <c r="H269" s="25"/>
    </row>
    <row r="270" spans="1:8" s="27" customFormat="1" ht="15" hidden="1" customHeight="1">
      <c r="A270" s="30"/>
      <c r="B270" s="30"/>
      <c r="C270" s="30"/>
      <c r="D270" s="30"/>
      <c r="E270" s="31"/>
      <c r="G270" s="19"/>
      <c r="H270" s="25"/>
    </row>
    <row r="271" spans="1:8" s="27" customFormat="1" ht="15" hidden="1" customHeight="1">
      <c r="A271" s="30"/>
      <c r="B271" s="30"/>
      <c r="C271" s="30"/>
      <c r="D271" s="30"/>
      <c r="E271" s="31"/>
      <c r="G271" s="19"/>
      <c r="H271" s="25"/>
    </row>
    <row r="272" spans="1:8" s="27" customFormat="1" ht="30" customHeight="1">
      <c r="A272" s="30"/>
      <c r="B272" s="30"/>
      <c r="C272" s="30"/>
      <c r="D272" s="30"/>
      <c r="E272" s="31"/>
      <c r="F272" s="31"/>
      <c r="G272" s="25"/>
      <c r="H272" s="25"/>
    </row>
    <row r="273" spans="1:8" s="27" customFormat="1" ht="30" customHeight="1">
      <c r="A273" s="30"/>
      <c r="B273" s="30"/>
      <c r="C273" s="30"/>
      <c r="D273" s="30"/>
      <c r="E273" s="31"/>
      <c r="F273" s="31"/>
      <c r="G273" s="18"/>
      <c r="H273" s="18"/>
    </row>
    <row r="274" spans="1:8" s="27" customFormat="1" ht="17.25" customHeight="1">
      <c r="A274" s="30"/>
      <c r="B274" s="30"/>
      <c r="C274" s="30"/>
      <c r="D274" s="30"/>
      <c r="E274" s="17"/>
      <c r="F274" s="31"/>
      <c r="G274" s="25"/>
      <c r="H274" s="25"/>
    </row>
    <row r="275" spans="1:8" s="27" customFormat="1" ht="15" hidden="1" customHeight="1">
      <c r="A275" s="30"/>
      <c r="B275" s="30"/>
      <c r="C275" s="30"/>
      <c r="D275" s="30"/>
      <c r="E275" s="31"/>
      <c r="F275" s="31"/>
      <c r="G275" s="25"/>
      <c r="H275" s="25"/>
    </row>
    <row r="276" spans="1:8" s="27" customFormat="1" ht="15" hidden="1" customHeight="1">
      <c r="A276" s="30"/>
      <c r="B276" s="30"/>
      <c r="C276" s="30"/>
      <c r="D276" s="30"/>
      <c r="E276" s="31"/>
      <c r="F276" s="31"/>
      <c r="G276" s="25"/>
      <c r="H276" s="25"/>
    </row>
    <row r="277" spans="1:8" s="32" customFormat="1" hidden="1">
      <c r="A277" s="22"/>
      <c r="B277" s="22"/>
      <c r="C277" s="22"/>
      <c r="D277" s="22"/>
      <c r="E277" s="22"/>
      <c r="F277" s="20"/>
      <c r="G277" s="34"/>
      <c r="H277" s="34"/>
    </row>
    <row r="278" spans="1:8" s="32" customFormat="1" ht="0.75" customHeight="1">
      <c r="A278" s="22"/>
      <c r="B278" s="22"/>
      <c r="C278" s="22"/>
      <c r="D278" s="22"/>
      <c r="E278" s="22"/>
      <c r="F278" s="20"/>
      <c r="G278" s="34"/>
      <c r="H278" s="34"/>
    </row>
    <row r="279" spans="1:8">
      <c r="A279" s="131" t="s">
        <v>5</v>
      </c>
      <c r="B279" s="131"/>
      <c r="C279" s="131"/>
      <c r="D279" s="131"/>
      <c r="E279" s="131"/>
    </row>
  </sheetData>
  <mergeCells count="11">
    <mergeCell ref="A279:E279"/>
    <mergeCell ref="A5:H5"/>
    <mergeCell ref="A2:H2"/>
    <mergeCell ref="A3:H3"/>
    <mergeCell ref="A7:H7"/>
    <mergeCell ref="F8:H8"/>
    <mergeCell ref="E9:E10"/>
    <mergeCell ref="F9:F10"/>
    <mergeCell ref="G9:G10"/>
    <mergeCell ref="A9:D10"/>
    <mergeCell ref="A4:H4"/>
  </mergeCells>
  <phoneticPr fontId="0" type="noConversion"/>
  <printOptions horizontalCentered="1"/>
  <pageMargins left="0.47244094488188981" right="0.47244094488188981" top="0.47244094488188981" bottom="0.59055118110236227" header="0" footer="0.39370078740157483"/>
  <pageSetup scale="90" orientation="landscape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DE EGRESOS</vt:lpstr>
      <vt:lpstr>'PRESUPUESTO DE EGRESOS'!Área_de_impresión</vt:lpstr>
      <vt:lpstr>'PRESUPUESTO DE EGRESOS'!Títulos_a_imprimir</vt:lpstr>
    </vt:vector>
  </TitlesOfParts>
  <Company>WindowsWolf.com.ar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MANGELES</dc:creator>
  <cp:lastModifiedBy>USUARIO</cp:lastModifiedBy>
  <cp:lastPrinted>2014-10-17T18:20:04Z</cp:lastPrinted>
  <dcterms:created xsi:type="dcterms:W3CDTF">2011-11-02T22:40:27Z</dcterms:created>
  <dcterms:modified xsi:type="dcterms:W3CDTF">2014-10-21T17:25:40Z</dcterms:modified>
</cp:coreProperties>
</file>