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drawings/drawing3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drawings/drawing3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Default Extension="emf" ContentType="image/x-emf"/>
  <Default Extension="jpeg" ContentType="image/jpeg"/>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defaultThemeVersion="124226"/>
  <bookViews>
    <workbookView xWindow="-120" yWindow="-120" windowWidth="20610" windowHeight="11640" tabRatio="898" firstSheet="4" activeTab="13"/>
  </bookViews>
  <sheets>
    <sheet name="Lista  FORMATOS  " sheetId="68" r:id="rId1"/>
    <sheet name="ETCA-I-01" sheetId="2" r:id="rId2"/>
    <sheet name="ETCA-I-02" sheetId="51" r:id="rId3"/>
    <sheet name="ETCA-I-03" sheetId="1" r:id="rId4"/>
    <sheet name="ETCA-I-04" sheetId="80" r:id="rId5"/>
    <sheet name="ETCA-I-05" sheetId="74" r:id="rId6"/>
    <sheet name="ETCA-I-06" sheetId="23" r:id="rId7"/>
    <sheet name="ETCA-I-07" sheetId="6" r:id="rId8"/>
    <sheet name="ETCA-I-08" sheetId="75" r:id="rId9"/>
    <sheet name="ETCA-I-09" sheetId="52" r:id="rId10"/>
    <sheet name="ETCA-I-10" sheetId="53" r:id="rId11"/>
    <sheet name="ETCA-I-11" sheetId="26" r:id="rId12"/>
    <sheet name="ETCA-I-12 (NOTAS)" sheetId="13" r:id="rId13"/>
    <sheet name="ETCA-II-01" sheetId="67" r:id="rId14"/>
    <sheet name="ETCA-II-02" sheetId="55" r:id="rId15"/>
    <sheet name="ETCA-II-03" sheetId="21" r:id="rId16"/>
    <sheet name="ETCA II-04" sheetId="70" r:id="rId17"/>
    <sheet name="ETCA-II-05" sheetId="71" r:id="rId18"/>
    <sheet name="ETCA-II-06" sheetId="37" r:id="rId19"/>
    <sheet name="ETCA-II-07" sheetId="38" r:id="rId20"/>
    <sheet name="ETCA-II-08" sheetId="61" r:id="rId21"/>
    <sheet name="ETCA-II-09" sheetId="44" r:id="rId22"/>
    <sheet name="ETCA-II-10" sheetId="45" r:id="rId23"/>
    <sheet name="ETCA-II-11" sheetId="72" r:id="rId24"/>
    <sheet name="ETCA-II-12" sheetId="62" r:id="rId25"/>
    <sheet name="ETCA-II-13" sheetId="50" r:id="rId26"/>
    <sheet name="ETCA-II-14" sheetId="65" r:id="rId27"/>
    <sheet name="ETCA-II-15" sheetId="24" r:id="rId28"/>
    <sheet name="ETCA-II-16" sheetId="16" r:id="rId29"/>
    <sheet name="ETCA-II-17" sheetId="19" r:id="rId30"/>
    <sheet name="ETCA-III-01" sheetId="42" r:id="rId31"/>
    <sheet name="ETCA-III-03" sheetId="32" r:id="rId32"/>
    <sheet name="ETCA-III-04" sheetId="81" r:id="rId33"/>
    <sheet name="ETCA-III-05" sheetId="82" r:id="rId34"/>
    <sheet name="ETCA-IV-01" sheetId="20" r:id="rId35"/>
    <sheet name="ETCA-IV-02" sheetId="54" r:id="rId36"/>
    <sheet name="ETCA-IV-03" sheetId="27" r:id="rId37"/>
    <sheet name="ETCA-IV-04" sheetId="28" r:id="rId38"/>
    <sheet name="ANEXO A" sheetId="64" r:id="rId39"/>
    <sheet name="ANEXO B" sheetId="85" r:id="rId40"/>
    <sheet name="ANEXO C" sheetId="84" r:id="rId41"/>
  </sheets>
  <externalReferences>
    <externalReference r:id="rId42"/>
    <externalReference r:id="rId43"/>
  </externalReferences>
  <definedNames>
    <definedName name="_xlnm._FilterDatabase" localSheetId="1" hidden="1">'ETCA-I-01'!#REF!</definedName>
    <definedName name="_ftn1" localSheetId="3">'ETCA-I-03'!#REF!</definedName>
    <definedName name="_ftnref1" localSheetId="3">'ETCA-I-03'!#REF!</definedName>
    <definedName name="_Toc478717399" localSheetId="0">'Lista  FORMATOS  '!#REF!</definedName>
    <definedName name="_xlnm.Print_Area" localSheetId="39">'ANEXO B'!$A$1:$E$81</definedName>
    <definedName name="_xlnm.Print_Area" localSheetId="1">'ETCA-I-01'!$A$1:$G$59</definedName>
    <definedName name="_xlnm.Print_Area" localSheetId="2">'ETCA-I-02'!$A$1:$G$77</definedName>
    <definedName name="_xlnm.Print_Area" localSheetId="3">'ETCA-I-03'!$A$1:$D$70</definedName>
    <definedName name="_xlnm.Print_Area" localSheetId="4">'ETCA-I-04'!$A$1:$F$46</definedName>
    <definedName name="_xlnm.Print_Area" localSheetId="6">'ETCA-I-06'!$A$1:$D$71</definedName>
    <definedName name="_xlnm.Print_Area" localSheetId="7">'ETCA-I-07'!$A$1:$G$34</definedName>
    <definedName name="_xlnm.Print_Area" localSheetId="8">'ETCA-I-08'!$A$1:$F$48</definedName>
    <definedName name="_xlnm.Print_Area" localSheetId="9">'ETCA-I-09'!$A$1:$I$43</definedName>
    <definedName name="_xlnm.Print_Area" localSheetId="11">'ETCA-I-11'!$A$1:$I$51</definedName>
    <definedName name="_xlnm.Print_Area" localSheetId="12">'ETCA-I-12 (NOTAS)'!$A$1:$J$50</definedName>
    <definedName name="_xlnm.Print_Area" localSheetId="13">'ETCA-II-01'!$A$1:$H$49</definedName>
    <definedName name="_xlnm.Print_Area" localSheetId="14">'ETCA-II-02'!$A$1:$I$87</definedName>
    <definedName name="_xlnm.Print_Area" localSheetId="15">'ETCA-II-03'!$A$1:$D$35</definedName>
    <definedName name="_xlnm.Print_Area" localSheetId="17">'ETCA-II-05'!$A$1:$H$165</definedName>
    <definedName name="_xlnm.Print_Area" localSheetId="18">'ETCA-II-06'!$A$1:$G$26</definedName>
    <definedName name="_xlnm.Print_Area" localSheetId="19">'ETCA-II-07'!$A$1:$G$37</definedName>
    <definedName name="_xlnm.Print_Area" localSheetId="20">'ETCA-II-08'!$A$1:$G$40</definedName>
    <definedName name="_xlnm.Print_Area" localSheetId="21">'ETCA-II-09'!$A$1:$G$21</definedName>
    <definedName name="_xlnm.Print_Area" localSheetId="22">'ETCA-II-10'!$A$1:$G$27</definedName>
    <definedName name="_xlnm.Print_Area" localSheetId="23">'ETCA-II-11'!$A$1:$G$50</definedName>
    <definedName name="_xlnm.Print_Area" localSheetId="24">'ETCA-II-12'!$A$1:$H$86</definedName>
    <definedName name="_xlnm.Print_Area" localSheetId="25">'ETCA-II-13'!$A$1:$I$137</definedName>
    <definedName name="_xlnm.Print_Area" localSheetId="26">'ETCA-II-14'!$A$1:$G$39</definedName>
    <definedName name="_xlnm.Print_Area" localSheetId="27">'ETCA-II-15'!$A$1:$C$47</definedName>
    <definedName name="_xlnm.Print_Area" localSheetId="28">'ETCA-II-16'!$A$1:$E$37</definedName>
    <definedName name="_xlnm.Print_Area" localSheetId="29">'ETCA-II-17'!$A$1:$D$38</definedName>
    <definedName name="_xlnm.Print_Area" localSheetId="30">'ETCA-III-01'!$A$1:$G$45</definedName>
    <definedName name="_xlnm.Print_Area" localSheetId="31">'ETCA-III-03'!$A$1:$E$44</definedName>
    <definedName name="_xlnm.Print_Area" localSheetId="34">'ETCA-IV-01'!$A$1:$E$32</definedName>
    <definedName name="_xlnm.Print_Area" localSheetId="35">'ETCA-IV-02'!$A$1:$E$93</definedName>
    <definedName name="_xlnm.Print_Area" localSheetId="36">'ETCA-IV-03'!$A$1:$D$29</definedName>
    <definedName name="_xlnm.Print_Area" localSheetId="37">'ETCA-IV-04'!$A$1:$D$2147</definedName>
    <definedName name="_xlnm.Print_Area" localSheetId="0">'Lista  FORMATOS  '!$A$1:$C$58</definedName>
    <definedName name="_xlnm.Database" localSheetId="38">#REF!</definedName>
    <definedName name="_xlnm.Database" localSheetId="39">#REF!</definedName>
    <definedName name="_xlnm.Database" localSheetId="11">#REF!</definedName>
    <definedName name="_xlnm.Database" localSheetId="13">#REF!</definedName>
    <definedName name="_xlnm.Database" localSheetId="15">#REF!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4">#REF!</definedName>
    <definedName name="_xlnm.Database" localSheetId="36">#REF!</definedName>
    <definedName name="_xlnm.Database" localSheetId="37">#REF!</definedName>
    <definedName name="_xlnm.Database">#REF!</definedName>
    <definedName name="ppto">[1]Hoja2!$B$3:$M$95</definedName>
    <definedName name="qw" localSheetId="38">#REF!</definedName>
    <definedName name="qw" localSheetId="39">#REF!</definedName>
    <definedName name="qw" localSheetId="25">#REF!</definedName>
    <definedName name="qw">#REF!</definedName>
    <definedName name="_xlnm.Print_Titles" localSheetId="40">'ANEXO C'!$1:$4</definedName>
    <definedName name="_xlnm.Print_Titles" localSheetId="2">'ETCA-I-02'!$6:$6</definedName>
    <definedName name="_xlnm.Print_Titles" localSheetId="3">'ETCA-I-03'!$2:$5</definedName>
    <definedName name="_xlnm.Print_Titles" localSheetId="13">'ETCA-II-01'!$1:$5</definedName>
    <definedName name="_xlnm.Print_Titles" localSheetId="14">'ETCA-II-02'!$6:$8</definedName>
    <definedName name="_xlnm.Print_Titles" localSheetId="24">'ETCA-II-12'!$7:$8</definedName>
    <definedName name="_xlnm.Print_Titles" localSheetId="25">'ETCA-II-13'!$1:$9</definedName>
    <definedName name="_xlnm.Print_Titles" localSheetId="33">'ETCA-III-05'!$7:$8</definedName>
    <definedName name="_xlnm.Print_Titles" localSheetId="35">'ETCA-IV-02'!$1:$5</definedName>
  </definedNames>
  <calcPr calcId="124519"/>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5" i="64"/>
  <c r="C25"/>
  <c r="E24"/>
  <c r="E23"/>
  <c r="E22"/>
  <c r="E21"/>
  <c r="E20"/>
  <c r="E19"/>
  <c r="E18"/>
  <c r="E17"/>
  <c r="E16"/>
  <c r="E15"/>
  <c r="E14"/>
  <c r="E13"/>
  <c r="E12"/>
  <c r="E11"/>
  <c r="E10"/>
  <c r="E9"/>
  <c r="E8"/>
  <c r="E7"/>
  <c r="E6"/>
  <c r="E5"/>
  <c r="T272" i="84" l="1"/>
  <c r="V272"/>
  <c r="U272"/>
  <c r="S272"/>
  <c r="R272"/>
  <c r="Q272"/>
  <c r="P272"/>
  <c r="F33" i="70" l="1"/>
  <c r="G35" i="71" s="1"/>
  <c r="F32" i="70"/>
  <c r="G34" i="71" s="1"/>
  <c r="C32" i="70"/>
  <c r="D34" i="71" s="1"/>
  <c r="C33" i="70"/>
  <c r="D35" i="71" s="1"/>
  <c r="G70" i="50"/>
  <c r="E70"/>
  <c r="D70"/>
  <c r="F30" i="70"/>
  <c r="C30"/>
  <c r="D32" i="71" s="1"/>
  <c r="C26" i="70" l="1"/>
  <c r="E49" i="50"/>
  <c r="D49"/>
  <c r="I13" l="1"/>
  <c r="I10"/>
  <c r="O20" i="81" l="1"/>
  <c r="P20" s="1"/>
  <c r="O19"/>
  <c r="P19" s="1"/>
  <c r="G18"/>
  <c r="F18"/>
  <c r="E18"/>
  <c r="P18" s="1"/>
  <c r="P17"/>
  <c r="H17"/>
  <c r="I17" s="1"/>
  <c r="G17"/>
  <c r="P16"/>
  <c r="O16"/>
  <c r="P15"/>
  <c r="O15"/>
  <c r="H15"/>
  <c r="I15" s="1"/>
  <c r="J15" s="1"/>
  <c r="G15"/>
  <c r="P14"/>
  <c r="O14"/>
  <c r="P13"/>
  <c r="O13"/>
  <c r="H13"/>
  <c r="I13" s="1"/>
  <c r="J13" s="1"/>
  <c r="G13"/>
  <c r="P12"/>
  <c r="O12"/>
  <c r="H12"/>
  <c r="I12" s="1"/>
  <c r="J12" s="1"/>
  <c r="G12"/>
  <c r="J17" l="1"/>
  <c r="F10" i="65" l="1"/>
  <c r="E10"/>
  <c r="C10"/>
  <c r="B10"/>
  <c r="F16" i="61"/>
  <c r="E16"/>
  <c r="F15"/>
  <c r="E15"/>
  <c r="F14"/>
  <c r="E14"/>
  <c r="F13"/>
  <c r="E13"/>
  <c r="F12"/>
  <c r="E12"/>
  <c r="F11"/>
  <c r="E11"/>
  <c r="C16"/>
  <c r="C15"/>
  <c r="C14"/>
  <c r="C13"/>
  <c r="C12"/>
  <c r="C11"/>
  <c r="B16"/>
  <c r="B15"/>
  <c r="B14"/>
  <c r="B13"/>
  <c r="B12"/>
  <c r="B11"/>
  <c r="G32" i="71"/>
  <c r="G27"/>
  <c r="F27"/>
  <c r="G22"/>
  <c r="F22"/>
  <c r="D27"/>
  <c r="D22"/>
  <c r="C27"/>
  <c r="C22"/>
  <c r="G17"/>
  <c r="F17"/>
  <c r="D17"/>
  <c r="C17"/>
  <c r="D28"/>
  <c r="F10" i="70"/>
  <c r="G12" i="71" s="1"/>
  <c r="F11" i="70"/>
  <c r="G13" i="71" s="1"/>
  <c r="E12" i="70"/>
  <c r="F14" i="71" s="1"/>
  <c r="E11" i="70"/>
  <c r="F13" i="71" s="1"/>
  <c r="E10" i="70"/>
  <c r="F12" i="71" s="1"/>
  <c r="B10" i="70"/>
  <c r="C12" i="71" s="1"/>
  <c r="F75" i="70"/>
  <c r="G152" i="71" s="1"/>
  <c r="E75" i="70"/>
  <c r="F152" i="71" s="1"/>
  <c r="F74" i="70"/>
  <c r="G151" i="71" s="1"/>
  <c r="E74" i="70"/>
  <c r="F151" i="71" s="1"/>
  <c r="C75" i="70"/>
  <c r="D152" i="71" s="1"/>
  <c r="C74" i="70"/>
  <c r="D151" i="71" s="1"/>
  <c r="B75" i="70"/>
  <c r="C152" i="71" s="1"/>
  <c r="B74" i="70"/>
  <c r="C151" i="71" s="1"/>
  <c r="F36" i="70"/>
  <c r="G38" i="71" s="1"/>
  <c r="E36" i="70"/>
  <c r="F38" i="71" s="1"/>
  <c r="F35" i="70"/>
  <c r="G37" i="71" s="1"/>
  <c r="E35" i="70"/>
  <c r="F37" i="71" s="1"/>
  <c r="F34" i="70"/>
  <c r="G36" i="71" s="1"/>
  <c r="E34" i="70"/>
  <c r="F36" i="71" s="1"/>
  <c r="E33" i="70"/>
  <c r="F35" i="71" s="1"/>
  <c r="E32" i="70"/>
  <c r="F34" i="71" s="1"/>
  <c r="F31" i="70"/>
  <c r="G33" i="71" s="1"/>
  <c r="E31" i="70"/>
  <c r="F33" i="71" s="1"/>
  <c r="E30" i="70"/>
  <c r="F32" i="71" s="1"/>
  <c r="F29" i="70"/>
  <c r="G31" i="71" s="1"/>
  <c r="E29" i="70"/>
  <c r="F31" i="71" s="1"/>
  <c r="F28" i="70"/>
  <c r="G30" i="71" s="1"/>
  <c r="E28" i="70"/>
  <c r="F30" i="71" s="1"/>
  <c r="C36" i="70"/>
  <c r="D38" i="71" s="1"/>
  <c r="C35" i="70"/>
  <c r="D37" i="71" s="1"/>
  <c r="C34" i="70"/>
  <c r="D36" i="71" s="1"/>
  <c r="C31" i="70"/>
  <c r="D33" i="71" s="1"/>
  <c r="C29" i="70"/>
  <c r="D31" i="71" s="1"/>
  <c r="C28" i="70"/>
  <c r="D30" i="71" s="1"/>
  <c r="B36" i="70"/>
  <c r="C38" i="71" s="1"/>
  <c r="B35" i="70"/>
  <c r="C37" i="71" s="1"/>
  <c r="B34" i="70"/>
  <c r="C36" i="71" s="1"/>
  <c r="E36" s="1"/>
  <c r="B33" i="70"/>
  <c r="C35" i="71" s="1"/>
  <c r="E35" s="1"/>
  <c r="B32" i="70"/>
  <c r="C34" i="71" s="1"/>
  <c r="E34" s="1"/>
  <c r="B31" i="70"/>
  <c r="C33" i="71" s="1"/>
  <c r="B30" i="70"/>
  <c r="C32" i="71" s="1"/>
  <c r="B29" i="70"/>
  <c r="C31" i="71" s="1"/>
  <c r="B28" i="70"/>
  <c r="C30" i="71" s="1"/>
  <c r="F26" i="70"/>
  <c r="G28" i="71" s="1"/>
  <c r="E26" i="70"/>
  <c r="F28" i="71" s="1"/>
  <c r="F24" i="70"/>
  <c r="G26" i="71" s="1"/>
  <c r="E24" i="70"/>
  <c r="F26" i="71" s="1"/>
  <c r="F23" i="70"/>
  <c r="G25" i="71" s="1"/>
  <c r="E23" i="70"/>
  <c r="F25" i="71" s="1"/>
  <c r="F22" i="70"/>
  <c r="G24" i="71" s="1"/>
  <c r="E22" i="70"/>
  <c r="F24" i="71" s="1"/>
  <c r="F21" i="70"/>
  <c r="G23" i="71" s="1"/>
  <c r="E21" i="70"/>
  <c r="F23" i="71" s="1"/>
  <c r="F19" i="70"/>
  <c r="G21" i="71" s="1"/>
  <c r="E19" i="70"/>
  <c r="F21" i="71" s="1"/>
  <c r="F18" i="70"/>
  <c r="G20" i="71" s="1"/>
  <c r="E18" i="70"/>
  <c r="F20" i="71" s="1"/>
  <c r="C24" i="70"/>
  <c r="D26" i="71" s="1"/>
  <c r="C23" i="70"/>
  <c r="D25" i="71" s="1"/>
  <c r="C22" i="70"/>
  <c r="D24" i="71" s="1"/>
  <c r="C21" i="70"/>
  <c r="D23" i="71" s="1"/>
  <c r="C19" i="70"/>
  <c r="D21" i="71" s="1"/>
  <c r="C18" i="70"/>
  <c r="D20" i="71" s="1"/>
  <c r="B26" i="70"/>
  <c r="C28" i="71" s="1"/>
  <c r="B24" i="70"/>
  <c r="C26" i="71" s="1"/>
  <c r="B23" i="70"/>
  <c r="C25" i="71" s="1"/>
  <c r="B22" i="70"/>
  <c r="C24" i="71" s="1"/>
  <c r="B21" i="70"/>
  <c r="C23" i="71" s="1"/>
  <c r="B19" i="70"/>
  <c r="C21" i="71" s="1"/>
  <c r="B18" i="70"/>
  <c r="C20" i="71" s="1"/>
  <c r="F16" i="70"/>
  <c r="G18" i="71" s="1"/>
  <c r="E16" i="70"/>
  <c r="F18" i="71" s="1"/>
  <c r="C16" i="70"/>
  <c r="D18" i="71" s="1"/>
  <c r="B16" i="70"/>
  <c r="C18" i="71" s="1"/>
  <c r="C14" i="70"/>
  <c r="D16" i="71" s="1"/>
  <c r="C13" i="70"/>
  <c r="D15" i="71" s="1"/>
  <c r="C12" i="70"/>
  <c r="D14" i="71" s="1"/>
  <c r="C11" i="70"/>
  <c r="D13" i="71" s="1"/>
  <c r="C10" i="70"/>
  <c r="D12" i="71" s="1"/>
  <c r="F14" i="70"/>
  <c r="G16" i="71" s="1"/>
  <c r="E14" i="70"/>
  <c r="F16" i="71" s="1"/>
  <c r="B14" i="70"/>
  <c r="C16" i="71" s="1"/>
  <c r="F13" i="70"/>
  <c r="G15" i="71" s="1"/>
  <c r="E13" i="70"/>
  <c r="F15" i="71" s="1"/>
  <c r="B13" i="70"/>
  <c r="C15" i="71" s="1"/>
  <c r="F12" i="70"/>
  <c r="G14" i="71" s="1"/>
  <c r="B12" i="70"/>
  <c r="C14" i="71" s="1"/>
  <c r="B11" i="70"/>
  <c r="C13" i="71" s="1"/>
  <c r="G11" l="1"/>
  <c r="C11"/>
  <c r="D29"/>
  <c r="E132" i="50"/>
  <c r="H131"/>
  <c r="E131"/>
  <c r="I131" s="1"/>
  <c r="G130"/>
  <c r="F130"/>
  <c r="E130"/>
  <c r="D130"/>
  <c r="C130"/>
  <c r="E128"/>
  <c r="I128" s="1"/>
  <c r="E127"/>
  <c r="H127" s="1"/>
  <c r="E126"/>
  <c r="I126" s="1"/>
  <c r="E125"/>
  <c r="H125" s="1"/>
  <c r="E124"/>
  <c r="I124" s="1"/>
  <c r="E123"/>
  <c r="H123" s="1"/>
  <c r="E122"/>
  <c r="I122" s="1"/>
  <c r="G121"/>
  <c r="F121"/>
  <c r="E121"/>
  <c r="I121" s="1"/>
  <c r="D121"/>
  <c r="C121"/>
  <c r="I120"/>
  <c r="E119"/>
  <c r="H119" s="1"/>
  <c r="E118"/>
  <c r="I118" s="1"/>
  <c r="E117"/>
  <c r="H117" s="1"/>
  <c r="I116"/>
  <c r="E115"/>
  <c r="H115" s="1"/>
  <c r="E114"/>
  <c r="I114" s="1"/>
  <c r="I113"/>
  <c r="I112"/>
  <c r="E111"/>
  <c r="H111" s="1"/>
  <c r="E110"/>
  <c r="I110" s="1"/>
  <c r="I109"/>
  <c r="E108"/>
  <c r="I108" s="1"/>
  <c r="E107"/>
  <c r="E106"/>
  <c r="I106" s="1"/>
  <c r="I105"/>
  <c r="E104"/>
  <c r="I104" s="1"/>
  <c r="E103"/>
  <c r="H103" s="1"/>
  <c r="E102"/>
  <c r="I102" s="1"/>
  <c r="E101"/>
  <c r="H101" s="1"/>
  <c r="E100"/>
  <c r="I100" s="1"/>
  <c r="E99"/>
  <c r="H99" s="1"/>
  <c r="I98"/>
  <c r="E97"/>
  <c r="H97" s="1"/>
  <c r="E96"/>
  <c r="I96" s="1"/>
  <c r="E95"/>
  <c r="H95" s="1"/>
  <c r="I94"/>
  <c r="E93"/>
  <c r="H93" s="1"/>
  <c r="I92"/>
  <c r="E91"/>
  <c r="H91" s="1"/>
  <c r="E90"/>
  <c r="I90" s="1"/>
  <c r="E89"/>
  <c r="H89" s="1"/>
  <c r="E88"/>
  <c r="I88" s="1"/>
  <c r="E87"/>
  <c r="H87" s="1"/>
  <c r="I86"/>
  <c r="I85"/>
  <c r="I84"/>
  <c r="E83"/>
  <c r="H83" s="1"/>
  <c r="E82"/>
  <c r="I82" s="1"/>
  <c r="E81"/>
  <c r="H81" s="1"/>
  <c r="E80"/>
  <c r="I80" s="1"/>
  <c r="I79"/>
  <c r="E78"/>
  <c r="I78" s="1"/>
  <c r="E77"/>
  <c r="H77" s="1"/>
  <c r="H76"/>
  <c r="E76"/>
  <c r="I76" s="1"/>
  <c r="E75"/>
  <c r="H75" s="1"/>
  <c r="E74"/>
  <c r="I74" s="1"/>
  <c r="E73"/>
  <c r="E72"/>
  <c r="I72" s="1"/>
  <c r="I71"/>
  <c r="F70"/>
  <c r="C70"/>
  <c r="I69"/>
  <c r="E68"/>
  <c r="I68" s="1"/>
  <c r="E67"/>
  <c r="H67" s="1"/>
  <c r="I66"/>
  <c r="E65"/>
  <c r="H65" s="1"/>
  <c r="I64"/>
  <c r="E63"/>
  <c r="H63" s="1"/>
  <c r="I62"/>
  <c r="G61"/>
  <c r="G49" s="1"/>
  <c r="F61"/>
  <c r="F49" s="1"/>
  <c r="E61"/>
  <c r="I60"/>
  <c r="E59"/>
  <c r="H59" s="1"/>
  <c r="E58"/>
  <c r="I58" s="1"/>
  <c r="I57"/>
  <c r="E56"/>
  <c r="I56" s="1"/>
  <c r="I55"/>
  <c r="E54"/>
  <c r="I54" s="1"/>
  <c r="I53"/>
  <c r="I52"/>
  <c r="E51"/>
  <c r="H51" s="1"/>
  <c r="I50"/>
  <c r="C49"/>
  <c r="I48"/>
  <c r="E47"/>
  <c r="H47" s="1"/>
  <c r="I46"/>
  <c r="E45"/>
  <c r="H45" s="1"/>
  <c r="E44"/>
  <c r="I44" s="1"/>
  <c r="E43"/>
  <c r="H43" s="1"/>
  <c r="E42"/>
  <c r="I42" s="1"/>
  <c r="E41"/>
  <c r="I41" s="1"/>
  <c r="E40"/>
  <c r="H40" s="1"/>
  <c r="I39"/>
  <c r="E38"/>
  <c r="H38" s="1"/>
  <c r="E37"/>
  <c r="I37" s="1"/>
  <c r="E36"/>
  <c r="H36" s="1"/>
  <c r="I35"/>
  <c r="I34"/>
  <c r="I33"/>
  <c r="E32"/>
  <c r="H32" s="1"/>
  <c r="I31"/>
  <c r="I30"/>
  <c r="E29"/>
  <c r="I29" s="1"/>
  <c r="E28"/>
  <c r="H28" s="1"/>
  <c r="I27"/>
  <c r="I26"/>
  <c r="I25"/>
  <c r="I24"/>
  <c r="I23"/>
  <c r="I22"/>
  <c r="E21"/>
  <c r="I21" s="1"/>
  <c r="I20"/>
  <c r="I19"/>
  <c r="I18"/>
  <c r="E17"/>
  <c r="I17" s="1"/>
  <c r="I16"/>
  <c r="I15"/>
  <c r="E14"/>
  <c r="H14" s="1"/>
  <c r="E13"/>
  <c r="I12"/>
  <c r="I11"/>
  <c r="G10"/>
  <c r="F10"/>
  <c r="D10"/>
  <c r="C10"/>
  <c r="H107" l="1"/>
  <c r="H13"/>
  <c r="I14"/>
  <c r="H17"/>
  <c r="H58"/>
  <c r="I59"/>
  <c r="H61"/>
  <c r="H106"/>
  <c r="H29"/>
  <c r="I36"/>
  <c r="H37"/>
  <c r="I38"/>
  <c r="H42"/>
  <c r="I51"/>
  <c r="H54"/>
  <c r="I67"/>
  <c r="H68"/>
  <c r="H72"/>
  <c r="H80"/>
  <c r="I81"/>
  <c r="H82"/>
  <c r="I83"/>
  <c r="H88"/>
  <c r="H110"/>
  <c r="I111"/>
  <c r="H114"/>
  <c r="I115"/>
  <c r="H118"/>
  <c r="H122"/>
  <c r="I123"/>
  <c r="H124"/>
  <c r="I125"/>
  <c r="H126"/>
  <c r="I127"/>
  <c r="H128"/>
  <c r="I130"/>
  <c r="F134"/>
  <c r="H21"/>
  <c r="H44"/>
  <c r="I47"/>
  <c r="H49"/>
  <c r="H56"/>
  <c r="I63"/>
  <c r="D134"/>
  <c r="H74"/>
  <c r="H78"/>
  <c r="H90"/>
  <c r="I93"/>
  <c r="H96"/>
  <c r="I99"/>
  <c r="H100"/>
  <c r="I101"/>
  <c r="H102"/>
  <c r="I103"/>
  <c r="H104"/>
  <c r="H108"/>
  <c r="H130"/>
  <c r="H73"/>
  <c r="E134"/>
  <c r="I134" s="1"/>
  <c r="E10"/>
  <c r="I28"/>
  <c r="I32"/>
  <c r="I40"/>
  <c r="I43"/>
  <c r="I45"/>
  <c r="I61"/>
  <c r="I65"/>
  <c r="I73"/>
  <c r="I75"/>
  <c r="I77"/>
  <c r="I87"/>
  <c r="I89"/>
  <c r="I91"/>
  <c r="I95"/>
  <c r="I97"/>
  <c r="I107"/>
  <c r="I117"/>
  <c r="I119"/>
  <c r="G134"/>
  <c r="C134"/>
  <c r="H132"/>
  <c r="I132"/>
  <c r="B21" i="42" l="1"/>
  <c r="C26" i="62"/>
  <c r="B25" i="72"/>
  <c r="B14" i="45"/>
  <c r="B10" i="44"/>
  <c r="E21" i="42"/>
  <c r="F26" i="62"/>
  <c r="E25" i="72"/>
  <c r="E14" i="45"/>
  <c r="E10" i="44"/>
  <c r="F21" i="42"/>
  <c r="F25" i="72"/>
  <c r="F10" i="44"/>
  <c r="G26" i="62"/>
  <c r="F14" i="45"/>
  <c r="C21" i="42"/>
  <c r="D26" i="62"/>
  <c r="C25" i="72"/>
  <c r="C14" i="45"/>
  <c r="C10" i="44"/>
  <c r="I49" i="50"/>
  <c r="H121"/>
  <c r="H10"/>
  <c r="I70"/>
  <c r="H70"/>
  <c r="H134" l="1"/>
  <c r="A3" i="28" l="1"/>
  <c r="D55" i="23"/>
  <c r="D56"/>
  <c r="D19"/>
  <c r="D2136" i="28"/>
  <c r="D2135"/>
  <c r="D1627" s="1"/>
  <c r="D1613"/>
  <c r="D1591"/>
  <c r="D1572"/>
  <c r="D1164" s="1"/>
  <c r="D1159"/>
  <c r="D530" s="1"/>
  <c r="D509"/>
  <c r="D471"/>
  <c r="D23" s="1"/>
  <c r="D17"/>
  <c r="D10"/>
  <c r="D9" l="1"/>
  <c r="D22"/>
  <c r="D75" i="85"/>
  <c r="D61"/>
  <c r="F47" s="1"/>
  <c r="D47"/>
  <c r="D30"/>
  <c r="A4" s="1"/>
  <c r="A3" s="1"/>
  <c r="A4" i="27"/>
  <c r="A3"/>
  <c r="E84" i="54"/>
  <c r="D84"/>
  <c r="E82"/>
  <c r="D82"/>
  <c r="C82"/>
  <c r="C80"/>
  <c r="C79"/>
  <c r="E78"/>
  <c r="D78"/>
  <c r="C78"/>
  <c r="E76"/>
  <c r="E86" s="1"/>
  <c r="D76"/>
  <c r="D86" s="1"/>
  <c r="C86" s="1"/>
  <c r="C76"/>
  <c r="E66"/>
  <c r="D66"/>
  <c r="E64"/>
  <c r="D64"/>
  <c r="C64"/>
  <c r="E62"/>
  <c r="D62"/>
  <c r="C62"/>
  <c r="E61"/>
  <c r="E60" s="1"/>
  <c r="D61"/>
  <c r="C61"/>
  <c r="E58"/>
  <c r="D58"/>
  <c r="C58"/>
  <c r="E45"/>
  <c r="D45"/>
  <c r="C45"/>
  <c r="E42"/>
  <c r="D42"/>
  <c r="D49" s="1"/>
  <c r="C42"/>
  <c r="C49" s="1"/>
  <c r="E32"/>
  <c r="D32"/>
  <c r="C32"/>
  <c r="E19"/>
  <c r="D19"/>
  <c r="C19"/>
  <c r="E15"/>
  <c r="D15"/>
  <c r="C15"/>
  <c r="E10"/>
  <c r="D10"/>
  <c r="C10"/>
  <c r="A4"/>
  <c r="A3"/>
  <c r="E27" i="20"/>
  <c r="D27"/>
  <c r="C27"/>
  <c r="E12"/>
  <c r="D12"/>
  <c r="C12"/>
  <c r="E9"/>
  <c r="D9"/>
  <c r="C9"/>
  <c r="A4"/>
  <c r="B3"/>
  <c r="A4" i="32"/>
  <c r="A3"/>
  <c r="D39" i="42"/>
  <c r="D38"/>
  <c r="G37" s="1"/>
  <c r="D37"/>
  <c r="G36"/>
  <c r="D36"/>
  <c r="F35"/>
  <c r="E35"/>
  <c r="D35" s="1"/>
  <c r="C35"/>
  <c r="B35"/>
  <c r="D34"/>
  <c r="G33" s="1"/>
  <c r="D33"/>
  <c r="G32"/>
  <c r="D32"/>
  <c r="D31"/>
  <c r="F30"/>
  <c r="E30"/>
  <c r="D30"/>
  <c r="C30"/>
  <c r="B30"/>
  <c r="G29" s="1"/>
  <c r="D29"/>
  <c r="G28"/>
  <c r="D28"/>
  <c r="F27"/>
  <c r="E27"/>
  <c r="D27"/>
  <c r="C27"/>
  <c r="B27"/>
  <c r="G26" s="1"/>
  <c r="D26"/>
  <c r="D25"/>
  <c r="G24" s="1"/>
  <c r="D24"/>
  <c r="F23"/>
  <c r="E23"/>
  <c r="C23"/>
  <c r="B23"/>
  <c r="D22"/>
  <c r="D21"/>
  <c r="G20" s="1"/>
  <c r="D20"/>
  <c r="D19"/>
  <c r="G18" s="1"/>
  <c r="D18"/>
  <c r="D17"/>
  <c r="G16" s="1"/>
  <c r="D16"/>
  <c r="D15"/>
  <c r="F14"/>
  <c r="E14"/>
  <c r="C14"/>
  <c r="B14"/>
  <c r="G13" s="1"/>
  <c r="D13"/>
  <c r="D12"/>
  <c r="D14" l="1"/>
  <c r="E88" i="54"/>
  <c r="D88" s="1"/>
  <c r="C88" s="1"/>
  <c r="G12" i="42"/>
  <c r="G15"/>
  <c r="G17"/>
  <c r="G19"/>
  <c r="G21"/>
  <c r="G22"/>
  <c r="D23"/>
  <c r="G25"/>
  <c r="G23" s="1"/>
  <c r="G27"/>
  <c r="G31"/>
  <c r="G30" s="1"/>
  <c r="G34"/>
  <c r="G35"/>
  <c r="G38"/>
  <c r="C15" i="20"/>
  <c r="F44" i="54"/>
  <c r="F43" s="1"/>
  <c r="F42" s="1"/>
  <c r="E49"/>
  <c r="C60"/>
  <c r="F61" i="85"/>
  <c r="C23" i="54"/>
  <c r="D23"/>
  <c r="F47"/>
  <c r="D60"/>
  <c r="F46"/>
  <c r="F45" s="1"/>
  <c r="E15" i="20"/>
  <c r="D15"/>
  <c r="F10" i="42"/>
  <c r="F40" s="1"/>
  <c r="E10"/>
  <c r="C10"/>
  <c r="C40" s="1"/>
  <c r="B40" s="1"/>
  <c r="G39" s="1"/>
  <c r="B10"/>
  <c r="A4"/>
  <c r="A3"/>
  <c r="D32" i="19"/>
  <c r="C32"/>
  <c r="D20"/>
  <c r="D33" s="1"/>
  <c r="C20"/>
  <c r="C33" s="1"/>
  <c r="B4"/>
  <c r="B3"/>
  <c r="D32" i="16"/>
  <c r="D31"/>
  <c r="C31"/>
  <c r="E30"/>
  <c r="E29"/>
  <c r="E28"/>
  <c r="E27"/>
  <c r="E26"/>
  <c r="E25"/>
  <c r="E24"/>
  <c r="E23"/>
  <c r="E22"/>
  <c r="E21"/>
  <c r="E31" s="1"/>
  <c r="D19"/>
  <c r="C19"/>
  <c r="C32" s="1"/>
  <c r="E18"/>
  <c r="E17"/>
  <c r="E16"/>
  <c r="E15"/>
  <c r="E14"/>
  <c r="E13"/>
  <c r="E12"/>
  <c r="E11"/>
  <c r="E10"/>
  <c r="E9"/>
  <c r="E19" s="1"/>
  <c r="A4"/>
  <c r="A3"/>
  <c r="D35" i="24"/>
  <c r="C33"/>
  <c r="C9"/>
  <c r="A4"/>
  <c r="A3"/>
  <c r="D31" i="65"/>
  <c r="G30"/>
  <c r="D30"/>
  <c r="D29"/>
  <c r="F28"/>
  <c r="E28"/>
  <c r="D28"/>
  <c r="C28"/>
  <c r="B28"/>
  <c r="G27" s="1"/>
  <c r="D27"/>
  <c r="D26"/>
  <c r="G25" s="1"/>
  <c r="D25"/>
  <c r="D24"/>
  <c r="D23"/>
  <c r="G22" s="1"/>
  <c r="D22"/>
  <c r="C21"/>
  <c r="D19"/>
  <c r="G18" s="1"/>
  <c r="D18"/>
  <c r="D17"/>
  <c r="F16"/>
  <c r="E16"/>
  <c r="D16"/>
  <c r="C16"/>
  <c r="B16"/>
  <c r="G15" s="1"/>
  <c r="D15"/>
  <c r="D14"/>
  <c r="G13" s="1"/>
  <c r="D13"/>
  <c r="D12"/>
  <c r="G11" s="1"/>
  <c r="D11"/>
  <c r="D10"/>
  <c r="A5"/>
  <c r="A4"/>
  <c r="E32" i="16" l="1"/>
  <c r="G14" i="42"/>
  <c r="G10" i="65"/>
  <c r="G12"/>
  <c r="G14"/>
  <c r="G17"/>
  <c r="G16" s="1"/>
  <c r="B21"/>
  <c r="G19" s="1"/>
  <c r="G23"/>
  <c r="G24"/>
  <c r="G26"/>
  <c r="G29"/>
  <c r="G28" s="1"/>
  <c r="D10" i="42"/>
  <c r="E40"/>
  <c r="A5" i="50"/>
  <c r="A4"/>
  <c r="E81" i="62"/>
  <c r="E80"/>
  <c r="H79" s="1"/>
  <c r="E79"/>
  <c r="E78"/>
  <c r="G77"/>
  <c r="F77"/>
  <c r="E77"/>
  <c r="D77"/>
  <c r="C77"/>
  <c r="H75" s="1"/>
  <c r="E75"/>
  <c r="E74"/>
  <c r="H73" s="1"/>
  <c r="E73"/>
  <c r="E72"/>
  <c r="H71" s="1"/>
  <c r="E71"/>
  <c r="E70"/>
  <c r="H69" s="1"/>
  <c r="E69"/>
  <c r="H68"/>
  <c r="H67" s="1"/>
  <c r="E67"/>
  <c r="G66"/>
  <c r="F66"/>
  <c r="D66"/>
  <c r="C66"/>
  <c r="E65"/>
  <c r="H64" s="1"/>
  <c r="E64"/>
  <c r="H63"/>
  <c r="E63"/>
  <c r="E62"/>
  <c r="H61" s="1"/>
  <c r="E61"/>
  <c r="E60"/>
  <c r="E59"/>
  <c r="H59" s="1"/>
  <c r="G58"/>
  <c r="F58"/>
  <c r="E58"/>
  <c r="D58"/>
  <c r="C58"/>
  <c r="H56" s="1"/>
  <c r="E56"/>
  <c r="E55"/>
  <c r="E54"/>
  <c r="H54" s="1"/>
  <c r="E53"/>
  <c r="H52" s="1"/>
  <c r="E52"/>
  <c r="E51"/>
  <c r="H50" s="1"/>
  <c r="E50"/>
  <c r="H49"/>
  <c r="E49"/>
  <c r="G48"/>
  <c r="F48"/>
  <c r="D48"/>
  <c r="C48"/>
  <c r="G47"/>
  <c r="F47"/>
  <c r="C47"/>
  <c r="H45" s="1"/>
  <c r="E45"/>
  <c r="E44"/>
  <c r="E43"/>
  <c r="H43" s="1"/>
  <c r="E42"/>
  <c r="H42" s="1"/>
  <c r="G41"/>
  <c r="F41"/>
  <c r="E41"/>
  <c r="D41"/>
  <c r="C41"/>
  <c r="H39" s="1"/>
  <c r="E39"/>
  <c r="E38"/>
  <c r="H37" s="1"/>
  <c r="E37"/>
  <c r="H36"/>
  <c r="E36"/>
  <c r="E35"/>
  <c r="H34" s="1"/>
  <c r="E34"/>
  <c r="H33"/>
  <c r="E33"/>
  <c r="H32"/>
  <c r="E32"/>
  <c r="H31"/>
  <c r="E31"/>
  <c r="G30"/>
  <c r="F30"/>
  <c r="E30"/>
  <c r="D30"/>
  <c r="C30"/>
  <c r="H28" s="1"/>
  <c r="E28"/>
  <c r="E27"/>
  <c r="E26"/>
  <c r="H25" s="1"/>
  <c r="E25"/>
  <c r="E24"/>
  <c r="E23"/>
  <c r="H22" s="1"/>
  <c r="E22"/>
  <c r="G21"/>
  <c r="G10" s="1"/>
  <c r="F21"/>
  <c r="D21"/>
  <c r="D10" s="1"/>
  <c r="C21"/>
  <c r="C10" s="1"/>
  <c r="E19"/>
  <c r="H18" s="1"/>
  <c r="E18"/>
  <c r="E17"/>
  <c r="H16" s="1"/>
  <c r="E16"/>
  <c r="E15"/>
  <c r="H14" s="1"/>
  <c r="E14"/>
  <c r="H13"/>
  <c r="E13"/>
  <c r="E12"/>
  <c r="G11"/>
  <c r="F11"/>
  <c r="D11"/>
  <c r="C11"/>
  <c r="F10"/>
  <c r="A5"/>
  <c r="A2"/>
  <c r="D40" i="42" l="1"/>
  <c r="G10"/>
  <c r="G40" s="1"/>
  <c r="G9" i="65"/>
  <c r="E11" i="62"/>
  <c r="H12"/>
  <c r="H11" s="1"/>
  <c r="H15"/>
  <c r="H17"/>
  <c r="H19"/>
  <c r="E21"/>
  <c r="H23"/>
  <c r="H24"/>
  <c r="H26"/>
  <c r="H27"/>
  <c r="H35"/>
  <c r="H30" s="1"/>
  <c r="H38"/>
  <c r="H44"/>
  <c r="H41" s="1"/>
  <c r="E48"/>
  <c r="H51"/>
  <c r="H53"/>
  <c r="H55"/>
  <c r="H60"/>
  <c r="H58" s="1"/>
  <c r="H62"/>
  <c r="H65"/>
  <c r="E66"/>
  <c r="H70"/>
  <c r="H72"/>
  <c r="H74"/>
  <c r="H78"/>
  <c r="H80"/>
  <c r="D44" i="72"/>
  <c r="G43" s="1"/>
  <c r="D43"/>
  <c r="D42"/>
  <c r="G41" s="1"/>
  <c r="D41"/>
  <c r="F40"/>
  <c r="E40"/>
  <c r="C40"/>
  <c r="B40"/>
  <c r="D40" s="1"/>
  <c r="G39"/>
  <c r="D39"/>
  <c r="D38"/>
  <c r="D37"/>
  <c r="D36"/>
  <c r="D35"/>
  <c r="D34"/>
  <c r="D33"/>
  <c r="D32"/>
  <c r="D31"/>
  <c r="D30"/>
  <c r="F29"/>
  <c r="E29"/>
  <c r="C29"/>
  <c r="B29"/>
  <c r="G28"/>
  <c r="D28"/>
  <c r="G27" s="1"/>
  <c r="D27"/>
  <c r="D26"/>
  <c r="D25"/>
  <c r="D24"/>
  <c r="G23" s="1"/>
  <c r="D23"/>
  <c r="D22"/>
  <c r="G21" s="1"/>
  <c r="D21"/>
  <c r="F20"/>
  <c r="E20"/>
  <c r="C20"/>
  <c r="B20"/>
  <c r="G19"/>
  <c r="D19"/>
  <c r="D18"/>
  <c r="D17"/>
  <c r="D16"/>
  <c r="D15"/>
  <c r="D14"/>
  <c r="D13"/>
  <c r="G12" s="1"/>
  <c r="D12"/>
  <c r="D11"/>
  <c r="F10"/>
  <c r="F45" s="1"/>
  <c r="E10"/>
  <c r="E45" s="1"/>
  <c r="C10"/>
  <c r="C45" s="1"/>
  <c r="B10"/>
  <c r="B45" s="1"/>
  <c r="A5"/>
  <c r="A4"/>
  <c r="F23" i="45"/>
  <c r="E23"/>
  <c r="C23"/>
  <c r="B23"/>
  <c r="G22" s="1"/>
  <c r="D22"/>
  <c r="G21"/>
  <c r="D21"/>
  <c r="D20"/>
  <c r="G19"/>
  <c r="D19"/>
  <c r="D18"/>
  <c r="G17"/>
  <c r="D17"/>
  <c r="D16"/>
  <c r="G15"/>
  <c r="D15"/>
  <c r="D14"/>
  <c r="G13"/>
  <c r="D13"/>
  <c r="D12"/>
  <c r="G11"/>
  <c r="D11"/>
  <c r="D10"/>
  <c r="G10" s="1"/>
  <c r="A5"/>
  <c r="A4"/>
  <c r="H21" i="44"/>
  <c r="F15"/>
  <c r="E15"/>
  <c r="C15"/>
  <c r="B15"/>
  <c r="G13" s="1"/>
  <c r="D13"/>
  <c r="D12"/>
  <c r="G11" s="1"/>
  <c r="D11"/>
  <c r="D10"/>
  <c r="A5"/>
  <c r="A4"/>
  <c r="D29" i="61"/>
  <c r="D27"/>
  <c r="D26"/>
  <c r="G25" s="1"/>
  <c r="D25"/>
  <c r="D24"/>
  <c r="G23" s="1"/>
  <c r="D23"/>
  <c r="G22"/>
  <c r="D22"/>
  <c r="F21"/>
  <c r="E21"/>
  <c r="D21"/>
  <c r="C21"/>
  <c r="B21"/>
  <c r="D18"/>
  <c r="D16"/>
  <c r="G16" s="1"/>
  <c r="D15"/>
  <c r="D14"/>
  <c r="D13"/>
  <c r="D12"/>
  <c r="D11"/>
  <c r="F10"/>
  <c r="F31" s="1"/>
  <c r="E10"/>
  <c r="C10"/>
  <c r="C31" s="1"/>
  <c r="B10"/>
  <c r="A5"/>
  <c r="A2"/>
  <c r="F32" i="38"/>
  <c r="E32"/>
  <c r="C32"/>
  <c r="B32"/>
  <c r="G31"/>
  <c r="D31"/>
  <c r="G30"/>
  <c r="D30"/>
  <c r="G29"/>
  <c r="D29"/>
  <c r="G28"/>
  <c r="D28"/>
  <c r="G27"/>
  <c r="D27"/>
  <c r="G26"/>
  <c r="D26"/>
  <c r="G25"/>
  <c r="D25"/>
  <c r="G24"/>
  <c r="D24"/>
  <c r="G23"/>
  <c r="D23"/>
  <c r="G22"/>
  <c r="D22"/>
  <c r="G21"/>
  <c r="D21"/>
  <c r="G20"/>
  <c r="D20"/>
  <c r="G19"/>
  <c r="D19"/>
  <c r="G18"/>
  <c r="D18"/>
  <c r="D14"/>
  <c r="D13"/>
  <c r="D12"/>
  <c r="D11"/>
  <c r="D10"/>
  <c r="D9"/>
  <c r="A5"/>
  <c r="A4"/>
  <c r="D13" i="37"/>
  <c r="D12"/>
  <c r="D10"/>
  <c r="A5"/>
  <c r="A4"/>
  <c r="G18" i="61" l="1"/>
  <c r="B31"/>
  <c r="G29" s="1"/>
  <c r="D20" i="72"/>
  <c r="G20" s="1"/>
  <c r="G25"/>
  <c r="G12" i="61"/>
  <c r="G14"/>
  <c r="E31"/>
  <c r="D10"/>
  <c r="D31" s="1"/>
  <c r="H33" s="1"/>
  <c r="H32" s="1"/>
  <c r="H31" s="1"/>
  <c r="D32" i="38"/>
  <c r="G32" s="1"/>
  <c r="G44" i="72"/>
  <c r="D45"/>
  <c r="G45" s="1"/>
  <c r="G10" i="37"/>
  <c r="G12"/>
  <c r="G9" i="38"/>
  <c r="G11"/>
  <c r="G13"/>
  <c r="D15" i="44"/>
  <c r="G15" s="1"/>
  <c r="G14" i="45"/>
  <c r="G18"/>
  <c r="D23"/>
  <c r="G23" s="1"/>
  <c r="D10" i="72"/>
  <c r="G11"/>
  <c r="G13"/>
  <c r="G15"/>
  <c r="G17"/>
  <c r="G22"/>
  <c r="G24"/>
  <c r="G26"/>
  <c r="G31"/>
  <c r="G33"/>
  <c r="G35"/>
  <c r="G37"/>
  <c r="G40"/>
  <c r="G42"/>
  <c r="H48" i="62"/>
  <c r="F9" i="65"/>
  <c r="G13" i="37"/>
  <c r="G10" i="38"/>
  <c r="G12"/>
  <c r="G14"/>
  <c r="G11" i="61"/>
  <c r="G13"/>
  <c r="G15"/>
  <c r="G24"/>
  <c r="G26"/>
  <c r="G27"/>
  <c r="G10" i="44"/>
  <c r="G12"/>
  <c r="G12" i="45"/>
  <c r="G16"/>
  <c r="G20"/>
  <c r="G10" i="72"/>
  <c r="G14"/>
  <c r="G16"/>
  <c r="G18"/>
  <c r="D29"/>
  <c r="G29" s="1"/>
  <c r="G30"/>
  <c r="G32"/>
  <c r="G34"/>
  <c r="G36"/>
  <c r="G38"/>
  <c r="H66" i="62"/>
  <c r="E47"/>
  <c r="D47" s="1"/>
  <c r="D83" s="1"/>
  <c r="C83" s="1"/>
  <c r="H81" s="1"/>
  <c r="H77" s="1"/>
  <c r="H21"/>
  <c r="H10" s="1"/>
  <c r="E10"/>
  <c r="G21" i="61" l="1"/>
  <c r="H34"/>
  <c r="H47" i="62"/>
  <c r="H83" s="1"/>
  <c r="G10" i="61"/>
  <c r="G31" s="1"/>
  <c r="H35" s="1"/>
  <c r="E9" i="65"/>
  <c r="E158" i="71"/>
  <c r="E157"/>
  <c r="E156"/>
  <c r="E155"/>
  <c r="E154"/>
  <c r="E153"/>
  <c r="E152"/>
  <c r="E151"/>
  <c r="G150"/>
  <c r="F150"/>
  <c r="E11" i="37" s="1"/>
  <c r="D150" i="71"/>
  <c r="C11" i="37" s="1"/>
  <c r="C150" i="71"/>
  <c r="B11" i="37" s="1"/>
  <c r="E149" i="71"/>
  <c r="H148" s="1"/>
  <c r="E148"/>
  <c r="H147"/>
  <c r="E147"/>
  <c r="G146"/>
  <c r="F146"/>
  <c r="E146"/>
  <c r="D146"/>
  <c r="C146"/>
  <c r="H145" s="1"/>
  <c r="E145"/>
  <c r="E144"/>
  <c r="H143" s="1"/>
  <c r="E143"/>
  <c r="E142"/>
  <c r="E141"/>
  <c r="H140" s="1"/>
  <c r="E140"/>
  <c r="E139"/>
  <c r="H138" s="1"/>
  <c r="E138"/>
  <c r="G137"/>
  <c r="F137"/>
  <c r="E137"/>
  <c r="D137"/>
  <c r="C137"/>
  <c r="H136" s="1"/>
  <c r="E136"/>
  <c r="E135"/>
  <c r="H134" s="1"/>
  <c r="E134"/>
  <c r="G133"/>
  <c r="F133"/>
  <c r="D133"/>
  <c r="C133"/>
  <c r="E132"/>
  <c r="H131" s="1"/>
  <c r="E131"/>
  <c r="E130"/>
  <c r="H129" s="1"/>
  <c r="E129"/>
  <c r="E128"/>
  <c r="H127" s="1"/>
  <c r="E127"/>
  <c r="E126"/>
  <c r="H125" s="1"/>
  <c r="E125"/>
  <c r="E124"/>
  <c r="G123"/>
  <c r="F123"/>
  <c r="E123"/>
  <c r="D123"/>
  <c r="C123"/>
  <c r="H122" s="1"/>
  <c r="E122"/>
  <c r="E121"/>
  <c r="H120" s="1"/>
  <c r="E120"/>
  <c r="E119"/>
  <c r="H118" s="1"/>
  <c r="E118"/>
  <c r="E117"/>
  <c r="H116" s="1"/>
  <c r="E116"/>
  <c r="E115"/>
  <c r="H114" s="1"/>
  <c r="E114"/>
  <c r="G113"/>
  <c r="F113"/>
  <c r="D113"/>
  <c r="C113"/>
  <c r="E112"/>
  <c r="H111" s="1"/>
  <c r="E111"/>
  <c r="E110"/>
  <c r="H109" s="1"/>
  <c r="E109"/>
  <c r="E108"/>
  <c r="H107" s="1"/>
  <c r="E107"/>
  <c r="E106"/>
  <c r="H105" s="1"/>
  <c r="E105"/>
  <c r="E104"/>
  <c r="G103"/>
  <c r="F103"/>
  <c r="E103"/>
  <c r="D103"/>
  <c r="C103"/>
  <c r="H102" s="1"/>
  <c r="E102"/>
  <c r="E101"/>
  <c r="H100" s="1"/>
  <c r="E100"/>
  <c r="E99"/>
  <c r="H98" s="1"/>
  <c r="E98"/>
  <c r="E97"/>
  <c r="H96" s="1"/>
  <c r="E96"/>
  <c r="E95"/>
  <c r="H94" s="1"/>
  <c r="E94"/>
  <c r="G93"/>
  <c r="F93"/>
  <c r="D93"/>
  <c r="C93"/>
  <c r="E92"/>
  <c r="H91" s="1"/>
  <c r="E91"/>
  <c r="E90"/>
  <c r="E89"/>
  <c r="H88" s="1"/>
  <c r="E88"/>
  <c r="E87"/>
  <c r="H86" s="1"/>
  <c r="E86"/>
  <c r="G85"/>
  <c r="F85"/>
  <c r="E85"/>
  <c r="D85"/>
  <c r="C85"/>
  <c r="F84"/>
  <c r="D84"/>
  <c r="C84"/>
  <c r="H83" s="1"/>
  <c r="E83"/>
  <c r="E82"/>
  <c r="H81" s="1"/>
  <c r="E81"/>
  <c r="E80"/>
  <c r="H79" s="1"/>
  <c r="E79"/>
  <c r="E78"/>
  <c r="H77" s="1"/>
  <c r="E77"/>
  <c r="G76"/>
  <c r="F76"/>
  <c r="D76"/>
  <c r="C76"/>
  <c r="E75"/>
  <c r="H74" s="1"/>
  <c r="E74"/>
  <c r="E73"/>
  <c r="G72"/>
  <c r="F72"/>
  <c r="E72"/>
  <c r="D72"/>
  <c r="C72"/>
  <c r="H71" s="1"/>
  <c r="E71"/>
  <c r="E70"/>
  <c r="H69" s="1"/>
  <c r="E69"/>
  <c r="E68"/>
  <c r="H67" s="1"/>
  <c r="E67"/>
  <c r="E66"/>
  <c r="H65" s="1"/>
  <c r="E65"/>
  <c r="E64"/>
  <c r="G63"/>
  <c r="F63"/>
  <c r="E63"/>
  <c r="D63"/>
  <c r="C63"/>
  <c r="H62" s="1"/>
  <c r="E62"/>
  <c r="E61"/>
  <c r="H60" s="1"/>
  <c r="E60"/>
  <c r="G59"/>
  <c r="F59"/>
  <c r="D59"/>
  <c r="C59"/>
  <c r="E58"/>
  <c r="H57" s="1"/>
  <c r="E57"/>
  <c r="E56"/>
  <c r="H55" s="1"/>
  <c r="E55"/>
  <c r="E54"/>
  <c r="E53"/>
  <c r="H52" s="1"/>
  <c r="E52"/>
  <c r="E51"/>
  <c r="H50" s="1"/>
  <c r="E50"/>
  <c r="G49"/>
  <c r="F49"/>
  <c r="E49"/>
  <c r="D49"/>
  <c r="C49"/>
  <c r="H48" s="1"/>
  <c r="E48"/>
  <c r="E47"/>
  <c r="H46" s="1"/>
  <c r="E46"/>
  <c r="E45"/>
  <c r="H44" s="1"/>
  <c r="E44"/>
  <c r="H43"/>
  <c r="E43"/>
  <c r="E42"/>
  <c r="H41" s="1"/>
  <c r="E41"/>
  <c r="E40"/>
  <c r="E39" s="1"/>
  <c r="G39"/>
  <c r="F39"/>
  <c r="D39"/>
  <c r="C39"/>
  <c r="E38"/>
  <c r="E37"/>
  <c r="E33"/>
  <c r="E32"/>
  <c r="E31"/>
  <c r="E30"/>
  <c r="G29"/>
  <c r="F29"/>
  <c r="C29"/>
  <c r="E28"/>
  <c r="E27"/>
  <c r="E26"/>
  <c r="E25"/>
  <c r="E24"/>
  <c r="E23"/>
  <c r="H23" s="1"/>
  <c r="E22"/>
  <c r="E21"/>
  <c r="E20"/>
  <c r="G19"/>
  <c r="F19"/>
  <c r="D19"/>
  <c r="C19"/>
  <c r="B9" i="37" s="1"/>
  <c r="B15" s="1"/>
  <c r="E18" i="71"/>
  <c r="E17"/>
  <c r="H16" s="1"/>
  <c r="E16"/>
  <c r="E15"/>
  <c r="H14" s="1"/>
  <c r="E14"/>
  <c r="E13"/>
  <c r="E12"/>
  <c r="F11"/>
  <c r="E9" i="37" s="1"/>
  <c r="E15" s="1"/>
  <c r="D11" i="71"/>
  <c r="D10" s="1"/>
  <c r="D159" s="1"/>
  <c r="F10"/>
  <c r="F159" s="1"/>
  <c r="A2"/>
  <c r="F9" i="37" l="1"/>
  <c r="G84" i="71"/>
  <c r="F11" i="37"/>
  <c r="H21" i="71"/>
  <c r="H24"/>
  <c r="H26"/>
  <c r="D11" i="37"/>
  <c r="G11" s="1"/>
  <c r="C9"/>
  <c r="D9" s="1"/>
  <c r="G9" s="1"/>
  <c r="G10" i="71"/>
  <c r="G159" s="1"/>
  <c r="E29"/>
  <c r="H28"/>
  <c r="C10"/>
  <c r="C159" s="1"/>
  <c r="E150"/>
  <c r="H152"/>
  <c r="H32"/>
  <c r="H35"/>
  <c r="H37"/>
  <c r="H30"/>
  <c r="H12"/>
  <c r="E19"/>
  <c r="E11"/>
  <c r="H13"/>
  <c r="H15"/>
  <c r="H17"/>
  <c r="G83" i="62"/>
  <c r="F83" s="1"/>
  <c r="E83" s="1"/>
  <c r="I88"/>
  <c r="H18" i="71"/>
  <c r="H20"/>
  <c r="H22"/>
  <c r="H25"/>
  <c r="H27"/>
  <c r="H31"/>
  <c r="H33"/>
  <c r="H34"/>
  <c r="H36"/>
  <c r="H38"/>
  <c r="H40"/>
  <c r="H42"/>
  <c r="H45"/>
  <c r="H47"/>
  <c r="H51"/>
  <c r="H53"/>
  <c r="H49" s="1"/>
  <c r="H54"/>
  <c r="H56"/>
  <c r="H58"/>
  <c r="E59"/>
  <c r="H61"/>
  <c r="H59" s="1"/>
  <c r="H64"/>
  <c r="H66"/>
  <c r="H68"/>
  <c r="H70"/>
  <c r="H73"/>
  <c r="H72" s="1"/>
  <c r="H75"/>
  <c r="E76"/>
  <c r="H78"/>
  <c r="H80"/>
  <c r="H82"/>
  <c r="H87"/>
  <c r="H89"/>
  <c r="H85" s="1"/>
  <c r="H90"/>
  <c r="H92"/>
  <c r="E93"/>
  <c r="H95"/>
  <c r="H97"/>
  <c r="H99"/>
  <c r="H101"/>
  <c r="H104"/>
  <c r="H106"/>
  <c r="H108"/>
  <c r="H110"/>
  <c r="H112"/>
  <c r="E113"/>
  <c r="H115"/>
  <c r="H117"/>
  <c r="H119"/>
  <c r="H121"/>
  <c r="H124"/>
  <c r="H126"/>
  <c r="H128"/>
  <c r="H130"/>
  <c r="H132"/>
  <c r="E133"/>
  <c r="H135"/>
  <c r="H133" s="1"/>
  <c r="H139"/>
  <c r="H137" s="1"/>
  <c r="H141"/>
  <c r="H142"/>
  <c r="H144"/>
  <c r="H146"/>
  <c r="H149"/>
  <c r="H151"/>
  <c r="H153"/>
  <c r="H154"/>
  <c r="H39"/>
  <c r="D9" i="65"/>
  <c r="D80" i="70"/>
  <c r="D79"/>
  <c r="G78" s="1"/>
  <c r="D78"/>
  <c r="D77"/>
  <c r="G76" s="1"/>
  <c r="D76"/>
  <c r="D75"/>
  <c r="D74"/>
  <c r="F73"/>
  <c r="E73"/>
  <c r="C73"/>
  <c r="B73"/>
  <c r="G72" s="1"/>
  <c r="D72"/>
  <c r="D71"/>
  <c r="G70" s="1"/>
  <c r="D70"/>
  <c r="F69"/>
  <c r="E69"/>
  <c r="C69"/>
  <c r="B69"/>
  <c r="D68"/>
  <c r="G67" s="1"/>
  <c r="D67"/>
  <c r="D66"/>
  <c r="G65" s="1"/>
  <c r="D65"/>
  <c r="D64"/>
  <c r="G63" s="1"/>
  <c r="D63"/>
  <c r="D62"/>
  <c r="F61"/>
  <c r="E61"/>
  <c r="C61"/>
  <c r="B61"/>
  <c r="D60"/>
  <c r="G59" s="1"/>
  <c r="D59"/>
  <c r="D58"/>
  <c r="F57"/>
  <c r="E57"/>
  <c r="C57"/>
  <c r="B57"/>
  <c r="D56"/>
  <c r="G55" s="1"/>
  <c r="D55"/>
  <c r="D54"/>
  <c r="G53" s="1"/>
  <c r="D53"/>
  <c r="D52"/>
  <c r="G51" s="1"/>
  <c r="D51"/>
  <c r="D50"/>
  <c r="G49" s="1"/>
  <c r="D49"/>
  <c r="D48"/>
  <c r="F47"/>
  <c r="E47"/>
  <c r="C47"/>
  <c r="B47"/>
  <c r="D46"/>
  <c r="G45" s="1"/>
  <c r="D45"/>
  <c r="D44"/>
  <c r="G43" s="1"/>
  <c r="D43"/>
  <c r="D42"/>
  <c r="G41" s="1"/>
  <c r="D41"/>
  <c r="D40"/>
  <c r="G39" s="1"/>
  <c r="D39"/>
  <c r="D38"/>
  <c r="F37"/>
  <c r="E37"/>
  <c r="C37"/>
  <c r="B37"/>
  <c r="D36"/>
  <c r="D35"/>
  <c r="D34"/>
  <c r="D33"/>
  <c r="D32"/>
  <c r="D31"/>
  <c r="D30"/>
  <c r="D29"/>
  <c r="D28"/>
  <c r="F27"/>
  <c r="E27"/>
  <c r="C27"/>
  <c r="B27"/>
  <c r="D26"/>
  <c r="D25"/>
  <c r="D24"/>
  <c r="D23"/>
  <c r="D22"/>
  <c r="D21"/>
  <c r="D20"/>
  <c r="D19"/>
  <c r="D18"/>
  <c r="F17"/>
  <c r="E17"/>
  <c r="C17"/>
  <c r="B17"/>
  <c r="D16"/>
  <c r="D15"/>
  <c r="D14"/>
  <c r="D13"/>
  <c r="D12"/>
  <c r="D11"/>
  <c r="D10"/>
  <c r="F9"/>
  <c r="E9"/>
  <c r="C9"/>
  <c r="B9"/>
  <c r="A5"/>
  <c r="A4"/>
  <c r="D18" i="21"/>
  <c r="F15" i="37" l="1"/>
  <c r="C15"/>
  <c r="D15" s="1"/>
  <c r="G15" s="1"/>
  <c r="I87" i="62"/>
  <c r="I86" s="1"/>
  <c r="I85" s="1"/>
  <c r="I84" s="1"/>
  <c r="I83" s="1"/>
  <c r="H29" i="71"/>
  <c r="H19"/>
  <c r="G29" i="70"/>
  <c r="G31"/>
  <c r="G33"/>
  <c r="G35"/>
  <c r="G25"/>
  <c r="G23"/>
  <c r="G21"/>
  <c r="G19"/>
  <c r="G74"/>
  <c r="E81"/>
  <c r="C6" i="24" s="1"/>
  <c r="F81" i="70"/>
  <c r="H29" i="37" s="1"/>
  <c r="C81" i="70"/>
  <c r="D9"/>
  <c r="G9" s="1"/>
  <c r="G11"/>
  <c r="G13"/>
  <c r="G15"/>
  <c r="H19" i="37"/>
  <c r="D73" i="70"/>
  <c r="B81"/>
  <c r="H123" i="71"/>
  <c r="H113"/>
  <c r="H103"/>
  <c r="H93"/>
  <c r="H63"/>
  <c r="H11"/>
  <c r="G10" i="70"/>
  <c r="G12"/>
  <c r="G14"/>
  <c r="G16"/>
  <c r="D17"/>
  <c r="G17" s="1"/>
  <c r="G18"/>
  <c r="G20"/>
  <c r="G22"/>
  <c r="G24"/>
  <c r="G26"/>
  <c r="D27"/>
  <c r="G27" s="1"/>
  <c r="G28"/>
  <c r="G30"/>
  <c r="G32"/>
  <c r="G34"/>
  <c r="G36"/>
  <c r="D37"/>
  <c r="G37" s="1"/>
  <c r="G38"/>
  <c r="G40"/>
  <c r="G42"/>
  <c r="G44"/>
  <c r="G46"/>
  <c r="D47"/>
  <c r="G47" s="1"/>
  <c r="G48"/>
  <c r="G50"/>
  <c r="G52"/>
  <c r="G54"/>
  <c r="G56"/>
  <c r="D57"/>
  <c r="G57" s="1"/>
  <c r="G58"/>
  <c r="G60"/>
  <c r="D61"/>
  <c r="G61" s="1"/>
  <c r="G62"/>
  <c r="G64"/>
  <c r="G66"/>
  <c r="G68"/>
  <c r="D69"/>
  <c r="G69" s="1"/>
  <c r="G71"/>
  <c r="G73"/>
  <c r="G75"/>
  <c r="G77"/>
  <c r="G79"/>
  <c r="C9" i="65"/>
  <c r="E84" i="71"/>
  <c r="H76"/>
  <c r="E10"/>
  <c r="E159" s="1"/>
  <c r="E14" i="21"/>
  <c r="E13"/>
  <c r="E12"/>
  <c r="E10"/>
  <c r="D9"/>
  <c r="A4"/>
  <c r="A3"/>
  <c r="H80" i="55"/>
  <c r="G80"/>
  <c r="E80"/>
  <c r="D80"/>
  <c r="I79"/>
  <c r="F79"/>
  <c r="I78"/>
  <c r="F78"/>
  <c r="F80" s="1"/>
  <c r="I73"/>
  <c r="I72"/>
  <c r="H72"/>
  <c r="G72"/>
  <c r="F72"/>
  <c r="E72"/>
  <c r="D72"/>
  <c r="I68"/>
  <c r="F68"/>
  <c r="I67"/>
  <c r="F67"/>
  <c r="I66"/>
  <c r="I64" s="1"/>
  <c r="I65"/>
  <c r="F65"/>
  <c r="H64"/>
  <c r="G64"/>
  <c r="E64"/>
  <c r="D64"/>
  <c r="I63"/>
  <c r="I62"/>
  <c r="I61"/>
  <c r="I59" s="1"/>
  <c r="I60"/>
  <c r="F60"/>
  <c r="H59"/>
  <c r="G59"/>
  <c r="E59"/>
  <c r="D59"/>
  <c r="I58"/>
  <c r="F58"/>
  <c r="I57"/>
  <c r="F57"/>
  <c r="I56"/>
  <c r="F56"/>
  <c r="I55"/>
  <c r="F55"/>
  <c r="I54"/>
  <c r="F54"/>
  <c r="I53"/>
  <c r="F53"/>
  <c r="I52"/>
  <c r="F52"/>
  <c r="I51"/>
  <c r="F51"/>
  <c r="H50"/>
  <c r="H70" s="1"/>
  <c r="G50"/>
  <c r="F50" s="1"/>
  <c r="E50"/>
  <c r="E70" s="1"/>
  <c r="D50"/>
  <c r="D70" s="1"/>
  <c r="H16" i="37" l="1"/>
  <c r="H26"/>
  <c r="H18"/>
  <c r="I159" i="71"/>
  <c r="I156"/>
  <c r="H156" s="1"/>
  <c r="B9" i="65"/>
  <c r="B32" s="1"/>
  <c r="G31" s="1"/>
  <c r="G21" s="1"/>
  <c r="C32"/>
  <c r="H10" i="71"/>
  <c r="G80" i="70"/>
  <c r="F12" i="20"/>
  <c r="I155" i="71"/>
  <c r="H155" s="1"/>
  <c r="D81" i="70"/>
  <c r="I157" i="71" s="1"/>
  <c r="H157" s="1"/>
  <c r="H15" i="37"/>
  <c r="I50" i="55"/>
  <c r="F59"/>
  <c r="F64"/>
  <c r="G70"/>
  <c r="F70" s="1"/>
  <c r="I70"/>
  <c r="C42" i="24"/>
  <c r="D6"/>
  <c r="I42" i="55"/>
  <c r="F42"/>
  <c r="I41"/>
  <c r="F41"/>
  <c r="I40" s="1"/>
  <c r="H40"/>
  <c r="G40"/>
  <c r="E40"/>
  <c r="D40"/>
  <c r="I39"/>
  <c r="F39"/>
  <c r="H38"/>
  <c r="G38"/>
  <c r="F38" s="1"/>
  <c r="E38"/>
  <c r="D38"/>
  <c r="I37"/>
  <c r="F37"/>
  <c r="I36"/>
  <c r="F36"/>
  <c r="I35"/>
  <c r="F35"/>
  <c r="I34"/>
  <c r="F34"/>
  <c r="I33"/>
  <c r="F33"/>
  <c r="I32"/>
  <c r="I31" s="1"/>
  <c r="H31"/>
  <c r="G31"/>
  <c r="F31"/>
  <c r="E31"/>
  <c r="D31"/>
  <c r="I30"/>
  <c r="F30"/>
  <c r="I29"/>
  <c r="F29"/>
  <c r="I28"/>
  <c r="F28"/>
  <c r="I27"/>
  <c r="F27"/>
  <c r="I26"/>
  <c r="F26"/>
  <c r="I25"/>
  <c r="F25"/>
  <c r="I24"/>
  <c r="F24"/>
  <c r="I23"/>
  <c r="F23"/>
  <c r="I22"/>
  <c r="F22"/>
  <c r="I21"/>
  <c r="F21"/>
  <c r="I20"/>
  <c r="F20"/>
  <c r="I18"/>
  <c r="H18"/>
  <c r="H44" s="1"/>
  <c r="H75" s="1"/>
  <c r="G18"/>
  <c r="G44" s="1"/>
  <c r="G75" s="1"/>
  <c r="F18"/>
  <c r="E18"/>
  <c r="E44" s="1"/>
  <c r="D18"/>
  <c r="D44" s="1"/>
  <c r="I17"/>
  <c r="F17"/>
  <c r="I16"/>
  <c r="F16"/>
  <c r="I15"/>
  <c r="F15"/>
  <c r="I14"/>
  <c r="F14"/>
  <c r="I13"/>
  <c r="F13"/>
  <c r="I12"/>
  <c r="F12"/>
  <c r="I11"/>
  <c r="F11"/>
  <c r="A3"/>
  <c r="H43" i="67"/>
  <c r="E43"/>
  <c r="H42" s="1"/>
  <c r="G42"/>
  <c r="F42"/>
  <c r="E42" s="1"/>
  <c r="D42"/>
  <c r="C42"/>
  <c r="H40"/>
  <c r="E40"/>
  <c r="H39"/>
  <c r="E39"/>
  <c r="H37"/>
  <c r="E37"/>
  <c r="H36"/>
  <c r="G36"/>
  <c r="F36"/>
  <c r="E36"/>
  <c r="D36"/>
  <c r="C36"/>
  <c r="H34"/>
  <c r="E34"/>
  <c r="H33"/>
  <c r="E33"/>
  <c r="H32"/>
  <c r="E32"/>
  <c r="H31"/>
  <c r="E31"/>
  <c r="H30"/>
  <c r="E30"/>
  <c r="H29"/>
  <c r="E29"/>
  <c r="H27"/>
  <c r="E27"/>
  <c r="H26"/>
  <c r="H45" s="1"/>
  <c r="H150" i="71" l="1"/>
  <c r="H84" s="1"/>
  <c r="H159" s="1"/>
  <c r="I38" i="55"/>
  <c r="F40"/>
  <c r="H28" i="37"/>
  <c r="H17"/>
  <c r="H27"/>
  <c r="G81" i="70"/>
  <c r="F21" i="65"/>
  <c r="G32"/>
  <c r="I44" i="55"/>
  <c r="I75" s="1"/>
  <c r="F44"/>
  <c r="F75" s="1"/>
  <c r="E75"/>
  <c r="D75"/>
  <c r="I47"/>
  <c r="G26" i="67"/>
  <c r="G45" s="1"/>
  <c r="F26"/>
  <c r="F45" s="1"/>
  <c r="E26"/>
  <c r="E45" s="1"/>
  <c r="D26"/>
  <c r="D45" s="1"/>
  <c r="C26"/>
  <c r="C45" s="1"/>
  <c r="F9" i="20" s="1"/>
  <c r="G20" i="67"/>
  <c r="H21" s="1"/>
  <c r="F20"/>
  <c r="D6" i="21" s="1"/>
  <c r="D20" i="67"/>
  <c r="C20"/>
  <c r="H19"/>
  <c r="E19"/>
  <c r="H18"/>
  <c r="E18"/>
  <c r="H17"/>
  <c r="E17"/>
  <c r="H16"/>
  <c r="E16"/>
  <c r="H15"/>
  <c r="E15"/>
  <c r="H14"/>
  <c r="E14"/>
  <c r="H13"/>
  <c r="E13"/>
  <c r="H12"/>
  <c r="E12"/>
  <c r="H11"/>
  <c r="E11"/>
  <c r="H10"/>
  <c r="E10"/>
  <c r="E20" s="1"/>
  <c r="A4"/>
  <c r="A3"/>
  <c r="A4" i="13"/>
  <c r="A3"/>
  <c r="A4" i="26"/>
  <c r="A3"/>
  <c r="K18" i="53"/>
  <c r="K17"/>
  <c r="K16"/>
  <c r="K15"/>
  <c r="J14"/>
  <c r="I14"/>
  <c r="H14"/>
  <c r="G14"/>
  <c r="F14"/>
  <c r="E14"/>
  <c r="K14" s="1"/>
  <c r="D14"/>
  <c r="C14"/>
  <c r="B14"/>
  <c r="K12"/>
  <c r="K11"/>
  <c r="K10"/>
  <c r="K9"/>
  <c r="J8"/>
  <c r="J20" s="1"/>
  <c r="I20" s="1"/>
  <c r="H20" s="1"/>
  <c r="I8"/>
  <c r="H8"/>
  <c r="G8"/>
  <c r="G20" s="1"/>
  <c r="F8"/>
  <c r="F20" s="1"/>
  <c r="E20" s="1"/>
  <c r="K20" s="1"/>
  <c r="E8"/>
  <c r="K8" s="1"/>
  <c r="D8"/>
  <c r="D20" s="1"/>
  <c r="C8"/>
  <c r="C20" s="1"/>
  <c r="B20" s="1"/>
  <c r="B8"/>
  <c r="A3"/>
  <c r="G27" i="52"/>
  <c r="G26"/>
  <c r="G25"/>
  <c r="I24"/>
  <c r="H24"/>
  <c r="G24"/>
  <c r="F24"/>
  <c r="E24"/>
  <c r="D24"/>
  <c r="C24"/>
  <c r="G23"/>
  <c r="G22"/>
  <c r="G21"/>
  <c r="I20"/>
  <c r="H20"/>
  <c r="F20"/>
  <c r="E20"/>
  <c r="D20"/>
  <c r="C20"/>
  <c r="G20" s="1"/>
  <c r="J19"/>
  <c r="J18"/>
  <c r="G17"/>
  <c r="G16"/>
  <c r="G15"/>
  <c r="G14" s="1"/>
  <c r="I14"/>
  <c r="H14"/>
  <c r="F14"/>
  <c r="E14"/>
  <c r="D14"/>
  <c r="C14"/>
  <c r="G13"/>
  <c r="G12"/>
  <c r="G11"/>
  <c r="I10"/>
  <c r="H10"/>
  <c r="G10" s="1"/>
  <c r="F10"/>
  <c r="E10"/>
  <c r="D10"/>
  <c r="C10"/>
  <c r="I9" s="1"/>
  <c r="H9" s="1"/>
  <c r="F9"/>
  <c r="D9"/>
  <c r="A4"/>
  <c r="A4" i="53" s="1"/>
  <c r="A4" i="55" s="1"/>
  <c r="A5" i="71" s="1"/>
  <c r="A3" i="52"/>
  <c r="E9" l="1"/>
  <c r="E6" i="21"/>
  <c r="D23"/>
  <c r="H20" i="67"/>
  <c r="H46"/>
  <c r="J82" i="55"/>
  <c r="I160" i="71"/>
  <c r="I158"/>
  <c r="I19" i="52"/>
  <c r="H19" s="1"/>
  <c r="E21" i="65"/>
  <c r="F32"/>
  <c r="H37" i="38"/>
  <c r="H36" s="1"/>
  <c r="H35" s="1"/>
  <c r="H34" s="1"/>
  <c r="H33" s="1"/>
  <c r="H32" s="1"/>
  <c r="H45" i="42"/>
  <c r="H44" s="1"/>
  <c r="H43" s="1"/>
  <c r="H42" s="1"/>
  <c r="H41" s="1"/>
  <c r="H40" s="1"/>
  <c r="H20" i="44"/>
  <c r="H19" s="1"/>
  <c r="H18" s="1"/>
  <c r="H17" s="1"/>
  <c r="H16" s="1"/>
  <c r="H15" s="1"/>
  <c r="H28" i="45"/>
  <c r="H27" s="1"/>
  <c r="H26" s="1"/>
  <c r="H25" s="1"/>
  <c r="H24" s="1"/>
  <c r="H23" s="1"/>
  <c r="H22" i="44"/>
  <c r="H49" i="72"/>
  <c r="H48" s="1"/>
  <c r="H47" s="1"/>
  <c r="H46" s="1"/>
  <c r="H45" s="1"/>
  <c r="H30" i="37"/>
  <c r="J88" i="55"/>
  <c r="J81"/>
  <c r="J87"/>
  <c r="J86"/>
  <c r="J80"/>
  <c r="I80" s="1"/>
  <c r="C9" i="52"/>
  <c r="G9" s="1"/>
  <c r="G19" s="1"/>
  <c r="F19" s="1"/>
  <c r="E19" s="1"/>
  <c r="D19" s="1"/>
  <c r="C19" s="1"/>
  <c r="F29" i="75"/>
  <c r="E29"/>
  <c r="F24"/>
  <c r="F35" s="1"/>
  <c r="J15" i="52" s="1"/>
  <c r="E24" i="75"/>
  <c r="E35" s="1"/>
  <c r="J14" i="52" s="1"/>
  <c r="F15" i="75"/>
  <c r="E15"/>
  <c r="F10"/>
  <c r="F21" s="1"/>
  <c r="E10"/>
  <c r="E21" s="1"/>
  <c r="A4"/>
  <c r="A3"/>
  <c r="F28" i="6"/>
  <c r="G27" s="1"/>
  <c r="F27"/>
  <c r="F26"/>
  <c r="F25"/>
  <c r="F24"/>
  <c r="F23"/>
  <c r="F22"/>
  <c r="F21"/>
  <c r="F20"/>
  <c r="E19"/>
  <c r="D19"/>
  <c r="C19"/>
  <c r="F17"/>
  <c r="F16"/>
  <c r="F15"/>
  <c r="F14"/>
  <c r="F13"/>
  <c r="F12"/>
  <c r="F11"/>
  <c r="E10"/>
  <c r="D10"/>
  <c r="C10"/>
  <c r="A4"/>
  <c r="A3"/>
  <c r="E64" i="23"/>
  <c r="C56"/>
  <c r="D21" i="65" l="1"/>
  <c r="D32" s="1"/>
  <c r="E32"/>
  <c r="F39" i="75"/>
  <c r="J11" i="52"/>
  <c r="E39" i="75"/>
  <c r="J21" i="52" s="1"/>
  <c r="J10"/>
  <c r="G23" i="6"/>
  <c r="G22"/>
  <c r="D8"/>
  <c r="E8"/>
  <c r="F19"/>
  <c r="G16"/>
  <c r="G14"/>
  <c r="G12"/>
  <c r="G28"/>
  <c r="G26"/>
  <c r="G25"/>
  <c r="G24"/>
  <c r="G21"/>
  <c r="G20"/>
  <c r="G17"/>
  <c r="G15"/>
  <c r="G13"/>
  <c r="C8"/>
  <c r="F10"/>
  <c r="G11"/>
  <c r="D51" i="23"/>
  <c r="C51"/>
  <c r="D43"/>
  <c r="C43"/>
  <c r="D39"/>
  <c r="C39"/>
  <c r="D50" l="1"/>
  <c r="C50" s="1"/>
  <c r="J20" i="52"/>
  <c r="F8" i="6"/>
  <c r="G10"/>
  <c r="C47" i="23"/>
  <c r="D47"/>
  <c r="C55"/>
  <c r="C60" s="1"/>
  <c r="D60"/>
  <c r="C19" l="1"/>
  <c r="D8"/>
  <c r="D36" s="1"/>
  <c r="D62" s="1"/>
  <c r="D65" s="1"/>
  <c r="C8"/>
  <c r="C36" l="1"/>
  <c r="C62" s="1"/>
  <c r="A4"/>
  <c r="A3"/>
  <c r="C60" i="74"/>
  <c r="B60"/>
  <c r="C53"/>
  <c r="B53"/>
  <c r="C48"/>
  <c r="B48"/>
  <c r="C39"/>
  <c r="B39"/>
  <c r="C29"/>
  <c r="B29"/>
  <c r="C17"/>
  <c r="B17"/>
  <c r="C8"/>
  <c r="C7" s="1"/>
  <c r="B8"/>
  <c r="C28" l="1"/>
  <c r="B47"/>
  <c r="C65" i="23"/>
  <c r="E65" s="1"/>
  <c r="C47" i="74"/>
  <c r="B28"/>
  <c r="B7"/>
  <c r="A4"/>
  <c r="A3"/>
  <c r="F38" i="80" l="1"/>
  <c r="F37"/>
  <c r="F36" s="1"/>
  <c r="E36"/>
  <c r="F34"/>
  <c r="F33"/>
  <c r="F32"/>
  <c r="F31"/>
  <c r="F30"/>
  <c r="D29" l="1"/>
  <c r="C29"/>
  <c r="F29" s="1"/>
  <c r="F27"/>
  <c r="F26"/>
  <c r="F25"/>
  <c r="B24"/>
  <c r="F20"/>
  <c r="F19"/>
  <c r="E18"/>
  <c r="E22" s="1"/>
  <c r="F16"/>
  <c r="F15"/>
  <c r="F14"/>
  <c r="F13"/>
  <c r="F12"/>
  <c r="D11"/>
  <c r="D22" s="1"/>
  <c r="C11"/>
  <c r="F9"/>
  <c r="F8"/>
  <c r="F7"/>
  <c r="B6"/>
  <c r="F6" s="1"/>
  <c r="F24" l="1"/>
  <c r="F18"/>
  <c r="F11"/>
  <c r="C22"/>
  <c r="B22"/>
  <c r="A3"/>
  <c r="B40" l="1"/>
  <c r="F22"/>
  <c r="A1"/>
  <c r="D59" i="1"/>
  <c r="D62" s="1"/>
  <c r="C59"/>
  <c r="D52"/>
  <c r="C52"/>
  <c r="D46"/>
  <c r="C46"/>
  <c r="D42"/>
  <c r="C42"/>
  <c r="D32"/>
  <c r="C32"/>
  <c r="D28"/>
  <c r="C28"/>
  <c r="C62" s="1"/>
  <c r="D19"/>
  <c r="D25" s="1"/>
  <c r="D64" s="1"/>
  <c r="C19"/>
  <c r="C25" s="1"/>
  <c r="D16"/>
  <c r="C16"/>
  <c r="D8"/>
  <c r="C8"/>
  <c r="A3"/>
  <c r="D43" i="24" l="1"/>
  <c r="C64" i="1"/>
  <c r="E64" s="1"/>
  <c r="G69" i="51"/>
  <c r="F69"/>
  <c r="G63"/>
  <c r="F63"/>
  <c r="G59"/>
  <c r="F59"/>
  <c r="C57"/>
  <c r="B57"/>
  <c r="G55"/>
  <c r="F55"/>
  <c r="G72" l="1"/>
  <c r="F72"/>
  <c r="G42"/>
  <c r="F42"/>
  <c r="C41"/>
  <c r="C46" s="1"/>
  <c r="C59" s="1"/>
  <c r="B41"/>
  <c r="G38"/>
  <c r="F38"/>
  <c r="C38"/>
  <c r="B38"/>
  <c r="G31"/>
  <c r="F31"/>
  <c r="C31"/>
  <c r="B31"/>
  <c r="G27"/>
  <c r="F27"/>
  <c r="C25"/>
  <c r="B25"/>
  <c r="G23"/>
  <c r="F23"/>
  <c r="G19"/>
  <c r="F19"/>
  <c r="C17"/>
  <c r="B17"/>
  <c r="G9"/>
  <c r="F9"/>
  <c r="F46" s="1"/>
  <c r="F57" s="1"/>
  <c r="C9"/>
  <c r="B9"/>
  <c r="A3"/>
  <c r="G46" i="2"/>
  <c r="G50" s="1"/>
  <c r="F46"/>
  <c r="G40"/>
  <c r="F40"/>
  <c r="G36"/>
  <c r="F36"/>
  <c r="G31"/>
  <c r="G33" s="1"/>
  <c r="F31"/>
  <c r="F33" s="1"/>
  <c r="G39" i="75" s="1"/>
  <c r="C31" i="2"/>
  <c r="C33" s="1"/>
  <c r="B31"/>
  <c r="H19" i="6" s="1"/>
  <c r="G19" s="1"/>
  <c r="G8" s="1"/>
  <c r="G18" i="2"/>
  <c r="F18"/>
  <c r="C18"/>
  <c r="B18"/>
  <c r="H10" i="6" s="1"/>
  <c r="F75" i="85"/>
  <c r="G22" i="80" l="1"/>
  <c r="G52" i="2"/>
  <c r="H53" s="1"/>
  <c r="H59" i="51"/>
  <c r="B33" i="2"/>
  <c r="H8" i="6" s="1"/>
  <c r="F50" i="2"/>
  <c r="G46" i="51"/>
  <c r="B46"/>
  <c r="B59" s="1"/>
  <c r="H60" s="1"/>
  <c r="G57"/>
  <c r="F73" s="1"/>
  <c r="F52" i="2"/>
  <c r="H52" s="1"/>
  <c r="C40" i="80"/>
  <c r="E40"/>
  <c r="D40"/>
  <c r="F40" l="1"/>
  <c r="G73" i="51"/>
  <c r="H73" s="1"/>
  <c r="H74"/>
  <c r="G40" i="80"/>
  <c r="C19" i="20"/>
  <c r="C21" s="1"/>
  <c r="F20"/>
  <c r="E19"/>
  <c r="E21" s="1"/>
  <c r="D19"/>
  <c r="D21" s="1"/>
  <c r="C25" i="54"/>
  <c r="C27" s="1"/>
  <c r="C36" s="1"/>
  <c r="E23"/>
  <c r="C68"/>
  <c r="C70" s="1"/>
  <c r="E68"/>
  <c r="E70" s="1"/>
  <c r="D68"/>
  <c r="D70" s="1"/>
  <c r="F34"/>
  <c r="F33"/>
  <c r="F32"/>
  <c r="E25"/>
  <c r="E27" s="1"/>
  <c r="E36" s="1"/>
  <c r="D25"/>
  <c r="D27" s="1"/>
  <c r="D36" s="1"/>
</calcChain>
</file>

<file path=xl/sharedStrings.xml><?xml version="1.0" encoding="utf-8"?>
<sst xmlns="http://schemas.openxmlformats.org/spreadsheetml/2006/main" count="7373" uniqueCount="5080">
  <si>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</si>
  <si>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</si>
  <si>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</si>
  <si>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</si>
  <si>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</si>
  <si>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</si>
  <si>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</si>
  <si>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</si>
  <si>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</si>
  <si>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</si>
  <si>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</si>
  <si>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</si>
  <si>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</si>
  <si>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</si>
  <si>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</si>
  <si>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</si>
  <si>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</si>
  <si>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</si>
  <si>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</si>
  <si>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</si>
  <si>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</si>
  <si>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Anexo</t>
  </si>
  <si>
    <t>Análisis de variaciones Programático-Presupuestal</t>
  </si>
  <si>
    <t>Sistema Estatal de Evaluación</t>
  </si>
  <si>
    <t>Estado de Situación Financiera</t>
  </si>
  <si>
    <t xml:space="preserve">                                                                                                                                                                                      (PESOS)</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</si>
  <si>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</si>
  <si>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</si>
  <si>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</si>
  <si>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</si>
  <si>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</si>
  <si>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</si>
  <si>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</si>
  <si>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</si>
  <si>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</si>
  <si>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</si>
  <si>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</si>
  <si>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</si>
  <si>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</si>
  <si>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</si>
  <si>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</si>
  <si>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</si>
  <si>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</si>
  <si>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</si>
  <si>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</si>
  <si>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</si>
  <si>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</si>
  <si>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</si>
  <si>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</si>
  <si>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</si>
  <si>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</si>
  <si>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</si>
  <si>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</si>
  <si>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</si>
  <si>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</si>
  <si>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</si>
  <si>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</si>
  <si>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</si>
  <si>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</si>
  <si>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</si>
  <si>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</si>
  <si>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</si>
  <si>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</si>
  <si>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</si>
  <si>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</si>
  <si>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</si>
  <si>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</si>
  <si>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</si>
  <si>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</si>
  <si>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</si>
  <si>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</si>
  <si>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</si>
  <si>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</si>
  <si>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</si>
  <si>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</si>
  <si>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</si>
  <si>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</si>
  <si>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</si>
  <si>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</si>
  <si>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</si>
  <si>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</si>
  <si>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</si>
  <si>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</si>
  <si>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</si>
  <si>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</si>
  <si>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</si>
  <si>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</si>
  <si>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</si>
  <si>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</si>
  <si>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</si>
  <si>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</si>
  <si>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</si>
  <si>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</si>
  <si>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</si>
  <si>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</si>
  <si>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</si>
  <si>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</si>
  <si>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</si>
  <si>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</si>
  <si>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</si>
  <si>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</si>
  <si>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</si>
  <si>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</si>
  <si>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</si>
  <si>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</si>
  <si>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</si>
  <si>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</si>
  <si>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</si>
  <si>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</si>
  <si>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</si>
  <si>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</si>
  <si>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</si>
  <si>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</si>
  <si>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</si>
  <si>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</si>
  <si>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</si>
  <si>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</si>
  <si>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</si>
  <si>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</si>
  <si>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</si>
  <si>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</si>
  <si>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</si>
  <si>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</si>
  <si>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</si>
  <si>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</si>
  <si>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</si>
  <si>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</si>
  <si>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</si>
  <si>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</si>
  <si>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</si>
  <si>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</si>
  <si>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</si>
  <si>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</si>
  <si>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</si>
  <si>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</si>
  <si>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</si>
  <si>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</si>
  <si>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</si>
  <si>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</si>
  <si>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</si>
  <si>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</si>
  <si>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</si>
  <si>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</si>
  <si>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</si>
  <si>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</si>
  <si>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</si>
  <si>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</si>
  <si>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</si>
  <si>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</si>
  <si>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</si>
  <si>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</si>
  <si>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</si>
  <si>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</si>
  <si>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</si>
  <si>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</si>
  <si>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</si>
  <si>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</si>
  <si>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</si>
  <si>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</si>
  <si>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</si>
  <si>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</si>
  <si>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</si>
  <si>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</si>
  <si>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</si>
  <si>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</si>
  <si>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</si>
  <si>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</si>
  <si>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</si>
  <si>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</si>
  <si>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</si>
  <si>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</si>
  <si>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</si>
  <si>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</si>
  <si>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</si>
  <si>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</si>
  <si>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</si>
  <si>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</si>
  <si>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</si>
  <si>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</si>
  <si>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</si>
  <si>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</si>
  <si>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</si>
  <si>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</si>
  <si>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</si>
  <si>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</si>
  <si>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</si>
  <si>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</si>
  <si>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</si>
  <si>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</si>
  <si>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</si>
  <si>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</si>
  <si>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</si>
  <si>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</si>
  <si>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</si>
  <si>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</si>
  <si>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</si>
  <si>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</si>
  <si>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</si>
  <si>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</si>
  <si>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</si>
  <si>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 xml:space="preserve">                                                                    (PESOS)</t>
  </si>
  <si>
    <t>INGRESOS Y OTROS BENEFICIOS</t>
  </si>
  <si>
    <t>Impuestos</t>
  </si>
  <si>
    <t>Cuotas y Aportaciones de Seguridad Social</t>
  </si>
  <si>
    <t xml:space="preserve">Contribuciones de Mejoras </t>
  </si>
  <si>
    <t>Derechos</t>
  </si>
  <si>
    <t>Participaciones y Aportaciones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</si>
  <si>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</si>
  <si>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</si>
  <si>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</si>
  <si>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</si>
  <si>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</si>
  <si>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</si>
  <si>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</si>
  <si>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</si>
  <si>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</si>
  <si>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</si>
  <si>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</si>
  <si>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</si>
  <si>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</si>
  <si>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</si>
  <si>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</si>
  <si>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</si>
  <si>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</si>
  <si>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</si>
  <si>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</si>
  <si>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</si>
  <si>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</si>
  <si>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</si>
  <si>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</si>
  <si>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</si>
  <si>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</si>
  <si>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</si>
  <si>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</si>
  <si>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</si>
  <si>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</si>
  <si>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</si>
  <si>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</si>
  <si>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</si>
  <si>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</si>
  <si>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</si>
  <si>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</si>
  <si>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</si>
  <si>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</si>
  <si>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</si>
  <si>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</si>
  <si>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</si>
  <si>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</si>
  <si>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</si>
  <si>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</si>
  <si>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Concepto</t>
  </si>
  <si>
    <t>Hacienda Pública / Patrimonio Contribuido</t>
  </si>
  <si>
    <t>Hacienda Pública / Patrimonio Generado del Ejercicio</t>
  </si>
  <si>
    <t>Total</t>
  </si>
  <si>
    <t>Origen</t>
  </si>
  <si>
    <t>Aplicación</t>
  </si>
  <si>
    <t>Activo</t>
  </si>
  <si>
    <t>Inventario</t>
  </si>
  <si>
    <t>Pasivo</t>
  </si>
  <si>
    <t>HACIENDA PUBLICA/PATRIMONIO</t>
  </si>
  <si>
    <t>Excesos o Insuficiencia en la Actualización de la Hacienda Pública/Patrimonio</t>
  </si>
  <si>
    <t xml:space="preserve">                                                        (PESOS)</t>
  </si>
  <si>
    <t xml:space="preserve">Flujos de Efectivo de las Actividades de Operación </t>
  </si>
  <si>
    <t>Contribuciones de mejoras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</si>
  <si>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</si>
  <si>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</si>
  <si>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</si>
  <si>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</si>
  <si>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</si>
  <si>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</si>
  <si>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</si>
  <si>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</si>
  <si>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</si>
  <si>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</si>
  <si>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</si>
  <si>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</si>
  <si>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</si>
  <si>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</si>
  <si>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</si>
  <si>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</si>
  <si>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</si>
  <si>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</si>
  <si>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</si>
  <si>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 xml:space="preserve">       (PESOS)</t>
  </si>
  <si>
    <t>Saldo
Inicial
1</t>
  </si>
  <si>
    <t>Cargos del Periodo
2</t>
  </si>
  <si>
    <t>Abonos del Periodo
3</t>
  </si>
  <si>
    <t>Saldo
Final
4 (1+2-3)</t>
  </si>
  <si>
    <t>Variación del Periodo
(4-1)</t>
  </si>
  <si>
    <t xml:space="preserve">     (PESOS)</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</si>
  <si>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</si>
  <si>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</si>
  <si>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</si>
  <si>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</si>
  <si>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</si>
  <si>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</si>
  <si>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</si>
  <si>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</si>
  <si>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</si>
  <si>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</si>
  <si>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</si>
  <si>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</si>
  <si>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</si>
  <si>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</si>
  <si>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</si>
  <si>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</si>
  <si>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</si>
  <si>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</si>
  <si>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</si>
  <si>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</si>
  <si>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</si>
  <si>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</si>
  <si>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</si>
  <si>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</si>
  <si>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</si>
  <si>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</si>
  <si>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</si>
  <si>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</si>
  <si>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</si>
  <si>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</si>
  <si>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</si>
  <si>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</si>
  <si>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</si>
  <si>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</si>
  <si>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</si>
  <si>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</si>
  <si>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</si>
  <si>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</si>
  <si>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</si>
  <si>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</si>
  <si>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</si>
  <si>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</si>
  <si>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</si>
  <si>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</si>
  <si>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</si>
  <si>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</si>
  <si>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</si>
  <si>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</si>
  <si>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</si>
  <si>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</si>
  <si>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</si>
  <si>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</si>
  <si>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</si>
  <si>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</si>
  <si>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</si>
  <si>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</si>
  <si>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</si>
  <si>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</si>
  <si>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</si>
  <si>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</si>
  <si>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</si>
  <si>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</si>
  <si>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</si>
  <si>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</si>
  <si>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</si>
  <si>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</si>
  <si>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</si>
  <si>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</si>
  <si>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</si>
  <si>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</si>
  <si>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</si>
  <si>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</si>
  <si>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</si>
  <si>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</si>
  <si>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</si>
  <si>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</si>
  <si>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</si>
  <si>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</si>
  <si>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</si>
  <si>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</si>
  <si>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</si>
  <si>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</si>
  <si>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</si>
  <si>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</si>
  <si>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</si>
  <si>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 xml:space="preserve">          (PESOS)</t>
  </si>
  <si>
    <t>A Corto Plazo</t>
  </si>
  <si>
    <t>A Mediano Plazo</t>
  </si>
  <si>
    <t>A Largo Plazo</t>
  </si>
  <si>
    <t xml:space="preserve">                                                                                                                     (PESOS)</t>
  </si>
  <si>
    <t xml:space="preserve">        NOTAS A LOS ESTADOS FINANCIEROS                     </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</si>
  <si>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</si>
  <si>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</si>
  <si>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</si>
  <si>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</si>
  <si>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</si>
  <si>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</si>
  <si>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</si>
  <si>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</si>
  <si>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</si>
  <si>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</si>
  <si>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</si>
  <si>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</si>
  <si>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</si>
  <si>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</si>
  <si>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</si>
  <si>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</si>
  <si>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</si>
  <si>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</si>
  <si>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</si>
  <si>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</si>
  <si>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</si>
  <si>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</si>
  <si>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</si>
  <si>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</si>
  <si>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</si>
  <si>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</si>
  <si>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</si>
  <si>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</si>
  <si>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</si>
  <si>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</si>
  <si>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</si>
  <si>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</si>
  <si>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</si>
  <si>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</si>
  <si>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</si>
  <si>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</si>
  <si>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</si>
  <si>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</si>
  <si>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</si>
  <si>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Ampliaciones y Reducciones           (+ ó -)</t>
  </si>
  <si>
    <t>Diferencia</t>
  </si>
  <si>
    <t>(1)</t>
  </si>
  <si>
    <t>(2)</t>
  </si>
  <si>
    <t>(3= 1 +2)</t>
  </si>
  <si>
    <t>(4)</t>
  </si>
  <si>
    <t>(5)</t>
  </si>
  <si>
    <t>(6= 5 - 1 )</t>
  </si>
  <si>
    <t>Contribuciones de Mejoras</t>
  </si>
  <si>
    <t>Productos</t>
  </si>
  <si>
    <t>Aprovechamientos</t>
  </si>
  <si>
    <t>Ingresos Derivados de Financiamientos</t>
  </si>
  <si>
    <t xml:space="preserve">Impuestos </t>
  </si>
  <si>
    <t>Capital</t>
  </si>
  <si>
    <t>Transferencias, Asignaciones, Subsidios y Otras Ayudas</t>
  </si>
  <si>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</si>
  <si>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</si>
  <si>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</si>
  <si>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</si>
  <si>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</si>
  <si>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</si>
  <si>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</si>
  <si>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</si>
  <si>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</si>
  <si>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</si>
  <si>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</si>
  <si>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</si>
  <si>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</si>
  <si>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</si>
  <si>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</si>
  <si>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</si>
  <si>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</si>
  <si>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</si>
  <si>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</si>
  <si>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</si>
  <si>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</si>
  <si>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</si>
  <si>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</si>
  <si>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</si>
  <si>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</si>
  <si>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</si>
  <si>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</si>
  <si>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</si>
  <si>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</si>
  <si>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</si>
  <si>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</si>
  <si>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</si>
  <si>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</si>
  <si>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</si>
  <si>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</si>
  <si>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</si>
  <si>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</si>
  <si>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</si>
  <si>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</si>
  <si>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</si>
  <si>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</si>
  <si>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</si>
  <si>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</si>
  <si>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</si>
  <si>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</si>
  <si>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</si>
  <si>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</si>
  <si>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</si>
  <si>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</si>
  <si>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</si>
  <si>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</si>
  <si>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</si>
  <si>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</si>
  <si>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</si>
  <si>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</si>
  <si>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</si>
  <si>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</si>
  <si>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</si>
  <si>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</si>
  <si>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</si>
  <si>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</si>
  <si>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</si>
  <si>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</si>
  <si>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</si>
  <si>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</si>
  <si>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</si>
  <si>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</si>
  <si>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</si>
  <si>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</si>
  <si>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</si>
  <si>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</si>
  <si>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</si>
  <si>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</si>
  <si>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</si>
  <si>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 xml:space="preserve">                                                            (PESOS)</t>
  </si>
  <si>
    <t>Estado Analítico del Ejercicio Presupuesto de Egresos</t>
  </si>
  <si>
    <t>Clasificación por Objeto del Gasto (Capítulo y Concepto)</t>
  </si>
  <si>
    <t xml:space="preserve">                                                                                                                                                     (PESOS)</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</si>
  <si>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</si>
  <si>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</si>
  <si>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</si>
  <si>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</si>
  <si>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</si>
  <si>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</si>
  <si>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</si>
  <si>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</si>
  <si>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</si>
  <si>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</si>
  <si>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</si>
  <si>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</si>
  <si>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</si>
  <si>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</si>
  <si>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</si>
  <si>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</si>
  <si>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</si>
  <si>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</si>
  <si>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</si>
  <si>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</si>
  <si>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</si>
  <si>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</si>
  <si>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</si>
  <si>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</si>
  <si>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</si>
  <si>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</si>
  <si>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</si>
  <si>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</si>
  <si>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</si>
  <si>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</si>
  <si>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</si>
  <si>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</si>
  <si>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</si>
  <si>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</si>
  <si>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</si>
  <si>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</si>
  <si>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</si>
  <si>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</si>
  <si>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</si>
  <si>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</si>
  <si>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</si>
  <si>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</si>
  <si>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</si>
  <si>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</si>
  <si>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</si>
  <si>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</si>
  <si>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</si>
  <si>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</si>
  <si>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</si>
  <si>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</si>
  <si>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</si>
  <si>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</si>
  <si>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</si>
  <si>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</si>
  <si>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</si>
  <si>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</si>
  <si>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</si>
  <si>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</si>
  <si>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</si>
  <si>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</si>
  <si>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</si>
  <si>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</si>
  <si>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</si>
  <si>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</si>
  <si>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</si>
  <si>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</si>
  <si>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</si>
  <si>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</si>
  <si>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</si>
  <si>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</si>
  <si>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</si>
  <si>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</si>
  <si>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</si>
  <si>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</si>
  <si>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</si>
  <si>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</si>
  <si>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</si>
  <si>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</si>
  <si>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</si>
  <si>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</si>
  <si>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</si>
  <si>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</si>
  <si>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</si>
  <si>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</si>
  <si>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</si>
  <si>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</si>
  <si>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</si>
  <si>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</si>
  <si>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</si>
  <si>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</si>
  <si>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</si>
  <si>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</si>
  <si>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</si>
  <si>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</si>
  <si>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</si>
  <si>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</si>
  <si>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</si>
  <si>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</si>
  <si>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</si>
  <si>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</si>
  <si>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</si>
  <si>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</si>
  <si>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</si>
  <si>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</si>
  <si>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</si>
  <si>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</si>
  <si>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</si>
  <si>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</si>
  <si>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</si>
  <si>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</si>
  <si>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</si>
  <si>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</si>
  <si>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</si>
  <si>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</si>
  <si>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</si>
  <si>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</si>
  <si>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</si>
  <si>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</si>
  <si>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</si>
  <si>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</si>
  <si>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</si>
  <si>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</si>
  <si>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</si>
  <si>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</si>
  <si>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</si>
  <si>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</si>
  <si>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</si>
  <si>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</si>
  <si>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</si>
  <si>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</si>
  <si>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</si>
  <si>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</si>
  <si>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</si>
  <si>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</si>
  <si>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</si>
  <si>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</si>
  <si>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</si>
  <si>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</si>
  <si>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</si>
  <si>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</si>
  <si>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</si>
  <si>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</si>
  <si>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</si>
  <si>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 xml:space="preserve">                                                                                                                                (PESOS)</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</si>
  <si>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</si>
  <si>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</si>
  <si>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</si>
  <si>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</si>
  <si>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</si>
  <si>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</si>
  <si>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</si>
  <si>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</si>
  <si>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</si>
  <si>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</si>
  <si>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</si>
  <si>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</si>
  <si>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</si>
  <si>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</si>
  <si>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</si>
  <si>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</si>
  <si>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 xml:space="preserve">                                                                                                                                                         (PESOS)</t>
  </si>
  <si>
    <t>Clasificación Administrativa</t>
  </si>
  <si>
    <t>Pagado</t>
  </si>
  <si>
    <t>I. Gasto No Etiquetado</t>
  </si>
  <si>
    <t>(I=A+B+C+D+E+F+G+H)</t>
  </si>
  <si>
    <t>II. Gasto Etiquetado</t>
  </si>
  <si>
    <t>(II=A+B+C+D+E+F+G+H)</t>
  </si>
  <si>
    <t>Clasificación Administrativa (Por Poderes)</t>
  </si>
  <si>
    <t xml:space="preserve">                                                                                                                                     (PESOS)</t>
  </si>
  <si>
    <t>Poder Ejecutivo</t>
  </si>
  <si>
    <t>Poder Legislativo</t>
  </si>
  <si>
    <t>Poder Judicial</t>
  </si>
  <si>
    <t>Órganos Autónomos</t>
  </si>
  <si>
    <t>Clasificación Administrativa (Por Tipo de Organismos o Entidad Paraestatal)</t>
  </si>
  <si>
    <t xml:space="preserve">                                                                                                                                      (PESOS)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</si>
  <si>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</si>
  <si>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</si>
  <si>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</si>
  <si>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</si>
  <si>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</si>
  <si>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</si>
  <si>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</si>
  <si>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</si>
  <si>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</si>
  <si>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</si>
  <si>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</si>
  <si>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</si>
  <si>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</si>
  <si>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</si>
  <si>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</si>
  <si>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</si>
  <si>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</si>
  <si>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</si>
  <si>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</si>
  <si>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</si>
  <si>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</si>
  <si>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</si>
  <si>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</si>
  <si>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</si>
  <si>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</si>
  <si>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</si>
  <si>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</si>
  <si>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</si>
  <si>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</si>
  <si>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</si>
  <si>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</si>
  <si>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</si>
  <si>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</si>
  <si>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</si>
  <si>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</si>
  <si>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</si>
  <si>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</si>
  <si>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</si>
  <si>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</si>
  <si>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</si>
  <si>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</si>
  <si>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</si>
  <si>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</si>
  <si>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</si>
  <si>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</si>
  <si>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</si>
  <si>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</si>
  <si>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</si>
  <si>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</si>
  <si>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</si>
  <si>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</si>
  <si>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</si>
  <si>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</si>
  <si>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</si>
  <si>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</si>
  <si>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</si>
  <si>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</si>
  <si>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</si>
  <si>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</si>
  <si>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</si>
  <si>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</si>
  <si>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</si>
  <si>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</si>
  <si>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</si>
  <si>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</si>
  <si>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</si>
  <si>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</si>
  <si>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</si>
  <si>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</si>
  <si>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</si>
  <si>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</si>
  <si>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</si>
  <si>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</si>
  <si>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</si>
  <si>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 xml:space="preserve">                               (PESOS)</t>
  </si>
  <si>
    <t>Ejercicio del Presupuesto por
Partida  /  Descripción</t>
  </si>
  <si>
    <t>% Avance Anual</t>
  </si>
  <si>
    <t>(7= 4/3)</t>
  </si>
  <si>
    <t>Servicios personales</t>
  </si>
  <si>
    <t>Remuneraciones al personal de carácter permanente</t>
  </si>
  <si>
    <t>Sueldo base al personal permanente</t>
  </si>
  <si>
    <t>Sueldos</t>
  </si>
  <si>
    <t>Riesgo laboral</t>
  </si>
  <si>
    <t>Ayuda para habitación</t>
  </si>
  <si>
    <t>Prima por riesgo laboral</t>
  </si>
  <si>
    <t>Ayuda para energía eláctrica</t>
  </si>
  <si>
    <t>Honorarios asimilables a salarios</t>
  </si>
  <si>
    <t xml:space="preserve">Honorarios   </t>
  </si>
  <si>
    <t>Sueldos base al personal eventual</t>
  </si>
  <si>
    <t>Remuneraciones adicionales y especiales</t>
  </si>
  <si>
    <t>Primas por años de servicios efectivos prestados</t>
  </si>
  <si>
    <t>Primas y acreditaciones por años de servicio efectivos prestados al personal</t>
  </si>
  <si>
    <t>Primas de vacaciones, dominical y gratificación de fin de año</t>
  </si>
  <si>
    <t>Prima vacacional</t>
  </si>
  <si>
    <t>Gratificación por fin de año</t>
  </si>
  <si>
    <t>Compensación por ajuste de calendario</t>
  </si>
  <si>
    <t>Compensación por bono navideño</t>
  </si>
  <si>
    <t>Compensaciones</t>
  </si>
  <si>
    <t>Estímulos al personal de confianza</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</si>
  <si>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</si>
  <si>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</si>
  <si>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</si>
  <si>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</si>
  <si>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</si>
  <si>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</si>
  <si>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</si>
  <si>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</si>
  <si>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</si>
  <si>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</si>
  <si>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</si>
  <si>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</si>
  <si>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</si>
  <si>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</si>
  <si>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</si>
  <si>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</si>
  <si>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</si>
  <si>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Otros Egresos Presupuestales No Contables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</si>
  <si>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</si>
  <si>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</si>
  <si>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</si>
  <si>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</si>
  <si>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</si>
  <si>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</si>
  <si>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</si>
  <si>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</si>
  <si>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</si>
  <si>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</si>
  <si>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</si>
  <si>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</si>
  <si>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</si>
  <si>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</si>
  <si>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</si>
  <si>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 xml:space="preserve">                                                                                          (pesos)</t>
  </si>
  <si>
    <t>Total de Interéses Créditos Bancarios</t>
  </si>
  <si>
    <t>Total Intereses Otros Instrumentos de Deuda</t>
  </si>
  <si>
    <t>Gasto Por Categoría Programática</t>
  </si>
  <si>
    <t xml:space="preserve">                 (PESOS)</t>
  </si>
  <si>
    <t>Egresos Devengado     Anual</t>
  </si>
  <si>
    <t>Egresos Pagado     Anual</t>
  </si>
  <si>
    <t>Programas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</si>
  <si>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</si>
  <si>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</si>
  <si>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</si>
  <si>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</si>
  <si>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</si>
  <si>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</si>
  <si>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</si>
  <si>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</si>
  <si>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</si>
  <si>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</si>
  <si>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</si>
  <si>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</si>
  <si>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</si>
  <si>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</si>
  <si>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</si>
  <si>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</si>
  <si>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</si>
  <si>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</si>
  <si>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</si>
  <si>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</si>
  <si>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</si>
  <si>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</si>
  <si>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</si>
  <si>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</si>
  <si>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</si>
  <si>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</si>
  <si>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</si>
  <si>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 xml:space="preserve"> Sistema Estatal de Evaluación</t>
  </si>
  <si>
    <t>Gastos por proyectos de Inversión</t>
  </si>
  <si>
    <t xml:space="preserve">                 (pesos)</t>
  </si>
  <si>
    <t>GASTO DE INVERSION EJERCIDO:</t>
  </si>
  <si>
    <t xml:space="preserve">NOMBRE DEL PROYECTO </t>
  </si>
  <si>
    <t xml:space="preserve">MONTO EROGADO </t>
  </si>
  <si>
    <r>
      <t>ORIGEN DEL RECURSO</t>
    </r>
    <r>
      <rPr>
        <b/>
        <sz val="14"/>
        <rFont val="Arial Narrow"/>
        <family val="2"/>
      </rPr>
      <t>*</t>
    </r>
  </si>
  <si>
    <t>*</t>
  </si>
  <si>
    <t>Se deberán informar con todas las fuentes del recurso.</t>
  </si>
  <si>
    <t>Ya sean obras con Recurso Federal, Recurso Estatal e Ingresos Propios del ente Público.</t>
  </si>
  <si>
    <t>Indicadores de Postura Fiscal</t>
  </si>
  <si>
    <t xml:space="preserve">                                                       (pesos)</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</si>
  <si>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</si>
  <si>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</si>
  <si>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</si>
  <si>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</si>
  <si>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</si>
  <si>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</si>
  <si>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</si>
  <si>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</si>
  <si>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</si>
  <si>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</si>
  <si>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</si>
  <si>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</si>
  <si>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</si>
  <si>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</si>
  <si>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</si>
  <si>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RECOMENDACIONES CONAC</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</si>
  <si>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</si>
  <si>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</si>
  <si>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</si>
  <si>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</si>
  <si>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</si>
  <si>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</si>
  <si>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</si>
  <si>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</si>
  <si>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</si>
  <si>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</si>
  <si>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</si>
  <si>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</si>
  <si>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</si>
  <si>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</si>
  <si>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</si>
  <si>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</si>
  <si>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</si>
  <si>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</si>
  <si>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</si>
  <si>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</si>
  <si>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</si>
  <si>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</si>
  <si>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</si>
  <si>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</si>
  <si>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</si>
  <si>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</si>
  <si>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</si>
  <si>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</si>
  <si>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</si>
  <si>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</si>
  <si>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</si>
  <si>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</si>
  <si>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</si>
  <si>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</si>
  <si>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</si>
  <si>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</si>
  <si>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</si>
  <si>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</si>
  <si>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</si>
  <si>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</si>
  <si>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                                        (pesos)</t>
  </si>
  <si>
    <t>Fondo, Programa o Convenio</t>
  </si>
  <si>
    <t>Datos de la Cuenta Bancaria</t>
  </si>
  <si>
    <t>Institución Bancaria</t>
  </si>
  <si>
    <t>Número de Cuenta</t>
  </si>
  <si>
    <t>NOTA: La información de este formato es ACUMULADA</t>
  </si>
  <si>
    <t>Relación de Bienes Muebles e Inmuebles que Componen su Patrimonio</t>
  </si>
  <si>
    <t xml:space="preserve">                              (pesos)</t>
  </si>
  <si>
    <t>Código</t>
  </si>
  <si>
    <t>Descripción del Bien</t>
  </si>
  <si>
    <t>Valor en Libros</t>
  </si>
  <si>
    <t>BIENES MUEBLES</t>
  </si>
  <si>
    <t>BIENES INMUEBLES</t>
  </si>
  <si>
    <t>TERRENOS</t>
  </si>
  <si>
    <t>NOTA: la información de este formato es ACUMULADA.</t>
  </si>
  <si>
    <t>Matriz de Indicadores de Resultados</t>
  </si>
  <si>
    <t>I.- Información contable</t>
  </si>
  <si>
    <t>ETCA-I-01</t>
  </si>
  <si>
    <t>ETCA-I-02</t>
  </si>
  <si>
    <t>Estado de Situación Financiera-Detallado-LDF</t>
  </si>
  <si>
    <t>ETCA-I-03</t>
  </si>
  <si>
    <t>ETCA-I-04</t>
  </si>
  <si>
    <t>ETCA-I-05</t>
  </si>
  <si>
    <t>ETCA-I-06</t>
  </si>
  <si>
    <t>ETCA-I-07</t>
  </si>
  <si>
    <t>ETCA-I-08</t>
  </si>
  <si>
    <t>ETCA-I-09</t>
  </si>
  <si>
    <t>ETCA-I-10</t>
  </si>
  <si>
    <t>Informe Analítico de Obligaciones Diferentes de Financiamiento-LDF</t>
  </si>
  <si>
    <t>ETCA-I-11</t>
  </si>
  <si>
    <t>ETCA-I-12</t>
  </si>
  <si>
    <t>ETCA-II-01</t>
  </si>
  <si>
    <t>ETCA-II-02</t>
  </si>
  <si>
    <t xml:space="preserve">Estado Analítico de Ingresos Detallado-LDF                                 </t>
  </si>
  <si>
    <t>ETCA-II-03</t>
  </si>
  <si>
    <t xml:space="preserve">Conciliación entre los Ingresos Presupuestarios y Contables      </t>
  </si>
  <si>
    <t>ETCA-II-04</t>
  </si>
  <si>
    <t>ETCA-II-05</t>
  </si>
  <si>
    <t>Estado Analítico del Ejercicio Presupuesto de Egresos Detallado-LDF</t>
  </si>
  <si>
    <t>Clasificación Por Objeto del Gasto</t>
  </si>
  <si>
    <t>ETCA-II-06</t>
  </si>
  <si>
    <t>Clasificación Económica (Por Tipo de Gasto)</t>
  </si>
  <si>
    <t>ETCA-II-07</t>
  </si>
  <si>
    <t>Por Unidad Administrativa</t>
  </si>
  <si>
    <t>ETCA-II-08</t>
  </si>
  <si>
    <t>ETCA-II-09</t>
  </si>
  <si>
    <t>Clasificación Administrativa, Por Poderes</t>
  </si>
  <si>
    <t>ETCA-II-10</t>
  </si>
  <si>
    <t>Clasificación Administrativa, Por tipo de Organismo o Entidad Paraestatal</t>
  </si>
  <si>
    <t>ETCA-II-11</t>
  </si>
  <si>
    <t>ETCA-II-12</t>
  </si>
  <si>
    <t>Estado Analítico del Ejercicio Presupuesto de Egresos -Detallado-LDF</t>
  </si>
  <si>
    <t>ETCA-II-13</t>
  </si>
  <si>
    <t>ETCA-II-14</t>
  </si>
  <si>
    <t xml:space="preserve">Estado Analítico del Ejercicio Presupuesto de Egresos - Detallado-LDF  </t>
  </si>
  <si>
    <t>ETCA-II-15</t>
  </si>
  <si>
    <t>Conciliación entre los Egresos Presupuestarios y los Gastos Contables</t>
  </si>
  <si>
    <t>ETCA-II-16</t>
  </si>
  <si>
    <t>ETCA-II-17</t>
  </si>
  <si>
    <t xml:space="preserve">Intereses de la Deuda                                                        </t>
  </si>
  <si>
    <t>ETCA-III-01</t>
  </si>
  <si>
    <t>ETCA-III-02</t>
  </si>
  <si>
    <t>ETCA-III-03</t>
  </si>
  <si>
    <t>ETCA-III-04</t>
  </si>
  <si>
    <t xml:space="preserve">Informe de Avance Programático </t>
  </si>
  <si>
    <t>ETCA-III-05</t>
  </si>
  <si>
    <t xml:space="preserve">IV.- Información Complementaria-Anexos. </t>
  </si>
  <si>
    <t>ETCA-IV-01</t>
  </si>
  <si>
    <t>ETCA-IV-02</t>
  </si>
  <si>
    <t>ETCA-IV-03</t>
  </si>
  <si>
    <t>ETCA-IV-04</t>
  </si>
  <si>
    <t>ETCA-IV-05</t>
  </si>
  <si>
    <t>Listado de Formatos ETCA "Evaluación Trimestral Contabilidad Armonizada"</t>
  </si>
  <si>
    <t xml:space="preserve">                                                                              (PESOS)</t>
  </si>
  <si>
    <t>Hacienda Pública / Patrimonio Generado de Ejercicios Anteriores</t>
  </si>
  <si>
    <t>Exceso o Insuficiencia en la Actualización de la Hacienda Pública / Patrimonio</t>
  </si>
  <si>
    <t>Hacienda Pública / Patrimonio Neto Final de 2018</t>
  </si>
  <si>
    <t>REALIZADO</t>
  </si>
  <si>
    <t>Dependencia y/o Entidad:</t>
  </si>
  <si>
    <t>Programa Presupuestario:</t>
  </si>
  <si>
    <t>Eje del PED:</t>
  </si>
  <si>
    <t>Reto del PED:</t>
  </si>
  <si>
    <t>Beneficiarios:</t>
  </si>
  <si>
    <t>Resumen narrativo</t>
  </si>
  <si>
    <t>Indicadores</t>
  </si>
  <si>
    <t>Línea base</t>
  </si>
  <si>
    <t>Meta 2018</t>
  </si>
  <si>
    <t>Medios de verificación</t>
  </si>
  <si>
    <t>Supuestos</t>
  </si>
  <si>
    <t>Avance al período</t>
  </si>
  <si>
    <t>% de Avance</t>
  </si>
  <si>
    <t>(Objetivos)</t>
  </si>
  <si>
    <t>Nombre</t>
  </si>
  <si>
    <t>Fórmula</t>
  </si>
  <si>
    <t>Sentido</t>
  </si>
  <si>
    <t>Unidad de medida</t>
  </si>
  <si>
    <t>Frecuencia</t>
  </si>
  <si>
    <t>Valor 2016</t>
  </si>
  <si>
    <t>(Fuentes)</t>
  </si>
  <si>
    <t>FIN</t>
  </si>
  <si>
    <t>PROPÓSITO</t>
  </si>
  <si>
    <t xml:space="preserve">COMPONENTE </t>
  </si>
  <si>
    <t xml:space="preserve">ACTIVIDAD </t>
  </si>
  <si>
    <t>Gasto por Programa Presupuestario (NO APLICA)</t>
  </si>
  <si>
    <t>Relación de esquemas bursátiles y de coberturas financieras (SOLO EN CUENTA PÚBLICA)</t>
  </si>
  <si>
    <t>Relación de Bienes que Componen su Patrimonio (SEGUNDO TRIMESTRE y CUENTA PÚBLICA)</t>
  </si>
  <si>
    <t xml:space="preserve">   Subsidios: Sector Social y Privado o Estados y Municipios</t>
  </si>
  <si>
    <t>Ingresos Finanacieros</t>
  </si>
  <si>
    <t xml:space="preserve">Aprovechamientos Patrimoniales </t>
  </si>
  <si>
    <t>1. Total de Ingresos Presupuestarios</t>
  </si>
  <si>
    <t>2.Mas Ingresos contables No Presupuestarios</t>
  </si>
  <si>
    <t>3.Menos Ingresos Presupuestarios No Contables</t>
  </si>
  <si>
    <t>4. Total de Ingresos Contables  (4=  1  +  2  -  3 )</t>
  </si>
  <si>
    <t xml:space="preserve">2. Menos Egresos Presupuestarios No Contables </t>
  </si>
  <si>
    <t xml:space="preserve">Materias Primas y Materiales de Producción y Comercializacíon </t>
  </si>
  <si>
    <t xml:space="preserve">Materiales y Suministros </t>
  </si>
  <si>
    <t>3. Más Gastos Contables No Presupuestarios</t>
  </si>
  <si>
    <t xml:space="preserve">Productos </t>
  </si>
  <si>
    <t xml:space="preserve">Aprovechamientos </t>
  </si>
  <si>
    <t xml:space="preserve">Participaciones, Aportaciones, Convenios, Incentivos Derivados de la Colaboración Fiscal, Fondos Distintos de Aportaciones, Transferencias, Asignaciones, Subsidios y Subvenciones, y Pensiones y Juvilaciones </t>
  </si>
  <si>
    <t xml:space="preserve">Participaciones,  Aportaciones, Convenios, Incentivos Derivados de la Colaboracion Fiscal y Fondos Distintos de Aportaciones </t>
  </si>
  <si>
    <t>Rubros de  Ingresos</t>
  </si>
  <si>
    <t>Estimado</t>
  </si>
  <si>
    <t xml:space="preserve">Recaudado </t>
  </si>
  <si>
    <t>Ingresos por Ventas de Bienes, Prestacion de Servicios y Otros Ingresos</t>
  </si>
  <si>
    <t xml:space="preserve">Participaciones, Aportaciones, Convenios, Incentivos Derivados de la Colaboracción Fiscal y Fondos Distintos de Aportaciones </t>
  </si>
  <si>
    <t xml:space="preserve">Ingresos Excedentes </t>
  </si>
  <si>
    <t>Estado Analitico de Ingresos Por Fuente de Financiamiento</t>
  </si>
  <si>
    <t xml:space="preserve">Ingresos del Poder Ejecutivo Federal o Estatal y de los Municipios </t>
  </si>
  <si>
    <t xml:space="preserve">Transferencias, Asignaciones, Subsidios y Subvenciones, y Pensiones y Jubilaciones </t>
  </si>
  <si>
    <t>Ingresos De los Entes Públicos de los Poderes Legislativo y Judicial, de los Órganos Autonomos y del Sector Paraestatal o Paramunicipal, asi como de las Empresas Productivas del Estado</t>
  </si>
  <si>
    <t>G. Ingresos por Ventas de Bienes y Prestación de Servicios</t>
  </si>
  <si>
    <t>J. Transferencias y Asignaciones</t>
  </si>
  <si>
    <t>Ingresos de  Gestión</t>
  </si>
  <si>
    <t>Ingresos por Venta de Bienes y Prestación de Servicios</t>
  </si>
  <si>
    <t>Transferencias, Asignaciones, Subsidios y Subvenciones, y Pensiones y Jubilaciones</t>
  </si>
  <si>
    <t xml:space="preserve">Participaciones, Aportaciones, Convenios, Incentivos Derivados de la Colaboración Fiscal y Fondos Distintos de Aportaciones </t>
  </si>
  <si>
    <t>Aumento por Insuficiencia de Estimaciones por Pérdida o Deterioro u Obsolescencia</t>
  </si>
  <si>
    <t xml:space="preserve">     Interno</t>
  </si>
  <si>
    <t xml:space="preserve">     Externo</t>
  </si>
  <si>
    <t>al 31 de diciembre de 2018(d)</t>
  </si>
  <si>
    <t>Monto pagado de la inversión al XX de XXXXXX de 2019 (k)</t>
  </si>
  <si>
    <t>Monto pagado de la inversión actualizado al XX de XXXXXX de 2019 (l)</t>
  </si>
  <si>
    <t>Saldo pendiente por pagar de la inversión al XX de XXXXXX de 2019 (m = g – l)</t>
  </si>
  <si>
    <t>31 de diciembre de 2018</t>
  </si>
  <si>
    <r>
      <t>Productos</t>
    </r>
    <r>
      <rPr>
        <vertAlign val="superscript"/>
        <sz val="10"/>
        <color theme="1"/>
        <rFont val="Arial Narrow"/>
        <family val="2"/>
      </rPr>
      <t>1</t>
    </r>
  </si>
  <si>
    <r>
      <t>Aprovechamientos</t>
    </r>
    <r>
      <rPr>
        <vertAlign val="superscript"/>
        <sz val="10"/>
        <color theme="1"/>
        <rFont val="Arial Narrow"/>
        <family val="2"/>
      </rPr>
      <t>2</t>
    </r>
  </si>
  <si>
    <r>
      <t>Ingresos por ventas de Bienes, Prestación de Servicios y Otros Ingresos</t>
    </r>
    <r>
      <rPr>
        <vertAlign val="superscript"/>
        <sz val="10"/>
        <color theme="1"/>
        <rFont val="Arial Narrow"/>
        <family val="2"/>
      </rPr>
      <t>3</t>
    </r>
  </si>
  <si>
    <t>D. Transferencias, Asignaciones, Subsidios y Subvenciones, y Pensiones y Jubilaciones</t>
  </si>
  <si>
    <t>Otros Ingresos Contables No Presupuestarios</t>
  </si>
  <si>
    <t>Otros Ingresos Presupuestarios No Contables</t>
  </si>
  <si>
    <t>Arctivos Biológicos</t>
  </si>
  <si>
    <t>Armonización de la Deuda Pública</t>
  </si>
  <si>
    <t>Adeudos de Ejercicios Fiscales Anteriores (ADEFAS)</t>
  </si>
  <si>
    <r>
      <rPr>
        <b/>
        <vertAlign val="superscript"/>
        <sz val="9"/>
        <color theme="0" tint="-0.34998626667073579"/>
        <rFont val="Arial Narrow"/>
        <family val="2"/>
      </rPr>
      <t>1</t>
    </r>
    <r>
      <rPr>
        <b/>
        <sz val="9"/>
        <color theme="0" tint="-0.34998626667073579"/>
        <rFont val="Arial Narrow"/>
        <family val="2"/>
      </rPr>
      <t xml:space="preserve"> </t>
    </r>
    <r>
      <rPr>
        <sz val="9"/>
        <color theme="0" tint="-0.34998626667073579"/>
        <rFont val="Arial Narrow"/>
        <family val="2"/>
      </rPr>
      <t>Incluye interesesque generan las cuentas bancarias de los entes públicos en productos.</t>
    </r>
  </si>
  <si>
    <r>
      <rPr>
        <b/>
        <vertAlign val="superscript"/>
        <sz val="9"/>
        <color theme="0" tint="-0.34998626667073579"/>
        <rFont val="Arial Narrow"/>
        <family val="2"/>
      </rPr>
      <t>2</t>
    </r>
    <r>
      <rPr>
        <vertAlign val="superscript"/>
        <sz val="9"/>
        <color theme="0" tint="-0.34998626667073579"/>
        <rFont val="Arial Narrow"/>
        <family val="2"/>
      </rPr>
      <t xml:space="preserve"> </t>
    </r>
    <r>
      <rPr>
        <sz val="9"/>
        <color theme="0" tint="-0.34998626667073579"/>
        <rFont val="Arial Narrow"/>
        <family val="2"/>
      </rPr>
      <t>Incluye donativos en efectivo del Poder Ejecutivo, entre otros aprovechamientos.</t>
    </r>
  </si>
  <si>
    <r>
      <rPr>
        <b/>
        <vertAlign val="superscript"/>
        <sz val="9"/>
        <color theme="0" tint="-0.34998626667073579"/>
        <rFont val="Arial Narrow"/>
        <family val="2"/>
      </rPr>
      <t>3</t>
    </r>
    <r>
      <rPr>
        <sz val="9"/>
        <color theme="0" tint="-0.34998626667073579"/>
        <rFont val="Arial Narrow"/>
        <family val="2"/>
      </rPr>
      <t xml:space="preserve"> Se refiere a los ingresos propios obtenidos por los Poderes Legislativo y Judicial, los Organos Autónomos y las entidades de la administracion pública paraestataly paramunicipal, por sus actividades diversas no inherentes a su operación que general recursos y que no sean ingresos por venta de bienes o prestación de servicios, tales como donativos en efectivo, entre otros.</t>
    </r>
  </si>
  <si>
    <r>
      <rPr>
        <b/>
        <sz val="9"/>
        <color theme="0" tint="-0.34998626667073579"/>
        <rFont val="Arial Narrow"/>
        <family val="2"/>
      </rPr>
      <t>1</t>
    </r>
    <r>
      <rPr>
        <sz val="9"/>
        <color theme="0" tint="-0.34998626667073579"/>
        <rFont val="Arial Narrow"/>
        <family val="2"/>
      </rPr>
      <t>. Se deberán incluir los Ingresos Contables No Presupuestarios que no se regularizaron presupuestariamente durante el ejercicio</t>
    </r>
  </si>
  <si>
    <r>
      <rPr>
        <b/>
        <sz val="9"/>
        <color theme="0" tint="-0.34998626667073579"/>
        <rFont val="Arial Narrow"/>
        <family val="2"/>
      </rPr>
      <t>2</t>
    </r>
    <r>
      <rPr>
        <sz val="9"/>
        <color theme="0" tint="-0.34998626667073579"/>
        <rFont val="Arial Narrow"/>
        <family val="2"/>
      </rPr>
      <t>. Los Ingresos Financieros y otros ingresos se regularizarán presupuestariamente de acuerdo a la legislacion aplicable</t>
    </r>
  </si>
  <si>
    <t>Pagado
Acumulado al periodo</t>
  </si>
  <si>
    <t>Ejercido
Acumulado al periodo</t>
  </si>
  <si>
    <t>Devengado
Acumulado al periodo</t>
  </si>
  <si>
    <t>Comprometido
Acumulado al Periodo</t>
  </si>
  <si>
    <t>Modificado Anual</t>
  </si>
  <si>
    <t>Ampliaciones / Reducciones</t>
  </si>
  <si>
    <t>Aprobado Anual</t>
  </si>
  <si>
    <t>Área y/o Ubicación Geográfica</t>
  </si>
  <si>
    <t>Fondo (Aportaciones Multiples, Convenios,etc..) (Alfanumerico) (FASS, FASP,etc)</t>
  </si>
  <si>
    <t>Fuente de Financiamiento (Federal, Estatal, Ingresos Propios)</t>
  </si>
  <si>
    <t>Tipo de Financiamiento (1. Gasto No Etiquetado, 2 Gasto Etiquetado)</t>
  </si>
  <si>
    <t>Año
Año de origen del recurso</t>
  </si>
  <si>
    <t>Tipo de Gasto
(1 Gto Corriente, 2 Gto de Capital)</t>
  </si>
  <si>
    <t>Clasificador por Objeto del Gasto
(Partida del Gasto)</t>
  </si>
  <si>
    <t>Servicios Personales por Categoría</t>
  </si>
  <si>
    <t>Tipo de Beneficiario</t>
  </si>
  <si>
    <t>Actividad o Proyecto</t>
  </si>
  <si>
    <t>Programa Presupuestario</t>
  </si>
  <si>
    <t>Subfunción</t>
  </si>
  <si>
    <t>Función</t>
  </si>
  <si>
    <t>Finalidad</t>
  </si>
  <si>
    <t>CENTRO GESTOR
Unidad Administrativa</t>
  </si>
  <si>
    <t>PRESUPUESTO DE EGRESOS</t>
  </si>
  <si>
    <t>FONDO</t>
  </si>
  <si>
    <t>POSICION PRESUPUESTARIA</t>
  </si>
  <si>
    <t>AREA FUNCIONAL</t>
  </si>
  <si>
    <t xml:space="preserve">CLASIFICACIÓN ADMINISTRATIVA </t>
  </si>
  <si>
    <t>Tipo de Recurso (1)</t>
  </si>
  <si>
    <t xml:space="preserve">Anexo de Avance Presupuestal </t>
  </si>
  <si>
    <t>Anexo Bancos</t>
  </si>
  <si>
    <t>Desglose de saldo en Bancos e Inversiones</t>
  </si>
  <si>
    <t>Desglose del saldo presentado en el formato ETCA-I-02, en el inciso A2), de la Cuenta:
BANCOS/TESORERÍA</t>
  </si>
  <si>
    <t>Desglose del saldo presentado en el formato ETCA-I-02, en el inciso A4), de la Cuenta:
INVERSIONES TEMPORALES (HASTA 3 MESES)</t>
  </si>
  <si>
    <t>Desglose del saldo presentado en el formato ETCA-I-02, en el inciso B1), de la Cuenta:
INVERSIONES FINANCIERAS DE CORTO PLAZO</t>
  </si>
  <si>
    <t>Desglose del saldo presentado en el formato ETCA-I-02, en el inciso A) del Activo No Circulante, de la Cuenta:
INVERSIONES FINANCIERAS A LARGO PLAZO</t>
  </si>
  <si>
    <t>Nota: En caso de que la cuenta bancaria tenga los dos tipos de recursos, presentar dos veces la misma cuenta separando los saldos por tipo de recurso.</t>
  </si>
  <si>
    <t>1) Tipo de Recurso: Federal o Estatal (incluye Ingresos Propios)</t>
  </si>
  <si>
    <t>Hacienda Pública / Patrimonio Contribuido Neto de 2018</t>
  </si>
  <si>
    <t>Hacienda Pública / Patrimonio Generado Neto de 2018</t>
  </si>
  <si>
    <t>Exceso o Insuficiencia en la Actualización de la Hacienda Pública / Patrimonio Neto de 2018</t>
  </si>
  <si>
    <t>Cambios en la Hacienda Pública / Patrimonio Contribuido Neto de 2019</t>
  </si>
  <si>
    <t>Variaciones de la Hacienda Pública / Patrimonio Generado Neto de 2019</t>
  </si>
  <si>
    <t>Cambios en el Exceso o Insuficiencia en la Actualización de la Hacienda Pública / Patrimonio Neto de 2019</t>
  </si>
  <si>
    <t>Hacienda Pública / Patrimonio Neto Final de 2019</t>
  </si>
  <si>
    <t>Al 30 de Junio de 2019</t>
  </si>
  <si>
    <t>TELEVISORA DE HERMOSILLO, S.A. de C.V.</t>
  </si>
  <si>
    <t>Del 01 de Enero al 30 de Junio de 2019</t>
  </si>
  <si>
    <t>Al 31 de Diciembre de 2018 y al 31 de Diciembre de 2019 (b)</t>
  </si>
  <si>
    <t>No existe pasivo contingente a corto plazo</t>
  </si>
  <si>
    <t>No existe pasivo contengente a largo plazo</t>
  </si>
  <si>
    <t>NOTICIAS</t>
  </si>
  <si>
    <t>VENTAS</t>
  </si>
  <si>
    <t>OPERACIONES</t>
  </si>
  <si>
    <t>TÉCNICOS Y REPETIDORAS</t>
  </si>
  <si>
    <t>ADMINISTRACIÓN</t>
  </si>
  <si>
    <t>DIRECCIÓN</t>
  </si>
  <si>
    <t>CREDITO BANCARIO SIMPLE GRUPO FINANCIERO BANORTE</t>
  </si>
  <si>
    <t>INTERESES CREDITO BANCO GRUPO FINANCIERO BANORTE</t>
  </si>
  <si>
    <t>Pesos propios Televisora de Hermosillo, S.A. de C.V.</t>
  </si>
  <si>
    <t>HSBC</t>
  </si>
  <si>
    <t>BBVA Bancomer</t>
  </si>
  <si>
    <t>Santander</t>
  </si>
  <si>
    <t>071302967-3</t>
  </si>
  <si>
    <t>514650036-9</t>
  </si>
  <si>
    <t>6521970561-5</t>
  </si>
  <si>
    <t>125-0000-000</t>
  </si>
  <si>
    <t>125-0001-000</t>
  </si>
  <si>
    <t>Tabachines 3887.85m2</t>
  </si>
  <si>
    <t>125-0003-000</t>
  </si>
  <si>
    <t>Terreno Ures area 303.52 m2</t>
  </si>
  <si>
    <t>125-0004-000</t>
  </si>
  <si>
    <t>Terreno Blvd.Luis Encinas y Cjon. Herradura</t>
  </si>
  <si>
    <t>125-0005-000</t>
  </si>
  <si>
    <t>Callejon Herradura y Dr. Domingo Olivares</t>
  </si>
  <si>
    <t>125-0006-000</t>
  </si>
  <si>
    <t>Terreno San Luis Rio Colorado</t>
  </si>
  <si>
    <t>125-9999-000</t>
  </si>
  <si>
    <t>Complemento por Revaluacion</t>
  </si>
  <si>
    <t>126-0000-000</t>
  </si>
  <si>
    <t xml:space="preserve">CONSTRUCCIONES   </t>
  </si>
  <si>
    <t>126-0000-003</t>
  </si>
  <si>
    <t>TORRE Y CASETAS CEMENTERA</t>
  </si>
  <si>
    <t>126-0000-004</t>
  </si>
  <si>
    <t>EDIFICIO TELEMAX</t>
  </si>
  <si>
    <t>126-0000-005</t>
  </si>
  <si>
    <t>CASETA DE VIGILANCIA</t>
  </si>
  <si>
    <t>126-0000-999</t>
  </si>
  <si>
    <t>COMPLEMENTO POR REVALUACION</t>
  </si>
  <si>
    <t>131-0100-000</t>
  </si>
  <si>
    <t>EQUIPO DE ESTUDIO</t>
  </si>
  <si>
    <t>131-0100-020</t>
  </si>
  <si>
    <t>CARGADOR DE BATERIA NP-1</t>
  </si>
  <si>
    <t>131-0100-021</t>
  </si>
  <si>
    <t>RECEPTOR N6SJDA335035453</t>
  </si>
  <si>
    <t>131-0100-081</t>
  </si>
  <si>
    <t>RADIO 680070 2PK</t>
  </si>
  <si>
    <t>131-0100-083</t>
  </si>
  <si>
    <t>SISTEMA VIG. 12 MULTIFUNCIONAL</t>
  </si>
  <si>
    <t>131-0100-084</t>
  </si>
  <si>
    <t>INSERTADOR DE LOGO 08070402163</t>
  </si>
  <si>
    <t>131-0100-085</t>
  </si>
  <si>
    <t>TRIPIE SERIE 131444-1</t>
  </si>
  <si>
    <t>131-0100-086</t>
  </si>
  <si>
    <t>CABEZA VIDEO DVCAM BC01</t>
  </si>
  <si>
    <t>131-0100-087</t>
  </si>
  <si>
    <t>CABEZA EDITORA BCO2</t>
  </si>
  <si>
    <t>131-0100-088</t>
  </si>
  <si>
    <t>CABEZA VIDEO EDITORA DVCAM</t>
  </si>
  <si>
    <t>131-0100-089</t>
  </si>
  <si>
    <t>CABEZA DE VIDEO BETACAM BCO1</t>
  </si>
  <si>
    <t>131-0100-090</t>
  </si>
  <si>
    <t>RODILLO PARA DVCAM</t>
  </si>
  <si>
    <t>131-0100-091</t>
  </si>
  <si>
    <t>RODILLO LIMPIADOR BETACAM</t>
  </si>
  <si>
    <t>131-0100-092</t>
  </si>
  <si>
    <t>BROCHA LIMPIADORA BETACAM</t>
  </si>
  <si>
    <t>131-0100-093</t>
  </si>
  <si>
    <t>TARJETA BETACAM DRS</t>
  </si>
  <si>
    <t>131-0100-094</t>
  </si>
  <si>
    <t>DVCAM RECORDER SERI 0116668</t>
  </si>
  <si>
    <t>131-0100-097</t>
  </si>
  <si>
    <t>MEZC. MACKIE No. Serie BW94529</t>
  </si>
  <si>
    <t>131-0100-098</t>
  </si>
  <si>
    <t>742247 KITVIDEOCAM</t>
  </si>
  <si>
    <t>131-0100-099</t>
  </si>
  <si>
    <t>742247 KITVIDEOCAM #2</t>
  </si>
  <si>
    <t>131-0100-100</t>
  </si>
  <si>
    <t>AIRE ACONDICIONADO 5 T.N.</t>
  </si>
  <si>
    <t>131-0100-102</t>
  </si>
  <si>
    <t>TRIPIE MARCA QUICK 8953275</t>
  </si>
  <si>
    <t>131-0100-103</t>
  </si>
  <si>
    <t>SALA DINHER PULOS</t>
  </si>
  <si>
    <t>131-0100-105</t>
  </si>
  <si>
    <t>ANDAMIOS</t>
  </si>
  <si>
    <t>131-0100-106</t>
  </si>
  <si>
    <t xml:space="preserve">KIT DE ILUMINACION </t>
  </si>
  <si>
    <t>131-0100-107</t>
  </si>
  <si>
    <t xml:space="preserve"> 2 TRIPIE PARA CAMARA </t>
  </si>
  <si>
    <t>131-0100-108</t>
  </si>
  <si>
    <t>AIRE ACOND. MIRAGE MAC-2420</t>
  </si>
  <si>
    <t>131-0100-109</t>
  </si>
  <si>
    <t>AIRE ACOND. MIRAGE MAC-1820</t>
  </si>
  <si>
    <t>131-0100-110</t>
  </si>
  <si>
    <t>AIRE ACOND. MIRAGE MAC-316</t>
  </si>
  <si>
    <t>131-0100-111</t>
  </si>
  <si>
    <t>LAMPARA FREZZOLINI PORTATIL</t>
  </si>
  <si>
    <t>131-0100-112</t>
  </si>
  <si>
    <t>PROYECTOR HORIZONTAL APOLLO</t>
  </si>
  <si>
    <t>131-0100-113</t>
  </si>
  <si>
    <t>2 AIRES ACONDICIONADOS CARRIER</t>
  </si>
  <si>
    <t>131-0100-114</t>
  </si>
  <si>
    <t>2 AIRE ACOND. CARRIER 50ZP-048</t>
  </si>
  <si>
    <t>131-0100-115</t>
  </si>
  <si>
    <t>AIRE ACOND. CARRIER 51FT-25</t>
  </si>
  <si>
    <t>131-0100-116</t>
  </si>
  <si>
    <t>TRIPIE BOGUEN</t>
  </si>
  <si>
    <t>131-0100-117</t>
  </si>
  <si>
    <t>LAMPARA DE ILUMINACION FREZZI</t>
  </si>
  <si>
    <t>131-0100-118</t>
  </si>
  <si>
    <t>BOCINAS JBL 20766</t>
  </si>
  <si>
    <t>131-0100-119</t>
  </si>
  <si>
    <t>BOCINAS JBL 20791</t>
  </si>
  <si>
    <t>131-0100-120</t>
  </si>
  <si>
    <t>AIRE ACONDICIONADO CENTRAL</t>
  </si>
  <si>
    <t>131-0100-121</t>
  </si>
  <si>
    <t>4 SILLAS BASE TRINEO</t>
  </si>
  <si>
    <t>131-0100-122</t>
  </si>
  <si>
    <t xml:space="preserve">2 AIRES ACOND. MIRAGE </t>
  </si>
  <si>
    <t>131-0100-125</t>
  </si>
  <si>
    <t>MESA P/ 5 PERSONAS</t>
  </si>
  <si>
    <t>131-0100-126</t>
  </si>
  <si>
    <t>8 SILLAS SECRETARIALES</t>
  </si>
  <si>
    <t>131-0100-127</t>
  </si>
  <si>
    <t>3 EQUIPOS TELEPROMPTER</t>
  </si>
  <si>
    <t>131-0100-128</t>
  </si>
  <si>
    <t>COCINETA</t>
  </si>
  <si>
    <t>131-0100-129</t>
  </si>
  <si>
    <t>CAMPANA ACERO INOXIDABLE</t>
  </si>
  <si>
    <t>131-0100-130</t>
  </si>
  <si>
    <t xml:space="preserve">GABINETE </t>
  </si>
  <si>
    <t>131-0100-131</t>
  </si>
  <si>
    <t>ESTUFA</t>
  </si>
  <si>
    <t>131-0100-132</t>
  </si>
  <si>
    <t>MESA DE JUNTAS CIRCULAR</t>
  </si>
  <si>
    <t>131-0100-133</t>
  </si>
  <si>
    <t>AIRE ACOND. MIRAGE  MAC-2621</t>
  </si>
  <si>
    <t>131-0100-134</t>
  </si>
  <si>
    <t>AIRE ACOND. MIRAGE MP5221-1Q</t>
  </si>
  <si>
    <t>131-0100-135</t>
  </si>
  <si>
    <t>2 AIRE ACOND. MIRAGE 5 TONS.</t>
  </si>
  <si>
    <t>131-0100-136</t>
  </si>
  <si>
    <t>2 MINISPLIT LG 1 TONELADA</t>
  </si>
  <si>
    <t>131-0100-137</t>
  </si>
  <si>
    <t>MUEBLE PORTAMICROFONO</t>
  </si>
  <si>
    <t>131-0100-138</t>
  </si>
  <si>
    <t>ESCRITORIO DE MADERA</t>
  </si>
  <si>
    <t>131-0100-139</t>
  </si>
  <si>
    <t>2 SILLONES ROJOS</t>
  </si>
  <si>
    <t>131-0100-140</t>
  </si>
  <si>
    <t>3 SILLONES AMARILLOS</t>
  </si>
  <si>
    <t>131-0100-141</t>
  </si>
  <si>
    <t>2 SILLONES VERDES</t>
  </si>
  <si>
    <t>131-0100-142</t>
  </si>
  <si>
    <t>4 SILLONES MOSTAZAS</t>
  </si>
  <si>
    <t>131-0100-143</t>
  </si>
  <si>
    <t>MESA CON CRISTAL</t>
  </si>
  <si>
    <t>131-0100-144</t>
  </si>
  <si>
    <t>3 MESAS CON CUBO DE ACERO</t>
  </si>
  <si>
    <t>131-0100-145</t>
  </si>
  <si>
    <t>MESA ACERO BUFETTE 1.10 MTS</t>
  </si>
  <si>
    <t>131-0100-146</t>
  </si>
  <si>
    <t>SILLON SEMIEJECUTIVO NEGRO</t>
  </si>
  <si>
    <t>131-0100-147</t>
  </si>
  <si>
    <t>RECEPTOR DIGITAL CD7000460084</t>
  </si>
  <si>
    <t>131-0100-148</t>
  </si>
  <si>
    <t>RECEPTOR DIGITAL CD7000460082</t>
  </si>
  <si>
    <t>131-0100-149</t>
  </si>
  <si>
    <t>AMPLIFICADOR LN3 43600167</t>
  </si>
  <si>
    <t>131-0100-150</t>
  </si>
  <si>
    <t>AMPLIFICADOR LN3 43600177</t>
  </si>
  <si>
    <t>131-0100-151</t>
  </si>
  <si>
    <t>AMPLIFICADOR LN3 43600184</t>
  </si>
  <si>
    <t>131-0100-152</t>
  </si>
  <si>
    <t>AMPLIFICADOR LN3 43600185</t>
  </si>
  <si>
    <t>131-0100-153</t>
  </si>
  <si>
    <t xml:space="preserve">AMPLIFICADOR LN3 </t>
  </si>
  <si>
    <t>131-0100-154</t>
  </si>
  <si>
    <t>AMPLIFICADOR LN3 43600198</t>
  </si>
  <si>
    <t>131-0100-155</t>
  </si>
  <si>
    <t>CAMARA DVCAM DSR N.S.1009424</t>
  </si>
  <si>
    <t>131-0100-156</t>
  </si>
  <si>
    <t>CAMARA DVCAM DSR N.S.1009544</t>
  </si>
  <si>
    <t>131-0100-157</t>
  </si>
  <si>
    <t>CAMARA DVCAM DSR N.S.1009408</t>
  </si>
  <si>
    <t>131-0100-158</t>
  </si>
  <si>
    <t>VIDEOCASETERA DVCAM  0116345</t>
  </si>
  <si>
    <t>131-0100-159</t>
  </si>
  <si>
    <t>VIDEOCASETERA DVCAM  0116353</t>
  </si>
  <si>
    <t>131-0100-160</t>
  </si>
  <si>
    <t>KIT HERRAMIENTA P/CALIBRAR</t>
  </si>
  <si>
    <t>131-0100-161</t>
  </si>
  <si>
    <t>CABLE 14 PIN 100 MTS.</t>
  </si>
  <si>
    <t>131-0100-162</t>
  </si>
  <si>
    <t>SISTEMA DE INTERCOMUNICACION</t>
  </si>
  <si>
    <t>131-0100-164</t>
  </si>
  <si>
    <t>ESCALERA DE ALUMINIO</t>
  </si>
  <si>
    <t>131-0100-167</t>
  </si>
  <si>
    <t>BIOMBO</t>
  </si>
  <si>
    <t>131-0100-168</t>
  </si>
  <si>
    <t>ESCALERA TIJERA DE ALUMINIO</t>
  </si>
  <si>
    <t>131-0100-169</t>
  </si>
  <si>
    <t>SILLA ALTA CROMO ROJO 432</t>
  </si>
  <si>
    <t>131-0100-170</t>
  </si>
  <si>
    <t>SILLA ALTA CROMO AZUL 432</t>
  </si>
  <si>
    <t>131-0100-171</t>
  </si>
  <si>
    <t>RADIO 4 PACK</t>
  </si>
  <si>
    <t>131-0100-173</t>
  </si>
  <si>
    <t>MEZCLADORA ALTO AMX 140</t>
  </si>
  <si>
    <t>131-0100-174</t>
  </si>
  <si>
    <t>MOTOR DC SCD17 SONY</t>
  </si>
  <si>
    <t>131-0100-175</t>
  </si>
  <si>
    <t>131-0100-176</t>
  </si>
  <si>
    <t>131-0100-177</t>
  </si>
  <si>
    <t>131-0100-178</t>
  </si>
  <si>
    <t>131-0100-179</t>
  </si>
  <si>
    <t>ARM PINCH SONY</t>
  </si>
  <si>
    <t>131-0100-180</t>
  </si>
  <si>
    <t>131-0100-181</t>
  </si>
  <si>
    <t>DRUM DEH 21 AR</t>
  </si>
  <si>
    <t>131-0100-182</t>
  </si>
  <si>
    <t>DRUM DELT-03</t>
  </si>
  <si>
    <t>131-0100-183</t>
  </si>
  <si>
    <t>DRUM DRH-03</t>
  </si>
  <si>
    <t>131-0100-184</t>
  </si>
  <si>
    <t>MICROFONO</t>
  </si>
  <si>
    <t>131-0100-185</t>
  </si>
  <si>
    <t>CAMCORDER DVCAM 3CCD MIN</t>
  </si>
  <si>
    <t>131-0100-187</t>
  </si>
  <si>
    <t>LUZ PARA MONTAJE EN CAMARA</t>
  </si>
  <si>
    <t>131-0100-188</t>
  </si>
  <si>
    <t>CAMCORDER 3CCD MINI DV</t>
  </si>
  <si>
    <t>131-0100-189</t>
  </si>
  <si>
    <t>131-0100-190</t>
  </si>
  <si>
    <t>131-0100-191</t>
  </si>
  <si>
    <t>131-0100-192</t>
  </si>
  <si>
    <t>BATERIA DE LITIO 7.2 V</t>
  </si>
  <si>
    <t>131-0100-193</t>
  </si>
  <si>
    <t>131-0100-194</t>
  </si>
  <si>
    <t>131-0100-195</t>
  </si>
  <si>
    <t>131-0100-196</t>
  </si>
  <si>
    <t>MICROFONO SHURE SM58</t>
  </si>
  <si>
    <t>131-0100-197</t>
  </si>
  <si>
    <t>131-0100-198</t>
  </si>
  <si>
    <t>131-0100-199</t>
  </si>
  <si>
    <t>131-0100-200</t>
  </si>
  <si>
    <t>A7095086AMBCJC21 SONY</t>
  </si>
  <si>
    <t>131-0100-201</t>
  </si>
  <si>
    <t>A70746211MCBJ20 SONY</t>
  </si>
  <si>
    <t>131-0100-202</t>
  </si>
  <si>
    <t>BATERIA 1 ON LITHIO</t>
  </si>
  <si>
    <t>131-0100-203</t>
  </si>
  <si>
    <t>LAMPARA DOBLE 20 WTS</t>
  </si>
  <si>
    <t>131-0100-204</t>
  </si>
  <si>
    <t>BATERIA INFO LITHIO</t>
  </si>
  <si>
    <t>131-0100-205</t>
  </si>
  <si>
    <t>PRO SHOULDER BRACEPLAY</t>
  </si>
  <si>
    <t>131-0100-206</t>
  </si>
  <si>
    <t>SILLA EJECUTIVA LIDER BLANCA</t>
  </si>
  <si>
    <t>131-0100-207</t>
  </si>
  <si>
    <t>131-0100-208</t>
  </si>
  <si>
    <t>131-0100-209</t>
  </si>
  <si>
    <t>AIRE ACONDICIONADO 5000 BTU</t>
  </si>
  <si>
    <t>131-0100-210</t>
  </si>
  <si>
    <t>CARGADOR DE BATERIA SONY</t>
  </si>
  <si>
    <t>131-0100-211</t>
  </si>
  <si>
    <t>BATERIA RECARGABLE ION-LIT</t>
  </si>
  <si>
    <t>131-0100-212</t>
  </si>
  <si>
    <t>ADAPATADOR DE AC Y CARGADOR</t>
  </si>
  <si>
    <t>131-0100-213</t>
  </si>
  <si>
    <t>CUBIERTA DE LLUVIA PARA CAMARA</t>
  </si>
  <si>
    <t>131-0100-214</t>
  </si>
  <si>
    <t>131-0100-215</t>
  </si>
  <si>
    <t>CAMARA SONY DIGITAL HDRFX</t>
  </si>
  <si>
    <t>131-0100-217</t>
  </si>
  <si>
    <t>DISCO DURO P/CAMARA N.S. 008649</t>
  </si>
  <si>
    <t>131-0100-218</t>
  </si>
  <si>
    <t>DISCO DURO P/CAMARA N.S. 008771</t>
  </si>
  <si>
    <t>131-0100-219</t>
  </si>
  <si>
    <t>DISCO DURO P/CAMARA N.S. 008784</t>
  </si>
  <si>
    <t>131-0100-220</t>
  </si>
  <si>
    <t>DISCO DURO P/CAMARA N.S. 008722</t>
  </si>
  <si>
    <t>131-0100-221</t>
  </si>
  <si>
    <t>DISCO DURO P/CAMARA N.S. 008766</t>
  </si>
  <si>
    <t>131-0100-222</t>
  </si>
  <si>
    <t>DISCO DURO P/CAMARA N.S. 008309</t>
  </si>
  <si>
    <t>131-0100-223</t>
  </si>
  <si>
    <t>DRUM DBR-41R VIDEO HEAD (1)</t>
  </si>
  <si>
    <t>131-0100-224</t>
  </si>
  <si>
    <t>DRUM DBR-41R VIDEO HEAD (2)</t>
  </si>
  <si>
    <t>131-0100-225</t>
  </si>
  <si>
    <t>ACD HUMBUCKER (1)</t>
  </si>
  <si>
    <t>131-0100-226</t>
  </si>
  <si>
    <t>ACD HUMBUCKER (2)</t>
  </si>
  <si>
    <t>131-0100-229</t>
  </si>
  <si>
    <t>DVD PORTATIL POLAROID K06000</t>
  </si>
  <si>
    <t>131-0100-230</t>
  </si>
  <si>
    <t>DVD GRABADOR LG</t>
  </si>
  <si>
    <t>131-0100-231</t>
  </si>
  <si>
    <t>131-0100-232</t>
  </si>
  <si>
    <t>TV SANSUNG 40” LCD AEG..</t>
  </si>
  <si>
    <t>131-0100-233</t>
  </si>
  <si>
    <t>LAMPARAS REFLECTORES</t>
  </si>
  <si>
    <t>131-0100-234</t>
  </si>
  <si>
    <t>GRABADORA DIGITAL P/CAMARA</t>
  </si>
  <si>
    <t>131-0100-235</t>
  </si>
  <si>
    <t>131-0100-236</t>
  </si>
  <si>
    <t>131-0100-237</t>
  </si>
  <si>
    <t>131-0100-238</t>
  </si>
  <si>
    <t>131-0100-239</t>
  </si>
  <si>
    <t>131-0100-240</t>
  </si>
  <si>
    <t>131-0100-242</t>
  </si>
  <si>
    <t>WINDOWS XP PROFESIONAL ESP</t>
  </si>
  <si>
    <t>131-0100-243</t>
  </si>
  <si>
    <t>16 SILLAS P/COMPUTO PYTO 6</t>
  </si>
  <si>
    <t>131-0100-244</t>
  </si>
  <si>
    <t>8 ESCRITORIOS P/COMPUTO P. 6</t>
  </si>
  <si>
    <t>131-0100-245</t>
  </si>
  <si>
    <t>BOCINA STEREN BAF 1550</t>
  </si>
  <si>
    <t>131-0100-246</t>
  </si>
  <si>
    <t>NOTE BOCK FP COMPAQ SERIE O</t>
  </si>
  <si>
    <t>131-0100-247</t>
  </si>
  <si>
    <t>MALETIN NOTEBOCK EMPIRE</t>
  </si>
  <si>
    <t>131-0100-248</t>
  </si>
  <si>
    <t>MICROFONO INALAMBRICO</t>
  </si>
  <si>
    <t>131-0100-249</t>
  </si>
  <si>
    <t>131-0100-250</t>
  </si>
  <si>
    <t>131-0100-251</t>
  </si>
  <si>
    <t>131-0100-252</t>
  </si>
  <si>
    <t>131-0100-255</t>
  </si>
  <si>
    <t>AURICULAR</t>
  </si>
  <si>
    <t>131-0100-256</t>
  </si>
  <si>
    <t>131-0100-257</t>
  </si>
  <si>
    <t>131-0100-258</t>
  </si>
  <si>
    <t>TRANSMISOR</t>
  </si>
  <si>
    <t>131-0100-259</t>
  </si>
  <si>
    <t>INTERRUPTOR SELECT</t>
  </si>
  <si>
    <t>131-0100-260</t>
  </si>
  <si>
    <t xml:space="preserve">CARGADOR BATERIA   </t>
  </si>
  <si>
    <t>131-0100-261</t>
  </si>
  <si>
    <t xml:space="preserve">BATERIA RECARGABLE   </t>
  </si>
  <si>
    <t>131-0100-262</t>
  </si>
  <si>
    <t>131-0100-263</t>
  </si>
  <si>
    <t>QUEMADOR</t>
  </si>
  <si>
    <t>131-0100-264</t>
  </si>
  <si>
    <t>PISO EPOXICO ESTUDIO “B”</t>
  </si>
  <si>
    <t>131-0100-265</t>
  </si>
  <si>
    <t>VIDEOCAMARA PROFESIONAL SONY</t>
  </si>
  <si>
    <t>131-0100-266</t>
  </si>
  <si>
    <t>BATERIA LARGA DURACION NPF970</t>
  </si>
  <si>
    <t>131-0100-267</t>
  </si>
  <si>
    <t>VIDEOCASETERA DIGITAL SONY 11</t>
  </si>
  <si>
    <t>131-0100-268</t>
  </si>
  <si>
    <t>VIDEO CASETERA SONY 112670SKD</t>
  </si>
  <si>
    <t>131-0100-269</t>
  </si>
  <si>
    <t>131-0100-270</t>
  </si>
  <si>
    <t>131-0100-271</t>
  </si>
  <si>
    <t>DIADEMA AUDIFONO CON MICROFONO</t>
  </si>
  <si>
    <t>131-0100-272</t>
  </si>
  <si>
    <t>131-0100-273</t>
  </si>
  <si>
    <t>131-0100-274</t>
  </si>
  <si>
    <t>TV PLASMA 50”</t>
  </si>
  <si>
    <t>131-0100-275</t>
  </si>
  <si>
    <t>VIDEOCAMARA SONY SERIE 0410</t>
  </si>
  <si>
    <t>131-0100-276</t>
  </si>
  <si>
    <t>BATERIA LARGA DURACION SONY</t>
  </si>
  <si>
    <t>131-0100-277</t>
  </si>
  <si>
    <t>CAMRA DE VIDEO USADA SONY</t>
  </si>
  <si>
    <t>131-0100-278</t>
  </si>
  <si>
    <t>TRIPIE PARA CAMARA</t>
  </si>
  <si>
    <t>131-0100-279</t>
  </si>
  <si>
    <t>131-0100-280</t>
  </si>
  <si>
    <t>131-0100-281</t>
  </si>
  <si>
    <t>131-0100-282</t>
  </si>
  <si>
    <t>131-0100-283</t>
  </si>
  <si>
    <t>131-0100-284</t>
  </si>
  <si>
    <t>131-0100-285</t>
  </si>
  <si>
    <t>BATERIA LARGA DURACION SONY NP</t>
  </si>
  <si>
    <t>131-0100-286</t>
  </si>
  <si>
    <t>VIDEO CAMARA SAMSUNG</t>
  </si>
  <si>
    <t>131-0100-287</t>
  </si>
  <si>
    <t>CONSOLA MEZCLADORA</t>
  </si>
  <si>
    <t>131-0100-288</t>
  </si>
  <si>
    <t>131-0100-289</t>
  </si>
  <si>
    <t xml:space="preserve">RECEPTOR   </t>
  </si>
  <si>
    <t>131-0100-290</t>
  </si>
  <si>
    <t>131-0100-291</t>
  </si>
  <si>
    <t>131-0100-292</t>
  </si>
  <si>
    <t>131-0100-293</t>
  </si>
  <si>
    <t>131-0100-294</t>
  </si>
  <si>
    <t>131-0100-295</t>
  </si>
  <si>
    <t>131-0100-296</t>
  </si>
  <si>
    <t>LIMITADOR DE AUDIO</t>
  </si>
  <si>
    <t>131-0100-297</t>
  </si>
  <si>
    <t>131-0100-298</t>
  </si>
  <si>
    <t>LIMITADOR DOBLE SONIDO Y AUDIO</t>
  </si>
  <si>
    <t>131-0100-299</t>
  </si>
  <si>
    <t>131-0100-300</t>
  </si>
  <si>
    <t>BANCO QSD 34-2 BLANCO</t>
  </si>
  <si>
    <t>131-0100-301</t>
  </si>
  <si>
    <t>BANCO QSD 34-4 BLANCO</t>
  </si>
  <si>
    <t>131-0100-302</t>
  </si>
  <si>
    <t>SILLA MUEBLESTETICA CROMO C/BA</t>
  </si>
  <si>
    <t>131-0100-303</t>
  </si>
  <si>
    <t>CONVERTIDOR SEÑAL</t>
  </si>
  <si>
    <t>131-0100-304</t>
  </si>
  <si>
    <t>ADAPTADOR TRIPIE P/CAMARA</t>
  </si>
  <si>
    <t>131-0100-305</t>
  </si>
  <si>
    <t>LAMPARA P/CAMARA DE VIDEO</t>
  </si>
  <si>
    <t>131-0100-306</t>
  </si>
  <si>
    <t>ESTUCHE P/CAMARA</t>
  </si>
  <si>
    <t>131-0100-307</t>
  </si>
  <si>
    <t>BATERIAS DE LITIO</t>
  </si>
  <si>
    <t>131-0100-308</t>
  </si>
  <si>
    <t xml:space="preserve"> CONSOLA DE MARCO CORRECTO PA</t>
  </si>
  <si>
    <t>131-0100-309</t>
  </si>
  <si>
    <t>CONSOLA CONTROL CAMARA HOTRO</t>
  </si>
  <si>
    <t>131-0100-310</t>
  </si>
  <si>
    <t>UNIDAD CONTROL CAMARA SONY 1</t>
  </si>
  <si>
    <t>131-0100-311</t>
  </si>
  <si>
    <t>SINCRONIZADOR CAMARA CONSOLA</t>
  </si>
  <si>
    <t>131-0100-312</t>
  </si>
  <si>
    <t>GRABADORA PORTATIL DIGITAL HOTRO</t>
  </si>
  <si>
    <t>131-0100-313</t>
  </si>
  <si>
    <t>131-0100-314</t>
  </si>
  <si>
    <t>131-0100-315</t>
  </si>
  <si>
    <t>131-0100-316</t>
  </si>
  <si>
    <t>131-0100-317</t>
  </si>
  <si>
    <t>131-0100-318</t>
  </si>
  <si>
    <t>AIRE ACONDICIONADO 18000 BTUS</t>
  </si>
  <si>
    <t>131-0100-319</t>
  </si>
  <si>
    <t>CAMRA DE VIDEO TIPO HANDY</t>
  </si>
  <si>
    <t>131-0100-320</t>
  </si>
  <si>
    <t>CENTRAL DE 5 TN SF YORK S/AO</t>
  </si>
  <si>
    <t>131-0100-321</t>
  </si>
  <si>
    <t>CENTRAL 5 TN YORK S/AOC7513</t>
  </si>
  <si>
    <t>131-0100-322</t>
  </si>
  <si>
    <t>PANTALLA EMERSON 32"</t>
  </si>
  <si>
    <t>131-0100-323</t>
  </si>
  <si>
    <t>131-0100-324</t>
  </si>
  <si>
    <t>CAMARA INALAMBRICA</t>
  </si>
  <si>
    <t>131-0100-325</t>
  </si>
  <si>
    <t>CAMARA HDV SONY SERIE 0414</t>
  </si>
  <si>
    <t>131-0100-326</t>
  </si>
  <si>
    <t>BATERIA SONY</t>
  </si>
  <si>
    <t>131-0100-327</t>
  </si>
  <si>
    <t>131-0100-328</t>
  </si>
  <si>
    <t xml:space="preserve">DVD GRABADOR </t>
  </si>
  <si>
    <t>131-0100-329</t>
  </si>
  <si>
    <t>MEZCLADORA YAMAHA MG206C</t>
  </si>
  <si>
    <t>131-0100-330</t>
  </si>
  <si>
    <t>EQUIPO EDICION NO LINEAL</t>
  </si>
  <si>
    <t>131-0100-331</t>
  </si>
  <si>
    <t>CONVERTIDOR SEÑAL DE TV</t>
  </si>
  <si>
    <t>131-0100-332</t>
  </si>
  <si>
    <t>MEDIDOR DE SEÑAL DE VIDEO</t>
  </si>
  <si>
    <t>131-0100-333</t>
  </si>
  <si>
    <t>131-0100-334</t>
  </si>
  <si>
    <t>CONVERTIDOR ANALOGICO</t>
  </si>
  <si>
    <t>131-0100-335</t>
  </si>
  <si>
    <t>131-0100-336</t>
  </si>
  <si>
    <t>131-0100-337</t>
  </si>
  <si>
    <t>PANTALLA 32" ESTUDIO "B"</t>
  </si>
  <si>
    <t>131-0100-338</t>
  </si>
  <si>
    <t>CONVERTIDOR ADAPTADOR</t>
  </si>
  <si>
    <t>131-0100-339</t>
  </si>
  <si>
    <t>CAMARA INALAMBRICA (ESTUDIO)</t>
  </si>
  <si>
    <t>131-0100-340</t>
  </si>
  <si>
    <t xml:space="preserve">CAMARA INALAMBRICA </t>
  </si>
  <si>
    <t>TV SAMSUNG LCD 19" AZH83</t>
  </si>
  <si>
    <t>131-0100-341</t>
  </si>
  <si>
    <t>VIDEO CAMARA FS 100 SDHC</t>
  </si>
  <si>
    <t>131-0100-342</t>
  </si>
  <si>
    <t>CODIFICADOR ELECTRONICOP/ESTUD</t>
  </si>
  <si>
    <t>131-0100-343</t>
  </si>
  <si>
    <t>131-0100-344</t>
  </si>
  <si>
    <t>PROCESADOR DE VIDEO TV</t>
  </si>
  <si>
    <t>131-0100-345</t>
  </si>
  <si>
    <t>CAMARA</t>
  </si>
  <si>
    <t>131-0100-346</t>
  </si>
  <si>
    <t>131-0100-347</t>
  </si>
  <si>
    <t>AIRE ACONDICIONADO 15 TON</t>
  </si>
  <si>
    <t>131-0100-348</t>
  </si>
  <si>
    <t>TABLERO DE CONTROL</t>
  </si>
  <si>
    <t>131-0100-351</t>
  </si>
  <si>
    <t>GRABADOR DVD</t>
  </si>
  <si>
    <t>131-0100-352</t>
  </si>
  <si>
    <t>CAMARA SONY SERIE 110258</t>
  </si>
  <si>
    <t>131-0100-353</t>
  </si>
  <si>
    <t>CAMARA SONY SERIE 110256</t>
  </si>
  <si>
    <t>131-0100-354</t>
  </si>
  <si>
    <t>CAMARA SONY SERIE 1011232</t>
  </si>
  <si>
    <t>131-0100-355</t>
  </si>
  <si>
    <t>DVD GRABDOR MASTER</t>
  </si>
  <si>
    <t>131-0100-356</t>
  </si>
  <si>
    <t>131-0100-357</t>
  </si>
  <si>
    <t>DISCO DURO</t>
  </si>
  <si>
    <t>131-0100-358</t>
  </si>
  <si>
    <t>131-0100-359</t>
  </si>
  <si>
    <t>131-0100-360</t>
  </si>
  <si>
    <t>PANTALLA LCD LG32" SERIE 90</t>
  </si>
  <si>
    <t>131-0100-361</t>
  </si>
  <si>
    <t>131-0100-362</t>
  </si>
  <si>
    <t>131-0100-363</t>
  </si>
  <si>
    <t>131-0100-364</t>
  </si>
  <si>
    <t>131-0100-365</t>
  </si>
  <si>
    <t>TRIPIE MARCA LIBEC</t>
  </si>
  <si>
    <t>131-0100-366</t>
  </si>
  <si>
    <t>MICROFONO OSRAM</t>
  </si>
  <si>
    <t>131-0100-367</t>
  </si>
  <si>
    <t>131-0100-368</t>
  </si>
  <si>
    <t>MICROFONO SONY</t>
  </si>
  <si>
    <t>131-0100-369</t>
  </si>
  <si>
    <t>131-0100-370</t>
  </si>
  <si>
    <t>131-0100-371</t>
  </si>
  <si>
    <t>131-0100-372</t>
  </si>
  <si>
    <t>MICROFONO INALAMBRICO SHURE</t>
  </si>
  <si>
    <t>131-0100-373</t>
  </si>
  <si>
    <t>131-0100-374</t>
  </si>
  <si>
    <t>131-0100-375</t>
  </si>
  <si>
    <t>131-0100-376</t>
  </si>
  <si>
    <t>131-0100-377</t>
  </si>
  <si>
    <t>LAMPARA DE ESTUDIO</t>
  </si>
  <si>
    <t>131-0100-379</t>
  </si>
  <si>
    <t>131-0100-380</t>
  </si>
  <si>
    <t>131-0100-381</t>
  </si>
  <si>
    <t>131-0100-382</t>
  </si>
  <si>
    <t>131-0100-383</t>
  </si>
  <si>
    <t>131-0100-384</t>
  </si>
  <si>
    <t>CAMARA DE VIDEO SEGURIDAD</t>
  </si>
  <si>
    <t>131-0100-385</t>
  </si>
  <si>
    <t>CAMARA A COLOR DIA/NOCHE CCD</t>
  </si>
  <si>
    <t>131-0100-386</t>
  </si>
  <si>
    <t>SUMINISTROMONITOR PROBADOR D</t>
  </si>
  <si>
    <t>131-0100-387</t>
  </si>
  <si>
    <t>131-0100-388</t>
  </si>
  <si>
    <t>131-0100-389</t>
  </si>
  <si>
    <t>131-0100-390</t>
  </si>
  <si>
    <t>MATRIX SWITCHER SERIE 0209095</t>
  </si>
  <si>
    <t>131-0100-391</t>
  </si>
  <si>
    <t>PANTALLA PANASONIC PLASMA 42"</t>
  </si>
  <si>
    <t>131-0100-392</t>
  </si>
  <si>
    <t>131-0100-393</t>
  </si>
  <si>
    <t>PANTALLA SAMSUNG PLASMA 50"</t>
  </si>
  <si>
    <t>131-0100-394</t>
  </si>
  <si>
    <t>MICROFONO SHURE TRANS/RECP. 3</t>
  </si>
  <si>
    <t>131-0100-395</t>
  </si>
  <si>
    <t>131-0100-396</t>
  </si>
  <si>
    <t>131-0100-397</t>
  </si>
  <si>
    <t>131-0100-398</t>
  </si>
  <si>
    <t>131-0100-399</t>
  </si>
  <si>
    <t>SISTEMA INTERCOMUNICADOR INALAMBRICO</t>
  </si>
  <si>
    <t>131-0100-400</t>
  </si>
  <si>
    <t>RECEPTOR ANCHOR K900546</t>
  </si>
  <si>
    <t>131-0100-401</t>
  </si>
  <si>
    <t>RECEPTOR ANCHOR K900552</t>
  </si>
  <si>
    <t>131-0100-402</t>
  </si>
  <si>
    <t>RECEPTOR ANCHOR K900518</t>
  </si>
  <si>
    <t>131-0100-403</t>
  </si>
  <si>
    <t>SOPORTE PARA PANTALLA</t>
  </si>
  <si>
    <t>131-0100-404</t>
  </si>
  <si>
    <t>MESA BEAUDUX PUB+3B TRIA</t>
  </si>
  <si>
    <t>131-0100-405</t>
  </si>
  <si>
    <t>PLASMA SAMSUNG 42"</t>
  </si>
  <si>
    <t>131-0100-406</t>
  </si>
  <si>
    <t>MESA DANIELA 48" + 45</t>
  </si>
  <si>
    <t>131-0100-407</t>
  </si>
  <si>
    <t>LAMPARA RECTANGULAR 1720L10</t>
  </si>
  <si>
    <t>131-0100-408</t>
  </si>
  <si>
    <t>131-0100-409</t>
  </si>
  <si>
    <t>131-0100-410</t>
  </si>
  <si>
    <t>131-0100-411</t>
  </si>
  <si>
    <t>131-0100-412</t>
  </si>
  <si>
    <t>131-0100-413</t>
  </si>
  <si>
    <t>131-0100-414</t>
  </si>
  <si>
    <t>LAMPARA CUADRADA 1718L101</t>
  </si>
  <si>
    <t>131-0100-415</t>
  </si>
  <si>
    <t>131-0100-416</t>
  </si>
  <si>
    <t>131-0100-417</t>
  </si>
  <si>
    <t>131-0100-418</t>
  </si>
  <si>
    <t>131-0100-419</t>
  </si>
  <si>
    <t>131-0100-420</t>
  </si>
  <si>
    <t>131-0100-421</t>
  </si>
  <si>
    <t>131-0100-422</t>
  </si>
  <si>
    <t>131-0100-423</t>
  </si>
  <si>
    <t>131-0100-424</t>
  </si>
  <si>
    <t>131-0100-425</t>
  </si>
  <si>
    <t>131-0100-426</t>
  </si>
  <si>
    <t>131-0100-427</t>
  </si>
  <si>
    <t>131-0100-428</t>
  </si>
  <si>
    <t>131-0100-429</t>
  </si>
  <si>
    <t>131-0100-430</t>
  </si>
  <si>
    <t>131-0100-431</t>
  </si>
  <si>
    <t>131-0100-432</t>
  </si>
  <si>
    <t>131-0100-433</t>
  </si>
  <si>
    <t>131-0100-434</t>
  </si>
  <si>
    <t>131-0100-435</t>
  </si>
  <si>
    <t>131-0100-436</t>
  </si>
  <si>
    <t>131-0100-437</t>
  </si>
  <si>
    <t>131-0100-438</t>
  </si>
  <si>
    <t>131-0100-439</t>
  </si>
  <si>
    <t>131-0100-440</t>
  </si>
  <si>
    <t>131-0100-441</t>
  </si>
  <si>
    <t>131-0100-442</t>
  </si>
  <si>
    <t>131-0100-443</t>
  </si>
  <si>
    <t>131-0100-444</t>
  </si>
  <si>
    <t>131-0100-445</t>
  </si>
  <si>
    <t>131-0100-446</t>
  </si>
  <si>
    <t>131-0100-447</t>
  </si>
  <si>
    <t>131-0100-448</t>
  </si>
  <si>
    <t>131-0100-449</t>
  </si>
  <si>
    <t>131-0100-450</t>
  </si>
  <si>
    <t>131-0100-451</t>
  </si>
  <si>
    <t>131-0100-452</t>
  </si>
  <si>
    <t>131-0100-453</t>
  </si>
  <si>
    <t>131-0100-454</t>
  </si>
  <si>
    <t>131-0100-455</t>
  </si>
  <si>
    <t>131-0100-456</t>
  </si>
  <si>
    <t>CAMARA HDV SONY HVR 1000</t>
  </si>
  <si>
    <t>131-0100-458</t>
  </si>
  <si>
    <t>VIDEO CANAL 7 PCM55SAW7</t>
  </si>
  <si>
    <t>131-0100-459</t>
  </si>
  <si>
    <t>131-0100-460</t>
  </si>
  <si>
    <t>CENTRAL 5 TONELADAS MARCA YORK</t>
  </si>
  <si>
    <t>131-0100-461</t>
  </si>
  <si>
    <t>VIDEOCAMARA DIGITAL</t>
  </si>
  <si>
    <t>131-0100-462</t>
  </si>
  <si>
    <t>131-0100-463</t>
  </si>
  <si>
    <t>PROTECTOR DE CABLE</t>
  </si>
  <si>
    <t>131-0100-464</t>
  </si>
  <si>
    <t>131-0100-465</t>
  </si>
  <si>
    <t>131-0100-466</t>
  </si>
  <si>
    <t>131-0100-467</t>
  </si>
  <si>
    <t>131-0100-468</t>
  </si>
  <si>
    <t>15 PROTECTORES DE CABLE</t>
  </si>
  <si>
    <t>131-0100-469</t>
  </si>
  <si>
    <t>RECEPTOR SATELITAL</t>
  </si>
  <si>
    <t>131-0100-470</t>
  </si>
  <si>
    <t>LNB FREVENCI 11250</t>
  </si>
  <si>
    <t>131-0100-471</t>
  </si>
  <si>
    <t>RECEPTOR SATELITAL MARCA MVIDEO</t>
  </si>
  <si>
    <t>131-0100-472</t>
  </si>
  <si>
    <t>BATERIA LITIO SONY 0101026</t>
  </si>
  <si>
    <t>131-0100-473</t>
  </si>
  <si>
    <t>BATERIA LITIO SONY 0100906</t>
  </si>
  <si>
    <t>131-0100-474</t>
  </si>
  <si>
    <t>BATERIA LITIO SONY 0100907</t>
  </si>
  <si>
    <t>131-0100-475</t>
  </si>
  <si>
    <t>BATERIA LITIO SONY 0101030</t>
  </si>
  <si>
    <t>131-0100-476</t>
  </si>
  <si>
    <t>BATERIA LITIO SONY 0100984</t>
  </si>
  <si>
    <t>131-0100-477</t>
  </si>
  <si>
    <t>131-0100-478</t>
  </si>
  <si>
    <t>BATERIA LITIO</t>
  </si>
  <si>
    <t>131-0100-479</t>
  </si>
  <si>
    <t>131-0100-480</t>
  </si>
  <si>
    <t>CARGADOR PARA BATERIA</t>
  </si>
  <si>
    <t>131-0100-481</t>
  </si>
  <si>
    <t>ACCESORIOS PARA CAMARA</t>
  </si>
  <si>
    <t>131-0100-482</t>
  </si>
  <si>
    <t>131-0100-483</t>
  </si>
  <si>
    <t>DISPOSITIVO DE ALMACENAMIENTO</t>
  </si>
  <si>
    <t>131-0100-484</t>
  </si>
  <si>
    <t>4 PACK RADIOS 2 VIAS</t>
  </si>
  <si>
    <t>131-0100-485</t>
  </si>
  <si>
    <t>FISSION MODULES HARD 9WM4IH</t>
  </si>
  <si>
    <t>131-0100-486</t>
  </si>
  <si>
    <t>FISSION MODULES HARD 9WM4</t>
  </si>
  <si>
    <t>131-0100-487</t>
  </si>
  <si>
    <t>FISSION MODULES HARD 9WM4JG</t>
  </si>
  <si>
    <t>131-0100-488</t>
  </si>
  <si>
    <t>FISSION MODULES HARD 9WM4A</t>
  </si>
  <si>
    <t>131-0100-489</t>
  </si>
  <si>
    <t>CAMARA SONY 413684</t>
  </si>
  <si>
    <t>131-0100-490</t>
  </si>
  <si>
    <t>CAMARA SONY 413681</t>
  </si>
  <si>
    <t>131-0100-491</t>
  </si>
  <si>
    <t>ADAPTADOR AC/DC 30140186</t>
  </si>
  <si>
    <t>131-0100-492</t>
  </si>
  <si>
    <t>131-0100-493</t>
  </si>
  <si>
    <t>TRIPIE MARCA BESCOR</t>
  </si>
  <si>
    <t>131-0100-494</t>
  </si>
  <si>
    <t>131-0100-495</t>
  </si>
  <si>
    <t>KITZ TARJETAS DE MEMORIA</t>
  </si>
  <si>
    <t>131-0100-496</t>
  </si>
  <si>
    <t>131-0100-497</t>
  </si>
  <si>
    <t>MALETA PARA CAMARA PERTONE</t>
  </si>
  <si>
    <t>131-0100-498</t>
  </si>
  <si>
    <t>131-0100-499</t>
  </si>
  <si>
    <t>KIT DE LUZ MOD. LED-7070W ADAPTADOR</t>
  </si>
  <si>
    <t>131-0100-500</t>
  </si>
  <si>
    <t>131-0100-501</t>
  </si>
  <si>
    <t>TARJETA DE MEMORIA 32GB</t>
  </si>
  <si>
    <t>131-0100-502</t>
  </si>
  <si>
    <t>131-0100-503</t>
  </si>
  <si>
    <t>SOFTWARE TITULADORA BASEBAL</t>
  </si>
  <si>
    <t>131-0100-504</t>
  </si>
  <si>
    <t>TRIPIE ALTO DESEMPEÑO</t>
  </si>
  <si>
    <t>131-0100-505</t>
  </si>
  <si>
    <t>MEZCLADORA 4 GPS 32 CANALES</t>
  </si>
  <si>
    <t>131-0100-506</t>
  </si>
  <si>
    <t>EQUIPO RECEPTOR SATELITAL</t>
  </si>
  <si>
    <t>131-0100-507</t>
  </si>
  <si>
    <t>BANDA PLL LNB</t>
  </si>
  <si>
    <t>131-0100-508</t>
  </si>
  <si>
    <t>FILTRO MOCROWARE</t>
  </si>
  <si>
    <t>131-0100-509</t>
  </si>
  <si>
    <t>DATAVIDEO GRABADOR EN MEMORIA</t>
  </si>
  <si>
    <t>131-0100-510</t>
  </si>
  <si>
    <t>MEMORIA EXT COMPACT FLASH</t>
  </si>
  <si>
    <t>131-0100-511</t>
  </si>
  <si>
    <t>VIDEOCAMARAS CON ACCESORIOS</t>
  </si>
  <si>
    <t>131-0100-512</t>
  </si>
  <si>
    <t>131-0100-513</t>
  </si>
  <si>
    <t>HIBRIDO DIGITAL DE UN CANAL SERI</t>
  </si>
  <si>
    <t>131-0100-514</t>
  </si>
  <si>
    <t>ESCRITORIO MESA 1</t>
  </si>
  <si>
    <t>131-0100-515</t>
  </si>
  <si>
    <t>ESCRITORIO MESA 2</t>
  </si>
  <si>
    <t>131-0100-516</t>
  </si>
  <si>
    <t>ESCRITORIO MESA 3</t>
  </si>
  <si>
    <t>131-0100-517</t>
  </si>
  <si>
    <t>ESCRITORIO MESA 4</t>
  </si>
  <si>
    <t>131-0100-518</t>
  </si>
  <si>
    <t>ESCRIORIO MONITOR</t>
  </si>
  <si>
    <t>131-0100-519</t>
  </si>
  <si>
    <t>CAJA PARA ELECTRONICOS</t>
  </si>
  <si>
    <t>131-0100-520</t>
  </si>
  <si>
    <t>CAJA PARA ELCETRONICOS</t>
  </si>
  <si>
    <t>131-0100-521</t>
  </si>
  <si>
    <t>ULTRA ESTUDIO EXPRESS</t>
  </si>
  <si>
    <t>131-0100-522</t>
  </si>
  <si>
    <t>TV LED 75 SMART SAMSUNG</t>
  </si>
  <si>
    <t>131-0100-523</t>
  </si>
  <si>
    <t>JONETTE STONE LOVE 3</t>
  </si>
  <si>
    <t>131-0100-524</t>
  </si>
  <si>
    <t>CONVENTRY IND MANHATAN AZ</t>
  </si>
  <si>
    <t>131-0100-525</t>
  </si>
  <si>
    <t>153.01</t>
  </si>
  <si>
    <t>131-0100-526</t>
  </si>
  <si>
    <t>MESA CENTRAL G1C</t>
  </si>
  <si>
    <t>131-0100-527</t>
  </si>
  <si>
    <t>SOFA TRULLI CAFI</t>
  </si>
  <si>
    <t>131-0100-528</t>
  </si>
  <si>
    <t>LOVE SEAT TRULLI</t>
  </si>
  <si>
    <t>131-0100-529</t>
  </si>
  <si>
    <t>TAPETE SOFT</t>
  </si>
  <si>
    <t>131-0100-532</t>
  </si>
  <si>
    <t>LED LG 43 FHD SMART</t>
  </si>
  <si>
    <t>131-0100-533</t>
  </si>
  <si>
    <t>131-0100-534</t>
  </si>
  <si>
    <t>TAPETE FEARTHER</t>
  </si>
  <si>
    <t>131-0100-535</t>
  </si>
  <si>
    <t>TAPETE KANGARO</t>
  </si>
  <si>
    <t>131-0100-536</t>
  </si>
  <si>
    <t>FREE LAKE</t>
  </si>
  <si>
    <t>131-0100-537</t>
  </si>
  <si>
    <t>ESTUCHE PARA EQUIPO DRONE</t>
  </si>
  <si>
    <t>131-0100-538</t>
  </si>
  <si>
    <t>RACK DE 6 ESPACIOS PARA EQUI</t>
  </si>
  <si>
    <t>131-0100-539</t>
  </si>
  <si>
    <t>ESTUCHE PARA MICROFONO INALAM</t>
  </si>
  <si>
    <t>131-0100-540</t>
  </si>
  <si>
    <t>AUDIFONO ESTERREO MODELO BPH</t>
  </si>
  <si>
    <t>131-0100-541</t>
  </si>
  <si>
    <t>131-0100-542</t>
  </si>
  <si>
    <t>131-0100-543</t>
  </si>
  <si>
    <t>131-0100-544</t>
  </si>
  <si>
    <t>131-0100-545</t>
  </si>
  <si>
    <t>131-0100-546</t>
  </si>
  <si>
    <t>TV LG 43</t>
  </si>
  <si>
    <t>131-0100-547</t>
  </si>
  <si>
    <t>TV LG 43 FUL HD LED</t>
  </si>
  <si>
    <t>131-0100-548</t>
  </si>
  <si>
    <t>131-0100-549</t>
  </si>
  <si>
    <t>CENTRAL 5 TONELADAS MARCA RHEEM</t>
  </si>
  <si>
    <t>131-0100-550</t>
  </si>
  <si>
    <t>MESA CENTRO BELUSHI</t>
  </si>
  <si>
    <t>131-0100-551</t>
  </si>
  <si>
    <t>ANTECOMEDOR REDONDO 5 PIEZAS</t>
  </si>
  <si>
    <t>131-0100-552</t>
  </si>
  <si>
    <t>MESA CONSOLA CON VIDRIO CHOCOL</t>
  </si>
  <si>
    <t>131-0100-553</t>
  </si>
  <si>
    <t>ESTUCHE PARA EQUIPO MIDS 16</t>
  </si>
  <si>
    <t>131-0554-000</t>
  </si>
  <si>
    <t>PANTALLA LED VIOS 32"</t>
  </si>
  <si>
    <t>131-0555-000</t>
  </si>
  <si>
    <t>LENTE PARA CAMARA 20X CANON</t>
  </si>
  <si>
    <t>131-0556-000</t>
  </si>
  <si>
    <t>CAPTURADOR DE VIDEO INTENSITY</t>
  </si>
  <si>
    <t>131-0557-000</t>
  </si>
  <si>
    <t>TV LED VIOS 39 727600D003</t>
  </si>
  <si>
    <t>131-0558-000</t>
  </si>
  <si>
    <t>131-0559-000</t>
  </si>
  <si>
    <t>131-0560-00</t>
  </si>
  <si>
    <t>PARRILLA 60CM PROFILE</t>
  </si>
  <si>
    <t>131-0561-000</t>
  </si>
  <si>
    <t>HORNO MICRONDAS</t>
  </si>
  <si>
    <t>131-0562-000</t>
  </si>
  <si>
    <t>HORNO 60CM ELECTRICO</t>
  </si>
  <si>
    <t>131-0563-000</t>
  </si>
  <si>
    <t xml:space="preserve">REFRIGERADOR </t>
  </si>
  <si>
    <t>131-0564-000</t>
  </si>
  <si>
    <t>PLASMA LG 43¨</t>
  </si>
  <si>
    <t>131-0565-000</t>
  </si>
  <si>
    <t>131-0566-000</t>
  </si>
  <si>
    <t>131-0567-000</t>
  </si>
  <si>
    <t>131-0568-000</t>
  </si>
  <si>
    <t>131-0569-000</t>
  </si>
  <si>
    <t>131-0570-000</t>
  </si>
  <si>
    <t>131-0571-000</t>
  </si>
  <si>
    <t>SILLON ACC AZUL</t>
  </si>
  <si>
    <t>131-0572-000</t>
  </si>
  <si>
    <t>SOFA CARDELLO LOVE PEWTER</t>
  </si>
  <si>
    <t>131-0573-000</t>
  </si>
  <si>
    <t>MESA COMEDOR TABACO GRANADA</t>
  </si>
  <si>
    <t>131-0574-000</t>
  </si>
  <si>
    <t>BLACKMAGIC DESING HY PERECK</t>
  </si>
  <si>
    <t>131-0575-000</t>
  </si>
  <si>
    <t>131-0576-000</t>
  </si>
  <si>
    <t>131-0577-000</t>
  </si>
  <si>
    <t>SANDISK 500GB 3D STA 1112.5</t>
  </si>
  <si>
    <t>131-0578-000</t>
  </si>
  <si>
    <t>131-0579-000</t>
  </si>
  <si>
    <t>ANTENA SHURE UA870WB</t>
  </si>
  <si>
    <t>131-0580-000</t>
  </si>
  <si>
    <t>131-0581-000</t>
  </si>
  <si>
    <t>131-0582-000</t>
  </si>
  <si>
    <t>131-0583-000</t>
  </si>
  <si>
    <t>SISTEMA DISTRIBUIDOR DE SEÑALES</t>
  </si>
  <si>
    <t>131-0584-000</t>
  </si>
  <si>
    <t>131-0585-000</t>
  </si>
  <si>
    <t>131-0100-999</t>
  </si>
  <si>
    <t>COMPLEMENTO POR REVALUCACION</t>
  </si>
  <si>
    <t>132-0100-000</t>
  </si>
  <si>
    <t>TORRE Y EQUIPO DE ANTENA</t>
  </si>
  <si>
    <t>132-0100-011</t>
  </si>
  <si>
    <t>POLARROTOR F-150, 1 LNB</t>
  </si>
  <si>
    <t>132-0100-012</t>
  </si>
  <si>
    <t>ANTENA PROFESIONAL T/ DIEDRO</t>
  </si>
  <si>
    <t>132-0100-013</t>
  </si>
  <si>
    <t>132-0100-014</t>
  </si>
  <si>
    <t>ANTENA PROFESIONAL YAQUI</t>
  </si>
  <si>
    <t>132-0100-015</t>
  </si>
  <si>
    <t>132-0100-016</t>
  </si>
  <si>
    <t>ANTENA PROFESIONAL NACO</t>
  </si>
  <si>
    <t>132-0100-017</t>
  </si>
  <si>
    <t>RECEPTOR DE VIDEO TRINCHERAS</t>
  </si>
  <si>
    <t>132-0100-018</t>
  </si>
  <si>
    <t>TORRE NUEVA COMPLETA TZ30 2 TUBUTAMA</t>
  </si>
  <si>
    <t>132-0100-019</t>
  </si>
  <si>
    <t>TRANSMISOR TV 15W CANAL 11 TUBUTAMA</t>
  </si>
  <si>
    <t>132-0100-020</t>
  </si>
  <si>
    <t>ANTENA RADIADORA CANAL 11 TUBUTAMA</t>
  </si>
  <si>
    <t>132-0100-021</t>
  </si>
  <si>
    <t>AIRE YORK 1 TN SERIE 1925039 TUBUTAMA</t>
  </si>
  <si>
    <t>132-0100-022</t>
  </si>
  <si>
    <t>TORRE NUEVA COMPLETA T230 15 STA CLARA</t>
  </si>
  <si>
    <t>132-0100-023</t>
  </si>
  <si>
    <t>TRANSMISOR TV 15W CANAL 13 STA CLARA</t>
  </si>
  <si>
    <t>132-0100-024</t>
  </si>
  <si>
    <t>ANTENA RADIADORA CANAL 13 STA CLARA</t>
  </si>
  <si>
    <t>132-0100-025</t>
  </si>
  <si>
    <t>AIRE YORK 1 TN SERIE 1925039 STA CLARA</t>
  </si>
  <si>
    <t>132-0100-026</t>
  </si>
  <si>
    <t>CASETA TUBUTAMA</t>
  </si>
  <si>
    <t>132-0100-027</t>
  </si>
  <si>
    <t>CASETA GOLFO SANTA CLARA</t>
  </si>
  <si>
    <t>132-0100-028</t>
  </si>
  <si>
    <t>ANTENA RADIADORA GRANADOS</t>
  </si>
  <si>
    <t>132-0100-241</t>
  </si>
  <si>
    <t>RECEPTOR SATELITAL SIRD-FTA-2</t>
  </si>
  <si>
    <t>132-0100-999</t>
  </si>
  <si>
    <t>133-0100-000</t>
  </si>
  <si>
    <t>EQUIPO DE TRANSMISION Y PRODUCCION</t>
  </si>
  <si>
    <t>133-0100-003</t>
  </si>
  <si>
    <t>NOGALES</t>
  </si>
  <si>
    <t>133-0100-012</t>
  </si>
  <si>
    <t>URES</t>
  </si>
  <si>
    <t>133-0100-017</t>
  </si>
  <si>
    <t>SISTEMA VIDEO VIGILANCIA</t>
  </si>
  <si>
    <t>133-0100-018</t>
  </si>
  <si>
    <t>COMP. CODIFICADOR DE VIDEO</t>
  </si>
  <si>
    <t>133-0100-022</t>
  </si>
  <si>
    <t>RECEPTOR SATELITAL COBACHI</t>
  </si>
  <si>
    <t>133-0100-023</t>
  </si>
  <si>
    <t>RECEPTOR SATELITAL SAN JOSE</t>
  </si>
  <si>
    <t>133-0100-024</t>
  </si>
  <si>
    <t>LNB BANDA ZENETCH 43600050</t>
  </si>
  <si>
    <t>133-0100-025</t>
  </si>
  <si>
    <t>LNB BANDA ZENETCH 43600058</t>
  </si>
  <si>
    <t>133-0100-026</t>
  </si>
  <si>
    <t>RECEPTOR SAT COLORADA50452314</t>
  </si>
  <si>
    <t>133-0100-027</t>
  </si>
  <si>
    <t>LNBF BANDA ZINTE 43600058</t>
  </si>
  <si>
    <t>133-0100-028</t>
  </si>
  <si>
    <t>RECEPTOR SATELITAL TV 050452994</t>
  </si>
  <si>
    <t>133-0100-029</t>
  </si>
  <si>
    <t>RECEPTOR SATELITAL TV 050452995</t>
  </si>
  <si>
    <t>133-0100-030</t>
  </si>
  <si>
    <t>LNB BANDA "C" ZC-D11B43600073</t>
  </si>
  <si>
    <t>133-0100-031</t>
  </si>
  <si>
    <t>LNB BANDA "C" ZC-D11B43600076</t>
  </si>
  <si>
    <t>133-0100-032</t>
  </si>
  <si>
    <t>RADIO PORTATIL KENWOOD 70812623</t>
  </si>
  <si>
    <t>133-0100-033</t>
  </si>
  <si>
    <t>RADIO PORTATIL KENWOOD 70812626</t>
  </si>
  <si>
    <t>133-0100-034</t>
  </si>
  <si>
    <t>AIRE AC. MIRAGE V530N40601504</t>
  </si>
  <si>
    <t>133-0100-035</t>
  </si>
  <si>
    <t>AIRE AC. MIRAGE V530N40601507</t>
  </si>
  <si>
    <t>133-0100-036</t>
  </si>
  <si>
    <t>SUBESTACION ELECTRICA CABAÑAS</t>
  </si>
  <si>
    <t>133-0100-038</t>
  </si>
  <si>
    <t>PUERTA DE ALUMINIO COLOR NEGRO</t>
  </si>
  <si>
    <t>133-0100-101</t>
  </si>
  <si>
    <t>ACONDICIONADOR ELECTRONICO</t>
  </si>
  <si>
    <t>133-0100-102</t>
  </si>
  <si>
    <t>ANTENA PROFESIONAL 13 DBS</t>
  </si>
  <si>
    <t>133-0100-103</t>
  </si>
  <si>
    <t>133-0100-104</t>
  </si>
  <si>
    <t>133-0100-105</t>
  </si>
  <si>
    <t>APARATO DE TRANSMISION CH. 6</t>
  </si>
  <si>
    <t>133-0100-106</t>
  </si>
  <si>
    <t>APARATO DE TRANSMISION CH.13</t>
  </si>
  <si>
    <t>133-0100-107</t>
  </si>
  <si>
    <t>MICROONDAS DE ENLACE</t>
  </si>
  <si>
    <t>133-0100-108</t>
  </si>
  <si>
    <t>ANTENA KATHREIN HILLO.</t>
  </si>
  <si>
    <t>133-0100-109</t>
  </si>
  <si>
    <t>ANTENA KATHREIN OBREGON</t>
  </si>
  <si>
    <t>133-0100-110</t>
  </si>
  <si>
    <t xml:space="preserve">6 ANTENAS Y MATERIALES </t>
  </si>
  <si>
    <t>133-0100-121</t>
  </si>
  <si>
    <t>2 RECEPTORES DECODIFICADORES</t>
  </si>
  <si>
    <t>133-0100-124</t>
  </si>
  <si>
    <t>2 RADIOS MOTOROLA GTX</t>
  </si>
  <si>
    <t>133-0100-127</t>
  </si>
  <si>
    <t>ESTUCHE P/ EQUIPO MONITOREO</t>
  </si>
  <si>
    <t>133-0100-129</t>
  </si>
  <si>
    <t>133-0100-130</t>
  </si>
  <si>
    <t xml:space="preserve">VISOR PARA CAMARA 18475 </t>
  </si>
  <si>
    <t>133-0100-131</t>
  </si>
  <si>
    <t>GENERADOR DE EFECTOS DME-450</t>
  </si>
  <si>
    <t>133-0100-136</t>
  </si>
  <si>
    <t>2 ADAPTADOR CORRIENTE CMA-8A</t>
  </si>
  <si>
    <t>133-0100-138</t>
  </si>
  <si>
    <t>SISTEMA DE ENERGIA INTERRUMPIDA</t>
  </si>
  <si>
    <t>133-0100-139</t>
  </si>
  <si>
    <t>PROCESADOR ALESIS NV4836985</t>
  </si>
  <si>
    <t>133-0100-140</t>
  </si>
  <si>
    <t>EDITORA SONY DSR-80 14608</t>
  </si>
  <si>
    <t>133-0100-141</t>
  </si>
  <si>
    <t>PROCESADOR P/ VOZ FX-1</t>
  </si>
  <si>
    <t>133-0100-142</t>
  </si>
  <si>
    <t>DVCAM SONY DSR-300AK 10690</t>
  </si>
  <si>
    <t>133-0100-143</t>
  </si>
  <si>
    <t>DVCAM SONY DSR-60</t>
  </si>
  <si>
    <t>133-0100-144</t>
  </si>
  <si>
    <t>MICROFONO SONY ECM-66B</t>
  </si>
  <si>
    <t>133-0100-147</t>
  </si>
  <si>
    <t>MICROFONO SHURE SM-58LC</t>
  </si>
  <si>
    <t>133-0100-150</t>
  </si>
  <si>
    <t>2 MICROFONOS SHURE WCM-16</t>
  </si>
  <si>
    <t>133-0100-152</t>
  </si>
  <si>
    <t>MEZCLADORA MACKIE 1202</t>
  </si>
  <si>
    <t>133-0100-153</t>
  </si>
  <si>
    <t>AMPLIFICADOR BMX-1450</t>
  </si>
  <si>
    <t>133-0100-154</t>
  </si>
  <si>
    <t>COMPRESOR 108 APHEX 7134</t>
  </si>
  <si>
    <t>133-0100-155</t>
  </si>
  <si>
    <t>COMPRESOR 108 APHEX 7160</t>
  </si>
  <si>
    <t>133-0100-157</t>
  </si>
  <si>
    <t>CARGADOR BATERIA 022080</t>
  </si>
  <si>
    <t>133-0100-161</t>
  </si>
  <si>
    <t>MINIDV CAMCORDER K3HG00059</t>
  </si>
  <si>
    <t>133-0100-162</t>
  </si>
  <si>
    <t>MINIDV CAMCORDER K3HG00086</t>
  </si>
  <si>
    <t>133-0100-163</t>
  </si>
  <si>
    <t>MINIDV CAMCORDER K3HG00154</t>
  </si>
  <si>
    <t>133-0100-164</t>
  </si>
  <si>
    <t>MINIDV PANASONIC 13HG0179</t>
  </si>
  <si>
    <t>133-0100-165</t>
  </si>
  <si>
    <t>MINIDV PANASONIC 13HG0194</t>
  </si>
  <si>
    <t>133-0100-166</t>
  </si>
  <si>
    <t>MINIDV PANASONIC K3HG0072</t>
  </si>
  <si>
    <t>133-0100-167</t>
  </si>
  <si>
    <t>MINIDV PANASONIC K3HG0153</t>
  </si>
  <si>
    <t>133-0100-168</t>
  </si>
  <si>
    <t>MINIDV PANASONIC K3HG0018</t>
  </si>
  <si>
    <t>133-0100-169</t>
  </si>
  <si>
    <t>MINIDV PANASONIC K3HG0023</t>
  </si>
  <si>
    <t>133-0100-170</t>
  </si>
  <si>
    <t>MINIDV PANASONIC K3HG0149</t>
  </si>
  <si>
    <t>133-0100-171</t>
  </si>
  <si>
    <t>EQUIPO EDICION SCREEN PLAY</t>
  </si>
  <si>
    <t>133-0100-172</t>
  </si>
  <si>
    <t>DVCAM PLAYER/RECORDER 114830</t>
  </si>
  <si>
    <t>133-0100-173</t>
  </si>
  <si>
    <t>MICROFONO VHF COMBO LX4-CC</t>
  </si>
  <si>
    <t>133-0100-174</t>
  </si>
  <si>
    <t>MICROFONO VHF COMBO LX4-GT</t>
  </si>
  <si>
    <t>133-0100-175</t>
  </si>
  <si>
    <t>MICROFONO VHF COMBO LX4-AA</t>
  </si>
  <si>
    <t>133-0100-176</t>
  </si>
  <si>
    <t xml:space="preserve">6 MICROFONOS SHURE MOD.SM58 </t>
  </si>
  <si>
    <t>133-0100-177</t>
  </si>
  <si>
    <t>5 MICROFONOS SHURE MOD.SM93</t>
  </si>
  <si>
    <t>133-0100-178</t>
  </si>
  <si>
    <t>2 SISTEMA SHURE INALAMBRICO</t>
  </si>
  <si>
    <t>133-0100-179</t>
  </si>
  <si>
    <t>DVCAM PLAYER/RECOR 59560B</t>
  </si>
  <si>
    <t>133-0100-180</t>
  </si>
  <si>
    <t>DVCAM PLAYER/RECOR 611969</t>
  </si>
  <si>
    <t>133-0100-181</t>
  </si>
  <si>
    <t>DVCAM PLAYER/RECOR 59544D</t>
  </si>
  <si>
    <t>133-0100-182</t>
  </si>
  <si>
    <t>DVCAM PLAYER/RECOR 59537F</t>
  </si>
  <si>
    <t>133-0100-187</t>
  </si>
  <si>
    <t>DVCAM RECORDER S010114298B</t>
  </si>
  <si>
    <t>133-0100-188</t>
  </si>
  <si>
    <t>COMPUTADORA P4 63614093</t>
  </si>
  <si>
    <t>133-0100-189</t>
  </si>
  <si>
    <t>COMPUTADORA P4 67174093</t>
  </si>
  <si>
    <t>133-0100-190</t>
  </si>
  <si>
    <t>COMPUTADORA P4 60544093</t>
  </si>
  <si>
    <t>133-0100-196</t>
  </si>
  <si>
    <t>DVD SONY 546164</t>
  </si>
  <si>
    <t>133-0100-197</t>
  </si>
  <si>
    <t>MEZCLADORA MACKIE MOD. 6305</t>
  </si>
  <si>
    <t>133-0100-198</t>
  </si>
  <si>
    <t>TBC/SYNCHRONIZER 71545</t>
  </si>
  <si>
    <t>133-0100-199</t>
  </si>
  <si>
    <t>TBC/SYNCHRONIZER 71550</t>
  </si>
  <si>
    <t>133-0100-200</t>
  </si>
  <si>
    <t>RECEPTOR SCIENTIFC ATLANTA</t>
  </si>
  <si>
    <t>133-0100-201</t>
  </si>
  <si>
    <t>MICROFONO INALAMBRCIO EW100</t>
  </si>
  <si>
    <t>133-0100-202</t>
  </si>
  <si>
    <t>MEZCLADOR MACKIE MOD.SR32</t>
  </si>
  <si>
    <t>133-0100-203</t>
  </si>
  <si>
    <t>CAMCORDER DVCAM 1117536-A</t>
  </si>
  <si>
    <t>133-0100-204</t>
  </si>
  <si>
    <t>CAMCORDER DVCAM 1118660</t>
  </si>
  <si>
    <t>133-0100-205</t>
  </si>
  <si>
    <t>DVCAM PLAYER 0064833-A</t>
  </si>
  <si>
    <t>133-0100-206</t>
  </si>
  <si>
    <t>DVCAM RECORDER 114547-8</t>
  </si>
  <si>
    <t>133-0100-207</t>
  </si>
  <si>
    <t>DVCAM RECORDER 114477-A</t>
  </si>
  <si>
    <t>133-0100-208</t>
  </si>
  <si>
    <t>DVCAM RECORDER 114492-7</t>
  </si>
  <si>
    <t>133-0100-209</t>
  </si>
  <si>
    <t>DVCAM RECORDER 114415-2</t>
  </si>
  <si>
    <t>133-0100-216</t>
  </si>
  <si>
    <t>VIDEO VCR SONY 490178088187</t>
  </si>
  <si>
    <t>133-0100-217</t>
  </si>
  <si>
    <t>TELEVISION RCA 7501969716184</t>
  </si>
  <si>
    <t>133-0100-218</t>
  </si>
  <si>
    <t>TRANSMISOR DIVISADEROS</t>
  </si>
  <si>
    <t>133-0100-219</t>
  </si>
  <si>
    <t>TRANSMISOR NACO</t>
  </si>
  <si>
    <t>133-0100-220</t>
  </si>
  <si>
    <t>133-0100-221</t>
  </si>
  <si>
    <t>RECEPTOR SATELITAL TV COMTE</t>
  </si>
  <si>
    <t>133-0100-222</t>
  </si>
  <si>
    <t>LNB BANDA ZINWEL 43600065</t>
  </si>
  <si>
    <t>133-0100-223</t>
  </si>
  <si>
    <t>LNB BANDA ZINWEL 43600088</t>
  </si>
  <si>
    <t>133-0100-224</t>
  </si>
  <si>
    <t>LNB BANDA ZINWEL 43600001</t>
  </si>
  <si>
    <t>133-0100-225</t>
  </si>
  <si>
    <t>LNB BANDA "C" ZINWELL S. 436</t>
  </si>
  <si>
    <t>133-0100-226</t>
  </si>
  <si>
    <t>LNB BANDA ZINWELL S. 4360</t>
  </si>
  <si>
    <t>133-0100-227</t>
  </si>
  <si>
    <t>PLANTA GENERADORA MAGNUM SN</t>
  </si>
  <si>
    <t>133-0100-228</t>
  </si>
  <si>
    <t>LAP TOP GTW 6946</t>
  </si>
  <si>
    <t>133-0100-229</t>
  </si>
  <si>
    <t>LNB BANDA "C" ZINWELL ZC-D1</t>
  </si>
  <si>
    <t>133-0100-230</t>
  </si>
  <si>
    <t>RECEPTOR SATELITAL COMTELSAT</t>
  </si>
  <si>
    <t>133-0100-231</t>
  </si>
  <si>
    <t>133-0100-232</t>
  </si>
  <si>
    <t>TELEFONO SATELITAL GP 1600</t>
  </si>
  <si>
    <t>133-0100-236</t>
  </si>
  <si>
    <t xml:space="preserve">SISTEMA PLAYOUT </t>
  </si>
  <si>
    <t>133-0100-237</t>
  </si>
  <si>
    <t>LNB BANDA "C" ZINWELL ZCD1 1B</t>
  </si>
  <si>
    <t>133-0100-238</t>
  </si>
  <si>
    <t>133-0100-241</t>
  </si>
  <si>
    <t>RECEPTOR DE VIDEO Y AUDIO WA</t>
  </si>
  <si>
    <t>133-0100-242</t>
  </si>
  <si>
    <t>133-0100-243</t>
  </si>
  <si>
    <t>133-0100-244</t>
  </si>
  <si>
    <t>133-0100-245</t>
  </si>
  <si>
    <t>LNB MARCA PBI MODELO ASPEN</t>
  </si>
  <si>
    <t>133-0100-246</t>
  </si>
  <si>
    <t>133-0100-247</t>
  </si>
  <si>
    <t>EQUIPO MEDICION P/TRANSMISORES</t>
  </si>
  <si>
    <t>133-0100-248</t>
  </si>
  <si>
    <t>LNB BANDA ZINWELL MODZCD1</t>
  </si>
  <si>
    <t>133-0100-249</t>
  </si>
  <si>
    <t>ALIMENTADOR DUAL BANDA C POLA</t>
  </si>
  <si>
    <t>133-0100-250</t>
  </si>
  <si>
    <t>CONVERTIDOR ASCENDENTE OP</t>
  </si>
  <si>
    <t>133-0100-251</t>
  </si>
  <si>
    <t>RECEPTOR DE VIDEO Y AUDIO DIGITAL</t>
  </si>
  <si>
    <t>133-0100-252</t>
  </si>
  <si>
    <t>TRANSMISOR SEÑAL PARA TV</t>
  </si>
  <si>
    <t>133-0100-254</t>
  </si>
  <si>
    <t>ANALIZADOR DE BANDA P/ANALIZAR</t>
  </si>
  <si>
    <t>133-0100-255</t>
  </si>
  <si>
    <t>IPHONE DE 8GB</t>
  </si>
  <si>
    <t>133-0100-256</t>
  </si>
  <si>
    <t>MICROFONO SHURE BOBINA MOVIL</t>
  </si>
  <si>
    <t>133-0100-257</t>
  </si>
  <si>
    <t>PLANTA EMERGENCIA 110W COLEMAN</t>
  </si>
  <si>
    <t>133-0100-258</t>
  </si>
  <si>
    <t>PLANTA EMERGENCIA 9800W COLEMAN</t>
  </si>
  <si>
    <t>133-0100-259</t>
  </si>
  <si>
    <t>PLANTA EMERGENCIA 50 KW SEL</t>
  </si>
  <si>
    <t>133-0100-260</t>
  </si>
  <si>
    <t>133-0100-261</t>
  </si>
  <si>
    <t>ADAPTADOR BANDA LATERAL S/B04</t>
  </si>
  <si>
    <t>133-0100-262</t>
  </si>
  <si>
    <t>IPHONE DE 8GB SERIE HX96781</t>
  </si>
  <si>
    <t>133-0100-263</t>
  </si>
  <si>
    <t>IPHONE DE 8GB SERIE HX97112</t>
  </si>
  <si>
    <t>133-0100-264</t>
  </si>
  <si>
    <t>MODULADOR PARA TRANSMISION</t>
  </si>
  <si>
    <t>133-0100-265</t>
  </si>
  <si>
    <t>MODULADOR FIJO A/V SAW C/PLL CA</t>
  </si>
  <si>
    <t>133-0100-266</t>
  </si>
  <si>
    <t>DRUM DEH-21D-J-RP</t>
  </si>
  <si>
    <t>133-0100-267</t>
  </si>
  <si>
    <t>133-0100-268</t>
  </si>
  <si>
    <t>MEZCLADORA CONSOLA YAMAHA</t>
  </si>
  <si>
    <t>133-0100-269</t>
  </si>
  <si>
    <t>SISTEMA PARA GRABAR TESTIGO</t>
  </si>
  <si>
    <t>133-0100-270</t>
  </si>
  <si>
    <t xml:space="preserve">EQUIPO DE TRANSMISION </t>
  </si>
  <si>
    <t>133-0100-271</t>
  </si>
  <si>
    <t>EQUIPO DE TRANSMISION GRABACION</t>
  </si>
  <si>
    <t>133-0100-272</t>
  </si>
  <si>
    <t>CONVERTIDOR BI-DIRECTIONAL</t>
  </si>
  <si>
    <t>133-0100-273</t>
  </si>
  <si>
    <t>133-0100-274</t>
  </si>
  <si>
    <t>133-0100-275</t>
  </si>
  <si>
    <t>EQUIPO TRANSMISION ARIVECHI</t>
  </si>
  <si>
    <t>133-0100-276</t>
  </si>
  <si>
    <t>EQUIPO TRANSMISION GUAYMAS</t>
  </si>
  <si>
    <t>133-0100-277</t>
  </si>
  <si>
    <t>ITEM 1</t>
  </si>
  <si>
    <t>133-0100-278</t>
  </si>
  <si>
    <t>ITEM 2</t>
  </si>
  <si>
    <t>133-0100-279</t>
  </si>
  <si>
    <t>ITEM 3</t>
  </si>
  <si>
    <t>133-0100-280</t>
  </si>
  <si>
    <t>ITEM 4</t>
  </si>
  <si>
    <t>133-0100-281</t>
  </si>
  <si>
    <t>ITEM 5</t>
  </si>
  <si>
    <t>133-0100-282</t>
  </si>
  <si>
    <t>ITEM 6</t>
  </si>
  <si>
    <t>133-0100-283</t>
  </si>
  <si>
    <t>ITEM 7</t>
  </si>
  <si>
    <t>133-0100-284</t>
  </si>
  <si>
    <t>ITEM 8</t>
  </si>
  <si>
    <t>133-0100-285</t>
  </si>
  <si>
    <t>ITEM 9</t>
  </si>
  <si>
    <t>133-0100-286</t>
  </si>
  <si>
    <t>ITEM 10</t>
  </si>
  <si>
    <t>133-0100-287</t>
  </si>
  <si>
    <t>ITEM 11</t>
  </si>
  <si>
    <t>133-0100-289</t>
  </si>
  <si>
    <t>ITEM 12</t>
  </si>
  <si>
    <t>133-0100-290</t>
  </si>
  <si>
    <t>ITEM 13</t>
  </si>
  <si>
    <t>133-0100-291</t>
  </si>
  <si>
    <t>ITEM 14</t>
  </si>
  <si>
    <t>133-0100-292</t>
  </si>
  <si>
    <t>ITEM 15</t>
  </si>
  <si>
    <t>133-0100-293</t>
  </si>
  <si>
    <t>ITEM 16</t>
  </si>
  <si>
    <t>133-0100-294</t>
  </si>
  <si>
    <t>ITEM 17</t>
  </si>
  <si>
    <t>133-0100-295</t>
  </si>
  <si>
    <t>ITEM 18</t>
  </si>
  <si>
    <t>133-0100-298</t>
  </si>
  <si>
    <t>ITEM 21</t>
  </si>
  <si>
    <t>133-0100-299</t>
  </si>
  <si>
    <t>ITEM 22</t>
  </si>
  <si>
    <t>133-0100-300</t>
  </si>
  <si>
    <t>ITEM 23</t>
  </si>
  <si>
    <t>133-0100-301</t>
  </si>
  <si>
    <t>ITEM 24</t>
  </si>
  <si>
    <t>133-0100-302</t>
  </si>
  <si>
    <t>ITEM 25</t>
  </si>
  <si>
    <t>133-0100-303</t>
  </si>
  <si>
    <t>ITEM 26</t>
  </si>
  <si>
    <t>133-0100-304</t>
  </si>
  <si>
    <t>ITEM 27</t>
  </si>
  <si>
    <t>133-0100-305</t>
  </si>
  <si>
    <t>ITEM 28</t>
  </si>
  <si>
    <t>133-0100-306</t>
  </si>
  <si>
    <t>ITEM 29</t>
  </si>
  <si>
    <t>133-0100-307</t>
  </si>
  <si>
    <t>ITEM 30</t>
  </si>
  <si>
    <t>133-0100-308</t>
  </si>
  <si>
    <t>ITEM 31</t>
  </si>
  <si>
    <t>133-0100-309</t>
  </si>
  <si>
    <t>ITEM 32</t>
  </si>
  <si>
    <t>133-0100-310</t>
  </si>
  <si>
    <t>ITEM 33</t>
  </si>
  <si>
    <t>133-0100-311</t>
  </si>
  <si>
    <t>ITEM 34</t>
  </si>
  <si>
    <t>133-0100-312</t>
  </si>
  <si>
    <t>ITEM 35</t>
  </si>
  <si>
    <t>133-0100-313</t>
  </si>
  <si>
    <t>ITEM 36</t>
  </si>
  <si>
    <t>133-0100-314</t>
  </si>
  <si>
    <t>ITEM 37</t>
  </si>
  <si>
    <t>133-0100-315</t>
  </si>
  <si>
    <t>ITEM 38</t>
  </si>
  <si>
    <t>133-0100-316</t>
  </si>
  <si>
    <t>ITEM 41</t>
  </si>
  <si>
    <t>133-0100-317</t>
  </si>
  <si>
    <t>ITEM 42</t>
  </si>
  <si>
    <t>133-0100-318</t>
  </si>
  <si>
    <t>ITEM 43</t>
  </si>
  <si>
    <t>133-0100-319</t>
  </si>
  <si>
    <t>ITEM 44</t>
  </si>
  <si>
    <t>133-0100-320</t>
  </si>
  <si>
    <t>ITEM 45</t>
  </si>
  <si>
    <t>133-0100-321</t>
  </si>
  <si>
    <t>ITEM 46</t>
  </si>
  <si>
    <t>133-0100-322</t>
  </si>
  <si>
    <t>ITEM 47</t>
  </si>
  <si>
    <t>133-0100-323</t>
  </si>
  <si>
    <t>ITEM 48</t>
  </si>
  <si>
    <t>133-0100-324</t>
  </si>
  <si>
    <t>ITEM 49</t>
  </si>
  <si>
    <t>133-0100-325</t>
  </si>
  <si>
    <t>ITEM 50</t>
  </si>
  <si>
    <t>133-0100-326</t>
  </si>
  <si>
    <t>ITEM 51</t>
  </si>
  <si>
    <t>133-0100-327</t>
  </si>
  <si>
    <t>ITEM 52</t>
  </si>
  <si>
    <t>133-0100-328</t>
  </si>
  <si>
    <t>ITEM 53</t>
  </si>
  <si>
    <t>133-0100-329</t>
  </si>
  <si>
    <t>ITEM 54</t>
  </si>
  <si>
    <t>133-0100-330</t>
  </si>
  <si>
    <t>ITEM 55</t>
  </si>
  <si>
    <t>133-0100-331</t>
  </si>
  <si>
    <t>ITEM 56</t>
  </si>
  <si>
    <t>133-0100-332</t>
  </si>
  <si>
    <t>ITEM 57</t>
  </si>
  <si>
    <t>133-0100-333</t>
  </si>
  <si>
    <t>ITEM 60</t>
  </si>
  <si>
    <t>133-0100-334</t>
  </si>
  <si>
    <t>ITEM 61</t>
  </si>
  <si>
    <t>133-0100-335</t>
  </si>
  <si>
    <t>ITEM 62</t>
  </si>
  <si>
    <t>133-0100-336</t>
  </si>
  <si>
    <t>ITEM 63</t>
  </si>
  <si>
    <t>133-0100-337</t>
  </si>
  <si>
    <t>ITEM 64</t>
  </si>
  <si>
    <t>133-0100-338</t>
  </si>
  <si>
    <t>ITEM 65</t>
  </si>
  <si>
    <t>133-0100-339</t>
  </si>
  <si>
    <t>ITEM 66</t>
  </si>
  <si>
    <t>133-0100-340</t>
  </si>
  <si>
    <t>ITEM 67</t>
  </si>
  <si>
    <t>133-0100-341</t>
  </si>
  <si>
    <t>ITEM 68</t>
  </si>
  <si>
    <t>133-0100-342</t>
  </si>
  <si>
    <t>ITEM 69</t>
  </si>
  <si>
    <t>133-0100-343</t>
  </si>
  <si>
    <t>ITEM 70</t>
  </si>
  <si>
    <t>133-0100-344</t>
  </si>
  <si>
    <t>ITEM 71</t>
  </si>
  <si>
    <t>133-0100-345</t>
  </si>
  <si>
    <t>ITEM 72</t>
  </si>
  <si>
    <t>133-0100-346</t>
  </si>
  <si>
    <t>ITEM 73</t>
  </si>
  <si>
    <t>133-0100-347</t>
  </si>
  <si>
    <t>ITEM 74</t>
  </si>
  <si>
    <t>133-0100-348</t>
  </si>
  <si>
    <t>ITEM 75</t>
  </si>
  <si>
    <t>133-0100-349</t>
  </si>
  <si>
    <t>ITEM 76</t>
  </si>
  <si>
    <t>133-0100-352</t>
  </si>
  <si>
    <t>ITEM 79</t>
  </si>
  <si>
    <t>133-0100-353</t>
  </si>
  <si>
    <t>ITEM 80</t>
  </si>
  <si>
    <t>133-0100-354</t>
  </si>
  <si>
    <t>ITEM 81</t>
  </si>
  <si>
    <t>133-0100-355</t>
  </si>
  <si>
    <t>ITEM 82</t>
  </si>
  <si>
    <t>133-0100-356</t>
  </si>
  <si>
    <t>ITEM 83</t>
  </si>
  <si>
    <t>133-0100-357</t>
  </si>
  <si>
    <t>ITEM 84</t>
  </si>
  <si>
    <t>133-0100-358</t>
  </si>
  <si>
    <t>ITEM 85</t>
  </si>
  <si>
    <t>133-0100-359</t>
  </si>
  <si>
    <t>ITEM 86</t>
  </si>
  <si>
    <t>133-0100-360</t>
  </si>
  <si>
    <t>ITEM 87</t>
  </si>
  <si>
    <t>133-0100-361</t>
  </si>
  <si>
    <t>ITEM 88</t>
  </si>
  <si>
    <t>133-0100-362</t>
  </si>
  <si>
    <t>ITEM 89</t>
  </si>
  <si>
    <t>133-0100-363</t>
  </si>
  <si>
    <t>ITEM 90</t>
  </si>
  <si>
    <t>133-0100-364</t>
  </si>
  <si>
    <t>ITEM 91</t>
  </si>
  <si>
    <t>133-0100-365</t>
  </si>
  <si>
    <t>ITEM 92</t>
  </si>
  <si>
    <t>133-0100-366</t>
  </si>
  <si>
    <t>ITEM 95</t>
  </si>
  <si>
    <t>133-0100-367</t>
  </si>
  <si>
    <t>ITEM 96</t>
  </si>
  <si>
    <t>133-0100-368</t>
  </si>
  <si>
    <t>ITEM 97</t>
  </si>
  <si>
    <t>133-0100-369</t>
  </si>
  <si>
    <t>ITEM 98</t>
  </si>
  <si>
    <t>133-0100-370</t>
  </si>
  <si>
    <t>ITEM 99</t>
  </si>
  <si>
    <t>133-0100-371</t>
  </si>
  <si>
    <t>ITEM 100</t>
  </si>
  <si>
    <t>133-0100-372</t>
  </si>
  <si>
    <t>ITEM 101</t>
  </si>
  <si>
    <t>133-0100-373</t>
  </si>
  <si>
    <t>ITEM 102</t>
  </si>
  <si>
    <t>133-0100-374</t>
  </si>
  <si>
    <t>ITEM 103</t>
  </si>
  <si>
    <t>133-0100-375</t>
  </si>
  <si>
    <t>ITEM 104</t>
  </si>
  <si>
    <t>133-0100-376</t>
  </si>
  <si>
    <t>ITEM 105</t>
  </si>
  <si>
    <t>133-0100-377</t>
  </si>
  <si>
    <t>ITEM 106</t>
  </si>
  <si>
    <t>133-0100-378</t>
  </si>
  <si>
    <t>ITEM 109</t>
  </si>
  <si>
    <t>133-0100-379</t>
  </si>
  <si>
    <t>ITEM 110</t>
  </si>
  <si>
    <t>133-0100-380</t>
  </si>
  <si>
    <t>ITEM 111</t>
  </si>
  <si>
    <t>133-0100-381</t>
  </si>
  <si>
    <t>ITEM 112</t>
  </si>
  <si>
    <t>133-0100-382</t>
  </si>
  <si>
    <t>ITEM 113</t>
  </si>
  <si>
    <t>133-0100-383</t>
  </si>
  <si>
    <t>ITEM 114</t>
  </si>
  <si>
    <t>133-0100-384</t>
  </si>
  <si>
    <t>ITEM 115</t>
  </si>
  <si>
    <t>133-0100-385</t>
  </si>
  <si>
    <t>ITEM 116</t>
  </si>
  <si>
    <t>133-0100-386</t>
  </si>
  <si>
    <t>ITEM 117</t>
  </si>
  <si>
    <t>133-0100-387</t>
  </si>
  <si>
    <t>ITEM 118</t>
  </si>
  <si>
    <t>133-0100-388</t>
  </si>
  <si>
    <t>ITEM 119</t>
  </si>
  <si>
    <t>133-0100-389</t>
  </si>
  <si>
    <t>ITEM 120</t>
  </si>
  <si>
    <t>133-0100-390</t>
  </si>
  <si>
    <t>ITEM 121</t>
  </si>
  <si>
    <t>133-0100-391</t>
  </si>
  <si>
    <t>ITEM 124</t>
  </si>
  <si>
    <t>133-0100-392</t>
  </si>
  <si>
    <t>ITEM 125</t>
  </si>
  <si>
    <t>133-0100-393</t>
  </si>
  <si>
    <t>ITEM 126</t>
  </si>
  <si>
    <t>133-0100-394</t>
  </si>
  <si>
    <t>ITEM 127</t>
  </si>
  <si>
    <t>133-0100-395</t>
  </si>
  <si>
    <t>ITEM 128</t>
  </si>
  <si>
    <t>133-0100-396</t>
  </si>
  <si>
    <t>ITEM 129</t>
  </si>
  <si>
    <t>133-0100-397</t>
  </si>
  <si>
    <t>ITEM 130</t>
  </si>
  <si>
    <t>133-0100-398</t>
  </si>
  <si>
    <t>ITEM 131</t>
  </si>
  <si>
    <t>133-0100-399</t>
  </si>
  <si>
    <t>ITEM 134</t>
  </si>
  <si>
    <t>133-0100-400</t>
  </si>
  <si>
    <t>ITEM 135</t>
  </si>
  <si>
    <t>133-0100-401</t>
  </si>
  <si>
    <t>ITEM 136</t>
  </si>
  <si>
    <t>133-0100-402</t>
  </si>
  <si>
    <t>ITEM 137</t>
  </si>
  <si>
    <t>133-0100-403</t>
  </si>
  <si>
    <t>ITEM 138</t>
  </si>
  <si>
    <t>133-0100-404</t>
  </si>
  <si>
    <t>ITEM 139</t>
  </si>
  <si>
    <t>133-0100-405</t>
  </si>
  <si>
    <t>ITEM 140</t>
  </si>
  <si>
    <t>133-0100-406</t>
  </si>
  <si>
    <t>ITEM 141</t>
  </si>
  <si>
    <t>133-0100-407</t>
  </si>
  <si>
    <t>ITEM 142</t>
  </si>
  <si>
    <t>133-0100-408</t>
  </si>
  <si>
    <t>ITEM 143</t>
  </si>
  <si>
    <t>133-0100-409</t>
  </si>
  <si>
    <t>ITEM 146</t>
  </si>
  <si>
    <t>133-0100-410</t>
  </si>
  <si>
    <t>ITEM 147</t>
  </si>
  <si>
    <t>133-0100-411</t>
  </si>
  <si>
    <t>ITEM 148</t>
  </si>
  <si>
    <t>133-0100-412</t>
  </si>
  <si>
    <t>ITEM 149</t>
  </si>
  <si>
    <t>133-0100-413</t>
  </si>
  <si>
    <t>ITEM 150</t>
  </si>
  <si>
    <t>133-0100-414</t>
  </si>
  <si>
    <t>ITEM 151</t>
  </si>
  <si>
    <t>133-0100-415</t>
  </si>
  <si>
    <t>ITEM 152</t>
  </si>
  <si>
    <t>133-0100-416</t>
  </si>
  <si>
    <t>ITEM 153</t>
  </si>
  <si>
    <t>133-0100-417</t>
  </si>
  <si>
    <t>ITEM 154</t>
  </si>
  <si>
    <t>133-0100-418</t>
  </si>
  <si>
    <t>ITEM 157</t>
  </si>
  <si>
    <t>133-0100-419</t>
  </si>
  <si>
    <t>ITEM 158</t>
  </si>
  <si>
    <t>133-0100-420</t>
  </si>
  <si>
    <t>ITEM 159</t>
  </si>
  <si>
    <t>133-0100-421</t>
  </si>
  <si>
    <t>ITEM 160</t>
  </si>
  <si>
    <t>133-0100-422</t>
  </si>
  <si>
    <t>ITEM 161</t>
  </si>
  <si>
    <t>133-0100-423</t>
  </si>
  <si>
    <t>ITEM 162</t>
  </si>
  <si>
    <t>133-0100-424</t>
  </si>
  <si>
    <t>ITEM 163</t>
  </si>
  <si>
    <t>133-0100-425</t>
  </si>
  <si>
    <t>ITEM 164</t>
  </si>
  <si>
    <t>133-0100-426</t>
  </si>
  <si>
    <t>ITEM 167</t>
  </si>
  <si>
    <t>133-0100-427</t>
  </si>
  <si>
    <t>ITEM 168</t>
  </si>
  <si>
    <t>133-0100-428</t>
  </si>
  <si>
    <t>ITEM 169</t>
  </si>
  <si>
    <t>133-0100-429</t>
  </si>
  <si>
    <t>ITEM 170</t>
  </si>
  <si>
    <t>133-0100-430</t>
  </si>
  <si>
    <t>ITEM 171</t>
  </si>
  <si>
    <t>133-0100-431</t>
  </si>
  <si>
    <t>ITEM 172</t>
  </si>
  <si>
    <t>133-0100-432</t>
  </si>
  <si>
    <t>ITEM 173</t>
  </si>
  <si>
    <t>133-0100-433</t>
  </si>
  <si>
    <t>ITEM 174</t>
  </si>
  <si>
    <t>133-0100-434</t>
  </si>
  <si>
    <t>ITEM 177</t>
  </si>
  <si>
    <t>133-0100-435</t>
  </si>
  <si>
    <t>ITEM 178</t>
  </si>
  <si>
    <t>133-0100-436</t>
  </si>
  <si>
    <t>ITEM 179</t>
  </si>
  <si>
    <t>133-0100-437</t>
  </si>
  <si>
    <t>ITEM 180</t>
  </si>
  <si>
    <t>133-0100-438</t>
  </si>
  <si>
    <t>ITEM 181</t>
  </si>
  <si>
    <t>133-0100-439</t>
  </si>
  <si>
    <t>ITEM 182</t>
  </si>
  <si>
    <t>133-0100-440</t>
  </si>
  <si>
    <t>ITEM 183</t>
  </si>
  <si>
    <t>133-0100-441</t>
  </si>
  <si>
    <t>ITEM 184</t>
  </si>
  <si>
    <t>133-0100-442</t>
  </si>
  <si>
    <t>ITEM 185</t>
  </si>
  <si>
    <t>133-0100-443</t>
  </si>
  <si>
    <t>ITEM 188</t>
  </si>
  <si>
    <t>133-0100-444</t>
  </si>
  <si>
    <t>ITEM 189</t>
  </si>
  <si>
    <t>133-0100-445</t>
  </si>
  <si>
    <t>ITEM 190</t>
  </si>
  <si>
    <t>133-0100-446</t>
  </si>
  <si>
    <t>ITEM 191</t>
  </si>
  <si>
    <t>133-0100-447</t>
  </si>
  <si>
    <t>ITEM 192</t>
  </si>
  <si>
    <t>133-0100-448</t>
  </si>
  <si>
    <t>ITEM 193</t>
  </si>
  <si>
    <t>133-0100-449</t>
  </si>
  <si>
    <t>ITEM 194</t>
  </si>
  <si>
    <t>133-0100-450</t>
  </si>
  <si>
    <t>ITEM 195</t>
  </si>
  <si>
    <t>133-0100-451</t>
  </si>
  <si>
    <t>ITEM 198</t>
  </si>
  <si>
    <t>133-0100-452</t>
  </si>
  <si>
    <t>ITEM 199</t>
  </si>
  <si>
    <t>133-0100-453</t>
  </si>
  <si>
    <t>ITEM 200</t>
  </si>
  <si>
    <t>133-0100-454</t>
  </si>
  <si>
    <t>ITEM 201</t>
  </si>
  <si>
    <t>133-0100-455</t>
  </si>
  <si>
    <t>ITEM 202</t>
  </si>
  <si>
    <t>133-0100-456</t>
  </si>
  <si>
    <t>ITEM 203</t>
  </si>
  <si>
    <t>133-0100-457</t>
  </si>
  <si>
    <t>ITEM 204</t>
  </si>
  <si>
    <t>133-0100-458</t>
  </si>
  <si>
    <t>ITEM 207</t>
  </si>
  <si>
    <t>133-0100-459</t>
  </si>
  <si>
    <t>ITEM 208</t>
  </si>
  <si>
    <t>133-0100-460</t>
  </si>
  <si>
    <t>ITEM 209</t>
  </si>
  <si>
    <t>133-0100-461</t>
  </si>
  <si>
    <t>ITEM 210</t>
  </si>
  <si>
    <t>133-0100-462</t>
  </si>
  <si>
    <t>ITEM 211</t>
  </si>
  <si>
    <t>133-0100-463</t>
  </si>
  <si>
    <t>ITEM 212</t>
  </si>
  <si>
    <t>133-0100-464</t>
  </si>
  <si>
    <t>ITEM 213</t>
  </si>
  <si>
    <t>133-0100-465</t>
  </si>
  <si>
    <t>ITEM 214</t>
  </si>
  <si>
    <t>133-0100-466</t>
  </si>
  <si>
    <t>ITEM 217</t>
  </si>
  <si>
    <t>133-0100-467</t>
  </si>
  <si>
    <t>ITEM 218</t>
  </si>
  <si>
    <t>133-0100-468</t>
  </si>
  <si>
    <t>ITEM 219</t>
  </si>
  <si>
    <t>133-0100-469</t>
  </si>
  <si>
    <t>ITEM 220</t>
  </si>
  <si>
    <t>133-0100-470</t>
  </si>
  <si>
    <t>ITEM 221</t>
  </si>
  <si>
    <t>133-0100-471</t>
  </si>
  <si>
    <t>ITEM 222</t>
  </si>
  <si>
    <t>133-0100-472</t>
  </si>
  <si>
    <t>ITEM 223</t>
  </si>
  <si>
    <t>133-0100-473</t>
  </si>
  <si>
    <t>ITEM 226</t>
  </si>
  <si>
    <t>133-0100-474</t>
  </si>
  <si>
    <t>ITEM 227</t>
  </si>
  <si>
    <t>133-0100-475</t>
  </si>
  <si>
    <t>ITEM 228</t>
  </si>
  <si>
    <t>133-0100-476</t>
  </si>
  <si>
    <t>ITEM 229</t>
  </si>
  <si>
    <t>133-0100-477</t>
  </si>
  <si>
    <t>ITEM 230</t>
  </si>
  <si>
    <t>133-0100-478</t>
  </si>
  <si>
    <t>ITEM 231</t>
  </si>
  <si>
    <t>133-0100-479</t>
  </si>
  <si>
    <t>ITEM 232</t>
  </si>
  <si>
    <t>133-0100-480</t>
  </si>
  <si>
    <t>ITEM 233</t>
  </si>
  <si>
    <t>133-0100-481</t>
  </si>
  <si>
    <t>ITEM 236</t>
  </si>
  <si>
    <t>133-0100-482</t>
  </si>
  <si>
    <t>ITEM 237</t>
  </si>
  <si>
    <t>133-0100-483</t>
  </si>
  <si>
    <t>ITEM 238</t>
  </si>
  <si>
    <t>133-0100-484</t>
  </si>
  <si>
    <t>ITEM 239</t>
  </si>
  <si>
    <t>133-0100-485</t>
  </si>
  <si>
    <t>ITEM 240</t>
  </si>
  <si>
    <t>133-0100-486</t>
  </si>
  <si>
    <t>ITEM 241</t>
  </si>
  <si>
    <t>133-0100-487</t>
  </si>
  <si>
    <t>ITEM 242</t>
  </si>
  <si>
    <t>133-0100-488</t>
  </si>
  <si>
    <t>ITEM 243</t>
  </si>
  <si>
    <t>133-0100-489</t>
  </si>
  <si>
    <t>ITEM 246</t>
  </si>
  <si>
    <t>133-0100-490</t>
  </si>
  <si>
    <t>ITEM 247</t>
  </si>
  <si>
    <t>133-0100-491</t>
  </si>
  <si>
    <t>ITEM 248</t>
  </si>
  <si>
    <t>133-0100-492</t>
  </si>
  <si>
    <t>ITEM 249</t>
  </si>
  <si>
    <t>133-0100-493</t>
  </si>
  <si>
    <t>ITEM 250</t>
  </si>
  <si>
    <t>133-0100-494</t>
  </si>
  <si>
    <t>ITEM 251</t>
  </si>
  <si>
    <t>133-0100-495</t>
  </si>
  <si>
    <t>ITEM 252</t>
  </si>
  <si>
    <t>133-0100-496</t>
  </si>
  <si>
    <t>ITEM 255</t>
  </si>
  <si>
    <t>133-0100-497</t>
  </si>
  <si>
    <t>ITEM 256</t>
  </si>
  <si>
    <t>133-0100-498</t>
  </si>
  <si>
    <t>ITEM 257</t>
  </si>
  <si>
    <t>133-0100-499</t>
  </si>
  <si>
    <t>ITEM 258</t>
  </si>
  <si>
    <t>133-0100-500</t>
  </si>
  <si>
    <t>ITEM 259</t>
  </si>
  <si>
    <t>133-0100-501</t>
  </si>
  <si>
    <t>ITEM 260</t>
  </si>
  <si>
    <t>133-0100-502</t>
  </si>
  <si>
    <t>ITEM 261</t>
  </si>
  <si>
    <t>133-0100-503</t>
  </si>
  <si>
    <t>ITEM 264</t>
  </si>
  <si>
    <t>133-0100-504</t>
  </si>
  <si>
    <t>ITEM 265</t>
  </si>
  <si>
    <t>133-0100-505</t>
  </si>
  <si>
    <t>ITEM 266</t>
  </si>
  <si>
    <t>133-0100-506</t>
  </si>
  <si>
    <t>ITEM 267</t>
  </si>
  <si>
    <t>133-0100-507</t>
  </si>
  <si>
    <t>ITEM 268</t>
  </si>
  <si>
    <t>133-0100-508</t>
  </si>
  <si>
    <t>ITEM 269</t>
  </si>
  <si>
    <t>133-0100-509</t>
  </si>
  <si>
    <t>ITEM 270</t>
  </si>
  <si>
    <t>133-0100-510</t>
  </si>
  <si>
    <t>ITEM 273</t>
  </si>
  <si>
    <t>133-0100-511</t>
  </si>
  <si>
    <t>ITEM 274</t>
  </si>
  <si>
    <t>133-0100-512</t>
  </si>
  <si>
    <t>ITEM 275</t>
  </si>
  <si>
    <t>133-0100-513</t>
  </si>
  <si>
    <t>ITEM 276</t>
  </si>
  <si>
    <t>133-0100-514</t>
  </si>
  <si>
    <t>ITEM 277</t>
  </si>
  <si>
    <t>133-0100-515</t>
  </si>
  <si>
    <t>ITEM 278</t>
  </si>
  <si>
    <t>133-0100-516</t>
  </si>
  <si>
    <t>ITEM 279</t>
  </si>
  <si>
    <t>133-0100-517</t>
  </si>
  <si>
    <t>ITEM 282</t>
  </si>
  <si>
    <t>133-0100-518</t>
  </si>
  <si>
    <t>ITEM 283</t>
  </si>
  <si>
    <t>133-0100-519</t>
  </si>
  <si>
    <t>ITEM 284</t>
  </si>
  <si>
    <t>133-0100-520</t>
  </si>
  <si>
    <t>ITEM 285</t>
  </si>
  <si>
    <t>133-0100-521</t>
  </si>
  <si>
    <t>ITEM 286</t>
  </si>
  <si>
    <t>133-0100-522</t>
  </si>
  <si>
    <t>ITEM 287</t>
  </si>
  <si>
    <t>133-0100-523</t>
  </si>
  <si>
    <t>ITEM 288</t>
  </si>
  <si>
    <t>133-0100-524</t>
  </si>
  <si>
    <t>ITEM 289</t>
  </si>
  <si>
    <t>133-0100-525</t>
  </si>
  <si>
    <t>ITEM 292</t>
  </si>
  <si>
    <t>133-0100-526</t>
  </si>
  <si>
    <t>ITEM 293</t>
  </si>
  <si>
    <t>133-0100-527</t>
  </si>
  <si>
    <t>ITEM 294</t>
  </si>
  <si>
    <t>133-0100-528</t>
  </si>
  <si>
    <t>ITEM 295</t>
  </si>
  <si>
    <t>133-0100-529</t>
  </si>
  <si>
    <t>ITEM 296</t>
  </si>
  <si>
    <t>133-0100-530</t>
  </si>
  <si>
    <t>ITEM 297</t>
  </si>
  <si>
    <t>133-0100-531</t>
  </si>
  <si>
    <t>ITEM 298</t>
  </si>
  <si>
    <t>133-0100-533</t>
  </si>
  <si>
    <t>ITEM 301</t>
  </si>
  <si>
    <t>133-0100-534</t>
  </si>
  <si>
    <t>ITEM 302</t>
  </si>
  <si>
    <t>133-0100-535</t>
  </si>
  <si>
    <t>ITEM 303</t>
  </si>
  <si>
    <t>133-0100-536</t>
  </si>
  <si>
    <t>ITEM 304</t>
  </si>
  <si>
    <t>133-0100-537</t>
  </si>
  <si>
    <t>ITEM 305</t>
  </si>
  <si>
    <t>133-0100-538</t>
  </si>
  <si>
    <t>ITEM 306</t>
  </si>
  <si>
    <t>133-0100-539</t>
  </si>
  <si>
    <t>ITEM 307</t>
  </si>
  <si>
    <t>133-0100-540</t>
  </si>
  <si>
    <t>ITEM 308</t>
  </si>
  <si>
    <t>133-0100-541</t>
  </si>
  <si>
    <t>ITEM 309</t>
  </si>
  <si>
    <t>133-0100-542</t>
  </si>
  <si>
    <t>ITEM 310</t>
  </si>
  <si>
    <t>133-0100-543</t>
  </si>
  <si>
    <t>ITEM 311</t>
  </si>
  <si>
    <t>133-0100-544</t>
  </si>
  <si>
    <t>ITEM 312</t>
  </si>
  <si>
    <t>133-0100-545</t>
  </si>
  <si>
    <t>ITEM 313</t>
  </si>
  <si>
    <t>133-0100-546</t>
  </si>
  <si>
    <t>ITEM 314</t>
  </si>
  <si>
    <t>133-0100-547</t>
  </si>
  <si>
    <t>ITEM 315</t>
  </si>
  <si>
    <t>133-0100-548</t>
  </si>
  <si>
    <t>ITEM 316</t>
  </si>
  <si>
    <t>133-0100-549</t>
  </si>
  <si>
    <t>ITEM 317</t>
  </si>
  <si>
    <t>133-0100-550</t>
  </si>
  <si>
    <t>ITEM 318</t>
  </si>
  <si>
    <t>133-0100-551</t>
  </si>
  <si>
    <t>ITEM 319</t>
  </si>
  <si>
    <t>133-0100-552</t>
  </si>
  <si>
    <t>ITEM 321</t>
  </si>
  <si>
    <t>133-0100-553</t>
  </si>
  <si>
    <t>ITEM 322</t>
  </si>
  <si>
    <t>133-0100-554</t>
  </si>
  <si>
    <t>ITEM 323</t>
  </si>
  <si>
    <t>133-0100-555</t>
  </si>
  <si>
    <t>ITEM 324</t>
  </si>
  <si>
    <t>133-0100-556</t>
  </si>
  <si>
    <t>ITEM 325</t>
  </si>
  <si>
    <t>133-0100-557</t>
  </si>
  <si>
    <t>ITEM 326</t>
  </si>
  <si>
    <t>133-0100-558</t>
  </si>
  <si>
    <t>ITEM 327</t>
  </si>
  <si>
    <t>133-0100-559</t>
  </si>
  <si>
    <t>ITEM 328</t>
  </si>
  <si>
    <t>133-0100-560</t>
  </si>
  <si>
    <t>ITEM 329</t>
  </si>
  <si>
    <t>133-0100-561</t>
  </si>
  <si>
    <t>ITEM 330</t>
  </si>
  <si>
    <t>133-0100-562</t>
  </si>
  <si>
    <t>ITEM 331</t>
  </si>
  <si>
    <t>133-0100-563</t>
  </si>
  <si>
    <t>ITEM 332</t>
  </si>
  <si>
    <t>133-0100-564</t>
  </si>
  <si>
    <t>ITEM 333</t>
  </si>
  <si>
    <t>133-0100-565</t>
  </si>
  <si>
    <t>ITEM 334</t>
  </si>
  <si>
    <t>133-0100-566</t>
  </si>
  <si>
    <t>ITEM 335</t>
  </si>
  <si>
    <t>133-0100-567</t>
  </si>
  <si>
    <t>ITEM 336</t>
  </si>
  <si>
    <t>133-0100-568</t>
  </si>
  <si>
    <t>ITEM 337</t>
  </si>
  <si>
    <t>133-0100-569</t>
  </si>
  <si>
    <t>ITEM 338</t>
  </si>
  <si>
    <t>133-0100-570</t>
  </si>
  <si>
    <t>ITEM 339</t>
  </si>
  <si>
    <t>133-0100-571</t>
  </si>
  <si>
    <t>ITEM 340</t>
  </si>
  <si>
    <t>133-0100-572</t>
  </si>
  <si>
    <t>ITEM 341</t>
  </si>
  <si>
    <t>133-0100-573</t>
  </si>
  <si>
    <t>ITEM 342</t>
  </si>
  <si>
    <t>133-0100-574</t>
  </si>
  <si>
    <t>ITEM 343</t>
  </si>
  <si>
    <t>133-0100-575</t>
  </si>
  <si>
    <t>ITEM 344</t>
  </si>
  <si>
    <t>133-0100-576</t>
  </si>
  <si>
    <t>ITEM 345</t>
  </si>
  <si>
    <t>133-0100-577</t>
  </si>
  <si>
    <t>ITEM 346</t>
  </si>
  <si>
    <t>133-0100-578</t>
  </si>
  <si>
    <t>ITEM 347</t>
  </si>
  <si>
    <t>133-0100-579</t>
  </si>
  <si>
    <t>ITEM 348</t>
  </si>
  <si>
    <t>133-0100-580</t>
  </si>
  <si>
    <t>ITEM 349</t>
  </si>
  <si>
    <t>133-0100-581</t>
  </si>
  <si>
    <t>ITEM 350</t>
  </si>
  <si>
    <t>133-0100-582</t>
  </si>
  <si>
    <t>ITEM 351</t>
  </si>
  <si>
    <t>133-0100-583</t>
  </si>
  <si>
    <t>ITEM 352</t>
  </si>
  <si>
    <t>133-0100-584</t>
  </si>
  <si>
    <t>ITEM 353</t>
  </si>
  <si>
    <t>133-0100-585</t>
  </si>
  <si>
    <t>ITEM 354</t>
  </si>
  <si>
    <t>133-0100-587</t>
  </si>
  <si>
    <t>ITEM 356</t>
  </si>
  <si>
    <t>133-0100-588</t>
  </si>
  <si>
    <t>ITEM 357</t>
  </si>
  <si>
    <t>133-0100-589</t>
  </si>
  <si>
    <t>ITEM 358</t>
  </si>
  <si>
    <t>133-0100-590</t>
  </si>
  <si>
    <t>ITEM 359</t>
  </si>
  <si>
    <t>133-0100-591</t>
  </si>
  <si>
    <t>ITEM 361</t>
  </si>
  <si>
    <t>133-0100-592</t>
  </si>
  <si>
    <t>ITEM 362</t>
  </si>
  <si>
    <t>133-0100-593</t>
  </si>
  <si>
    <t>ITEM 363</t>
  </si>
  <si>
    <t>133-0100-594</t>
  </si>
  <si>
    <t>ITEM 364</t>
  </si>
  <si>
    <t>133-0100-595</t>
  </si>
  <si>
    <t>ITEM 365</t>
  </si>
  <si>
    <t>133-0100-596</t>
  </si>
  <si>
    <t>ITEM 366</t>
  </si>
  <si>
    <t>133-0100-597</t>
  </si>
  <si>
    <t>ITEM 367</t>
  </si>
  <si>
    <t>133-0100-598</t>
  </si>
  <si>
    <t>ITEM 368</t>
  </si>
  <si>
    <t>133-0100-599</t>
  </si>
  <si>
    <t>ITEM 369</t>
  </si>
  <si>
    <t>133-0100-600</t>
  </si>
  <si>
    <t>ITEM 370</t>
  </si>
  <si>
    <t>133-0100-601</t>
  </si>
  <si>
    <t>ITEM 372</t>
  </si>
  <si>
    <t>133-0100-602</t>
  </si>
  <si>
    <t>ITEM 373</t>
  </si>
  <si>
    <t>133-0100-603</t>
  </si>
  <si>
    <t>ITEM 374</t>
  </si>
  <si>
    <t>133-0100-604</t>
  </si>
  <si>
    <t>ITEM 375</t>
  </si>
  <si>
    <t>133-0100-605</t>
  </si>
  <si>
    <t>ITEM 376</t>
  </si>
  <si>
    <t>133-0100-606</t>
  </si>
  <si>
    <t>ITEM 377</t>
  </si>
  <si>
    <t>133-0100-607</t>
  </si>
  <si>
    <t>ITEM 378</t>
  </si>
  <si>
    <t>133-0100-608</t>
  </si>
  <si>
    <t>ITEM 379</t>
  </si>
  <si>
    <t>133-0100-609</t>
  </si>
  <si>
    <t>ITEM 380</t>
  </si>
  <si>
    <t>133-0100-610</t>
  </si>
  <si>
    <t>ITEM 381</t>
  </si>
  <si>
    <t>133-0100-611</t>
  </si>
  <si>
    <t>ITEM 382</t>
  </si>
  <si>
    <t>133-0100-612</t>
  </si>
  <si>
    <t>ITEM 383</t>
  </si>
  <si>
    <t>133-0100-613</t>
  </si>
  <si>
    <t>ITEM 384</t>
  </si>
  <si>
    <t>133-0100-614</t>
  </si>
  <si>
    <t>ITEM 385</t>
  </si>
  <si>
    <t>133-0100-615</t>
  </si>
  <si>
    <t>ITEM 386</t>
  </si>
  <si>
    <t>133-0100-616</t>
  </si>
  <si>
    <t>ITEM 387</t>
  </si>
  <si>
    <t>133-0100-617</t>
  </si>
  <si>
    <t>ITEM 388</t>
  </si>
  <si>
    <t>133-0100-618</t>
  </si>
  <si>
    <t>ITEM 389</t>
  </si>
  <si>
    <t>133-0100-619</t>
  </si>
  <si>
    <t>ITEM 391</t>
  </si>
  <si>
    <t>133-0100-620</t>
  </si>
  <si>
    <t>ITEM 392</t>
  </si>
  <si>
    <t>133-0100-621</t>
  </si>
  <si>
    <t>ITEM 393</t>
  </si>
  <si>
    <t>133-0100-622</t>
  </si>
  <si>
    <t>ITEM 394</t>
  </si>
  <si>
    <t>133-0100-623</t>
  </si>
  <si>
    <t>ITEM 395</t>
  </si>
  <si>
    <t>133-0100-624</t>
  </si>
  <si>
    <t>ITEM 396</t>
  </si>
  <si>
    <t>133-0100-625</t>
  </si>
  <si>
    <t>ITEM 397</t>
  </si>
  <si>
    <t>133-0100-626</t>
  </si>
  <si>
    <t>ITEM 398</t>
  </si>
  <si>
    <t>133-0100-627</t>
  </si>
  <si>
    <t>ITEM 399</t>
  </si>
  <si>
    <t>133-0100-628</t>
  </si>
  <si>
    <t>ITEM 400</t>
  </si>
  <si>
    <t>133-0100-629</t>
  </si>
  <si>
    <t>ITEM 401</t>
  </si>
  <si>
    <t>133-0100-630</t>
  </si>
  <si>
    <t>ITEM 402</t>
  </si>
  <si>
    <t>133-0100-631</t>
  </si>
  <si>
    <t>ITEM 403</t>
  </si>
  <si>
    <t>133-0100-632</t>
  </si>
  <si>
    <t>ITEM 404</t>
  </si>
  <si>
    <t>133-0100-633</t>
  </si>
  <si>
    <t>ITEM 405</t>
  </si>
  <si>
    <t>133-0100-634</t>
  </si>
  <si>
    <t>ITEM 406</t>
  </si>
  <si>
    <t>133-0100-635</t>
  </si>
  <si>
    <t>ITEM 407</t>
  </si>
  <si>
    <t>133-0100-636</t>
  </si>
  <si>
    <t>ITEM 408</t>
  </si>
  <si>
    <t>133-0100-637</t>
  </si>
  <si>
    <t>ITEM 409</t>
  </si>
  <si>
    <t>133-0100-638</t>
  </si>
  <si>
    <t>ITEM 411</t>
  </si>
  <si>
    <t>133-0100-639</t>
  </si>
  <si>
    <t>ITEM 412</t>
  </si>
  <si>
    <t>133-0100-640</t>
  </si>
  <si>
    <t>133-0100-641</t>
  </si>
  <si>
    <t>ITEM 413</t>
  </si>
  <si>
    <t>133-0100-642</t>
  </si>
  <si>
    <t>ITEM 414</t>
  </si>
  <si>
    <t>133-0100-643</t>
  </si>
  <si>
    <t>ITEM 415</t>
  </si>
  <si>
    <t>133-0100-644</t>
  </si>
  <si>
    <t>ITEM 416</t>
  </si>
  <si>
    <t>133-0100-645</t>
  </si>
  <si>
    <t>ITEM 417</t>
  </si>
  <si>
    <t>133-0100-646</t>
  </si>
  <si>
    <t>ITEM 418</t>
  </si>
  <si>
    <t>133-0100-647</t>
  </si>
  <si>
    <t>ITEM 419</t>
  </si>
  <si>
    <t>133-0100-648</t>
  </si>
  <si>
    <t>ITEM 420</t>
  </si>
  <si>
    <t>133-0100-654</t>
  </si>
  <si>
    <t>ITEM 425 MVS-3000A</t>
  </si>
  <si>
    <t>133-0100-655</t>
  </si>
  <si>
    <t>ITEM 426 CG4 Marca veas</t>
  </si>
  <si>
    <t>133-0100-656</t>
  </si>
  <si>
    <t>ITEM 427 PMW-32OK</t>
  </si>
  <si>
    <t>133-0100-657</t>
  </si>
  <si>
    <t>ITEM 428 CA-TX70</t>
  </si>
  <si>
    <t>133-0100-658</t>
  </si>
  <si>
    <t>ITEM 429 HXCU-TX70 marca sony</t>
  </si>
  <si>
    <t>133-0100-659</t>
  </si>
  <si>
    <t>ITEM 430 HKCU-FP0- marca sony</t>
  </si>
  <si>
    <t>133-0100-660</t>
  </si>
  <si>
    <t>ITEM 431 DXF-C50W marca sony</t>
  </si>
  <si>
    <t>133-0100-661</t>
  </si>
  <si>
    <t>ITEM 423 TNTRI-11MF 500 marca tecnec</t>
  </si>
  <si>
    <t>133-0100-662</t>
  </si>
  <si>
    <t>ITEM 432 TNTRI-11MF-500 marca tecnec</t>
  </si>
  <si>
    <t>133-0100-663</t>
  </si>
  <si>
    <t>ITEM 434 MS-10/FMM-X1 KIT marca panasonic</t>
  </si>
  <si>
    <t>133-0100-664</t>
  </si>
  <si>
    <t>ITEM 435 LX-10M marca libec</t>
  </si>
  <si>
    <t>133-0100-665</t>
  </si>
  <si>
    <t>ITEM 436 PH-8B marca libec maneral</t>
  </si>
  <si>
    <t>133-0100-666</t>
  </si>
  <si>
    <t>ITEM 437 VCT-14 marca sony</t>
  </si>
  <si>
    <t>133-0100-667</t>
  </si>
  <si>
    <t>ITEM 438 2760WF marca HPRC</t>
  </si>
  <si>
    <t>133-0100-668</t>
  </si>
  <si>
    <t>ITEM 439 32IS33ASD marca lg</t>
  </si>
  <si>
    <t>133-0100-669</t>
  </si>
  <si>
    <t>ITEM 440 22 MP55HQ marca lg</t>
  </si>
  <si>
    <t>133-0100-670</t>
  </si>
  <si>
    <t>ITEM 441 SMARTVIEW 4K</t>
  </si>
  <si>
    <t>133-0100-671</t>
  </si>
  <si>
    <t>ITEM 442 OG3FRCNS- marca opengear</t>
  </si>
  <si>
    <t>133-0100-672</t>
  </si>
  <si>
    <t>ITEM 443 DESING SMART VIDEOHUB</t>
  </si>
  <si>
    <t>133-0100-673</t>
  </si>
  <si>
    <t>ITEM 444 Hiperdeck studio</t>
  </si>
  <si>
    <t>133-0100-674</t>
  </si>
  <si>
    <t>ITEM 445 Hiperdeck Studio</t>
  </si>
  <si>
    <t>133-0100-675</t>
  </si>
  <si>
    <t>ITEM 446 sr512mx100ssd1</t>
  </si>
  <si>
    <t>133-0100-676</t>
  </si>
  <si>
    <t>ITEM 447 LT 4600 Marca Leader</t>
  </si>
  <si>
    <t>133-0100-677</t>
  </si>
  <si>
    <t>ITEM 448 SMART SCOPE</t>
  </si>
  <si>
    <t>133-0100-678</t>
  </si>
  <si>
    <t>ITEM 449 MINI CONVERTER</t>
  </si>
  <si>
    <t>133-0100-679</t>
  </si>
  <si>
    <t>ITEM 450 Mini Converter</t>
  </si>
  <si>
    <t>133-0100-680</t>
  </si>
  <si>
    <t xml:space="preserve">ITEM 451 MINI CONVERTER </t>
  </si>
  <si>
    <t>133-0100-681</t>
  </si>
  <si>
    <t xml:space="preserve">ITEM 452 Mini Converter </t>
  </si>
  <si>
    <t>133-0100-682</t>
  </si>
  <si>
    <t>ITEM 453 MINI CONVERTER</t>
  </si>
  <si>
    <t>133-0100-683</t>
  </si>
  <si>
    <t>ITEM454 TERANEX</t>
  </si>
  <si>
    <t>133-0100-684</t>
  </si>
  <si>
    <t>ITEM 455 ESSIOMO</t>
  </si>
  <si>
    <t>133-0100-685</t>
  </si>
  <si>
    <t xml:space="preserve">ITEM 456 DT-1200 </t>
  </si>
  <si>
    <t>133-0100-686</t>
  </si>
  <si>
    <t>ITEM 457 SLX12485SM58</t>
  </si>
  <si>
    <t>133-0100-687</t>
  </si>
  <si>
    <t>ITEM 458 M-322DL162KRAMER</t>
  </si>
  <si>
    <t>133-0100-688</t>
  </si>
  <si>
    <t>ITEM 459 P2R MARCA SHURE</t>
  </si>
  <si>
    <t>133-0100-689</t>
  </si>
  <si>
    <t>ITEM 460 EON615</t>
  </si>
  <si>
    <t>133-0100-690</t>
  </si>
  <si>
    <t>ITEM 461 HX1 MARCA TELOS</t>
  </si>
  <si>
    <t>133-0100-691</t>
  </si>
  <si>
    <t xml:space="preserve">ITEM 462 AD100 </t>
  </si>
  <si>
    <t>133-0100-692</t>
  </si>
  <si>
    <t>ITEM 463 CONTROL 1 MARCA JBL</t>
  </si>
  <si>
    <t>133-0100-693</t>
  </si>
  <si>
    <t>ITEM 464 PH8MARA TELEX</t>
  </si>
  <si>
    <t>133-0100-694</t>
  </si>
  <si>
    <t>ITEM 465 CCFE4JR Y CCM4-PK</t>
  </si>
  <si>
    <t>133-0100-695</t>
  </si>
  <si>
    <t>ITEM 466 WVR5200</t>
  </si>
  <si>
    <t>133-0100-696</t>
  </si>
  <si>
    <t>ITEM 466 EQUIPO DE TRANSMISION</t>
  </si>
  <si>
    <t>133-0100-697</t>
  </si>
  <si>
    <t>ITEM 467 EQUIPO DE TRANSMISION</t>
  </si>
  <si>
    <t>133-0100-698</t>
  </si>
  <si>
    <t>ITEM 469 EQUIPO DE TRANSMISION</t>
  </si>
  <si>
    <t>133-0100-699</t>
  </si>
  <si>
    <t>ITEM 472 EQUIPO DE TRANSMISION</t>
  </si>
  <si>
    <t>133-0100-700</t>
  </si>
  <si>
    <t>ITEM 472</t>
  </si>
  <si>
    <t>133-0100-701</t>
  </si>
  <si>
    <t>ITEM 473</t>
  </si>
  <si>
    <t>133-0100-702</t>
  </si>
  <si>
    <t>ITEM 474</t>
  </si>
  <si>
    <t>133-0100-704</t>
  </si>
  <si>
    <t>ITEM 476</t>
  </si>
  <si>
    <t>133-0100-705</t>
  </si>
  <si>
    <t>ITEM 477</t>
  </si>
  <si>
    <t>133-0100-706</t>
  </si>
  <si>
    <t>ITEM 478</t>
  </si>
  <si>
    <t>133-0100-707</t>
  </si>
  <si>
    <t>ITEM 479</t>
  </si>
  <si>
    <t>133-0100-708</t>
  </si>
  <si>
    <t>ITEM 480</t>
  </si>
  <si>
    <t>133-0100-709</t>
  </si>
  <si>
    <t>ITEM 481</t>
  </si>
  <si>
    <t>133-0100-710</t>
  </si>
  <si>
    <t>ITEM 482</t>
  </si>
  <si>
    <t>133-0100-711</t>
  </si>
  <si>
    <t>ITEM 483</t>
  </si>
  <si>
    <t>133-0100-713</t>
  </si>
  <si>
    <t>ITEM 484</t>
  </si>
  <si>
    <t>133-0100-714</t>
  </si>
  <si>
    <t>ITEM 485</t>
  </si>
  <si>
    <t>133-0100-715</t>
  </si>
  <si>
    <t>ITEM 486</t>
  </si>
  <si>
    <t>133-0100-716</t>
  </si>
  <si>
    <t>ITEM 487</t>
  </si>
  <si>
    <t>133-0100-717</t>
  </si>
  <si>
    <t>ITEM 488</t>
  </si>
  <si>
    <t>133-0100-718</t>
  </si>
  <si>
    <t>ITEM 489</t>
  </si>
  <si>
    <t>133-0100-719</t>
  </si>
  <si>
    <t>ITEM 490</t>
  </si>
  <si>
    <t>133-0100-720</t>
  </si>
  <si>
    <t>ITEM 491</t>
  </si>
  <si>
    <t>133-0100-721</t>
  </si>
  <si>
    <t>ITEM 492</t>
  </si>
  <si>
    <t>133-0100-722</t>
  </si>
  <si>
    <t>ITEM 493</t>
  </si>
  <si>
    <t>133-0100-723</t>
  </si>
  <si>
    <t>ITEM 494</t>
  </si>
  <si>
    <t>133-0100-724</t>
  </si>
  <si>
    <t>ITEM 495</t>
  </si>
  <si>
    <t>133-0100-725</t>
  </si>
  <si>
    <t>ITEM 496</t>
  </si>
  <si>
    <t>133-0100-726</t>
  </si>
  <si>
    <t>ITEM 497</t>
  </si>
  <si>
    <t>133-0100-727</t>
  </si>
  <si>
    <t>ITEM 498</t>
  </si>
  <si>
    <t>133-0100-728</t>
  </si>
  <si>
    <t>ITEM 499</t>
  </si>
  <si>
    <t>133-0100-729</t>
  </si>
  <si>
    <t>ITEM 500</t>
  </si>
  <si>
    <t>133-0100-730</t>
  </si>
  <si>
    <t>ITEM 501</t>
  </si>
  <si>
    <t>133-0100-731</t>
  </si>
  <si>
    <t>ITEM 502</t>
  </si>
  <si>
    <t>133-0100-732</t>
  </si>
  <si>
    <t>ITEM 503</t>
  </si>
  <si>
    <t>133-0100-733</t>
  </si>
  <si>
    <t>ITEM 504</t>
  </si>
  <si>
    <t>133-0100-734</t>
  </si>
  <si>
    <t>ITEM 505</t>
  </si>
  <si>
    <t>133-0100-735</t>
  </si>
  <si>
    <t>ITEM 506</t>
  </si>
  <si>
    <t>133-0100-736</t>
  </si>
  <si>
    <t>ITEM 507</t>
  </si>
  <si>
    <t>133-0100-737</t>
  </si>
  <si>
    <t>ITEM 508</t>
  </si>
  <si>
    <t>133-0100-738</t>
  </si>
  <si>
    <t>ITEM 509</t>
  </si>
  <si>
    <t>133-0100-739</t>
  </si>
  <si>
    <t>ITEM 510</t>
  </si>
  <si>
    <t>133-0100-740</t>
  </si>
  <si>
    <t>ITEM 511</t>
  </si>
  <si>
    <t>133-0100-741</t>
  </si>
  <si>
    <t>ITEM 512</t>
  </si>
  <si>
    <t>133-0100-742</t>
  </si>
  <si>
    <t>ITEM 513</t>
  </si>
  <si>
    <t>133-0100-743</t>
  </si>
  <si>
    <t>ITEM 514</t>
  </si>
  <si>
    <t>133-0100-744</t>
  </si>
  <si>
    <t>ITEM 515</t>
  </si>
  <si>
    <t>133-0100-745</t>
  </si>
  <si>
    <t>ITEM 516</t>
  </si>
  <si>
    <t>133-0100-746</t>
  </si>
  <si>
    <t>ITEM 517</t>
  </si>
  <si>
    <t>133-0100-747</t>
  </si>
  <si>
    <t>ITEM 518</t>
  </si>
  <si>
    <t>133-0100-748</t>
  </si>
  <si>
    <t>133-0100-749</t>
  </si>
  <si>
    <t>133-0100-750</t>
  </si>
  <si>
    <t>BATERIA RECARGABLE MARCA SONY</t>
  </si>
  <si>
    <t>133-0100-751</t>
  </si>
  <si>
    <t>133-0100-752</t>
  </si>
  <si>
    <t>133-0100-753</t>
  </si>
  <si>
    <t>133-0100-754</t>
  </si>
  <si>
    <t>133-0100-755</t>
  </si>
  <si>
    <t>133-0100-756</t>
  </si>
  <si>
    <t>133-0100-764</t>
  </si>
  <si>
    <t>BATERIA RECARGABLE MARCA WATSON</t>
  </si>
  <si>
    <t>133-0100-765</t>
  </si>
  <si>
    <t>133-0100-766</t>
  </si>
  <si>
    <t>133-0100-767</t>
  </si>
  <si>
    <t>133-0100-757</t>
  </si>
  <si>
    <t>CARGADOR DE BATERIA MCA WATSON</t>
  </si>
  <si>
    <t>133-0100-758</t>
  </si>
  <si>
    <t>133-0100-759</t>
  </si>
  <si>
    <t>133-0100-760</t>
  </si>
  <si>
    <t>133-0100-761</t>
  </si>
  <si>
    <t>133-0100-762</t>
  </si>
  <si>
    <t>133-0100-763</t>
  </si>
  <si>
    <t>133-0100-768</t>
  </si>
  <si>
    <t>CARGADOR DE BATERIA LCD DUO WATSON</t>
  </si>
  <si>
    <t>133-0100-769</t>
  </si>
  <si>
    <t>133-0100-770</t>
  </si>
  <si>
    <t>MINISPLIT 2 TON ELF261Q70318</t>
  </si>
  <si>
    <t>133-0100-771</t>
  </si>
  <si>
    <t>AIRE COLEMAN TIPO MOCHILA UNIDAD SATELITAL</t>
  </si>
  <si>
    <t>133-0100-772</t>
  </si>
  <si>
    <t>FUENTE DE PODER AC/DC 3300W</t>
  </si>
  <si>
    <t>133-0100-773</t>
  </si>
  <si>
    <t>FUENTE DE PODER ARK6 50WM</t>
  </si>
  <si>
    <t>133-0100-774</t>
  </si>
  <si>
    <t>RECEPTOR SATELITAL SN 2018078</t>
  </si>
  <si>
    <t>133-0100-775</t>
  </si>
  <si>
    <t>133-0100-776</t>
  </si>
  <si>
    <t>RECEPTOR SATELITAL SN 2018074</t>
  </si>
  <si>
    <t>133-0100-999</t>
  </si>
  <si>
    <t>134-0100-000</t>
  </si>
  <si>
    <t>EQUIPO DE OFICINA</t>
  </si>
  <si>
    <t>134-0100-001</t>
  </si>
  <si>
    <t>MOBILIARIO Y EQUIPO DE OFICINA</t>
  </si>
  <si>
    <t>134-0100-027</t>
  </si>
  <si>
    <t>MACETA</t>
  </si>
  <si>
    <t>134-0100-028</t>
  </si>
  <si>
    <t>IMPRESORA DYMO LABEL WRITE 330</t>
  </si>
  <si>
    <t>134-0100-057</t>
  </si>
  <si>
    <t>ARCHIVERO GRIS/NEGRO 2 GAV.</t>
  </si>
  <si>
    <t>134-0100-058</t>
  </si>
  <si>
    <t>CONJUNTO SECRETARIAL TERBIO</t>
  </si>
  <si>
    <t>134-0100-059</t>
  </si>
  <si>
    <t>SILLON EJECUTIVO TELA GRIS</t>
  </si>
  <si>
    <t>134-0100-060</t>
  </si>
  <si>
    <t>SILLA VISITANTE TELA NEGRA</t>
  </si>
  <si>
    <t>134-0100-061</t>
  </si>
  <si>
    <t>134-0100-063</t>
  </si>
  <si>
    <t>ESCRITORIO SEC. UN PEDESTAL</t>
  </si>
  <si>
    <t>134-0100-064</t>
  </si>
  <si>
    <t>134-0100-065</t>
  </si>
  <si>
    <t>134-0100-066</t>
  </si>
  <si>
    <t>134-0100-067</t>
  </si>
  <si>
    <t>134-0100-068</t>
  </si>
  <si>
    <t>134-0100-069</t>
  </si>
  <si>
    <t>134-0100-070</t>
  </si>
  <si>
    <t>134-0100-071</t>
  </si>
  <si>
    <t>134-0100-072</t>
  </si>
  <si>
    <t>134-0100-073</t>
  </si>
  <si>
    <t>134-0100-074</t>
  </si>
  <si>
    <t>134-0100-075</t>
  </si>
  <si>
    <t>134-0100-076</t>
  </si>
  <si>
    <t>SILLA SEC. ECON SISTE TELA NEGRA</t>
  </si>
  <si>
    <t>134-0100-077</t>
  </si>
  <si>
    <t>134-0100-078</t>
  </si>
  <si>
    <t>134-0100-079</t>
  </si>
  <si>
    <t>134-0100-080</t>
  </si>
  <si>
    <t>134-0100-081</t>
  </si>
  <si>
    <t>134-0100-082</t>
  </si>
  <si>
    <t>134-0100-083</t>
  </si>
  <si>
    <t>134-0100-084</t>
  </si>
  <si>
    <t>134-0100-085</t>
  </si>
  <si>
    <t>134-0100-086</t>
  </si>
  <si>
    <t>134-0100-087</t>
  </si>
  <si>
    <t xml:space="preserve">ARCHIVERO 4 GAVETAS NOGAL </t>
  </si>
  <si>
    <t>134-0100-088</t>
  </si>
  <si>
    <t>134-0100-089</t>
  </si>
  <si>
    <t>134-0100-090</t>
  </si>
  <si>
    <t>134-0100-091</t>
  </si>
  <si>
    <t>134-0100-092</t>
  </si>
  <si>
    <t>134-0100-093</t>
  </si>
  <si>
    <t>134-0100-094</t>
  </si>
  <si>
    <t>134-0100-095</t>
  </si>
  <si>
    <t>134-0100-096</t>
  </si>
  <si>
    <t>134-0100-097</t>
  </si>
  <si>
    <t>134-0100-098</t>
  </si>
  <si>
    <t>134-0100-099</t>
  </si>
  <si>
    <t>134-0100-100</t>
  </si>
  <si>
    <t>134-0100-101</t>
  </si>
  <si>
    <t>MINI SPLIT CARRIER</t>
  </si>
  <si>
    <t>134-0100-102</t>
  </si>
  <si>
    <t>AIRE ACONDICIONADO CARRIER</t>
  </si>
  <si>
    <t>134-0100-103</t>
  </si>
  <si>
    <t>134-0100-106</t>
  </si>
  <si>
    <t>FAX CANNON</t>
  </si>
  <si>
    <t>134-0100-107</t>
  </si>
  <si>
    <t>ENFRIADOR DE AGUA</t>
  </si>
  <si>
    <t>134-0100-109</t>
  </si>
  <si>
    <t>ESCRITORIO</t>
  </si>
  <si>
    <t>134-0100-110</t>
  </si>
  <si>
    <t>SILLA P/ RECEPCION</t>
  </si>
  <si>
    <t>134-0100-112</t>
  </si>
  <si>
    <t>134-0100-113</t>
  </si>
  <si>
    <t>134-0100-115</t>
  </si>
  <si>
    <t>134-0100-116</t>
  </si>
  <si>
    <t>SILLON NEGRO TAPIZADO</t>
  </si>
  <si>
    <t>134-0100-117</t>
  </si>
  <si>
    <t>RADIOGRABADORA SONY</t>
  </si>
  <si>
    <t>134-0100-118</t>
  </si>
  <si>
    <t>CAFETERIA</t>
  </si>
  <si>
    <t>134-0100-119</t>
  </si>
  <si>
    <t>MOTOROLA MOVIL M-130</t>
  </si>
  <si>
    <t>134-0100-120</t>
  </si>
  <si>
    <t>134-0100-122</t>
  </si>
  <si>
    <t>ENIMICADORA</t>
  </si>
  <si>
    <t>134-0100-125</t>
  </si>
  <si>
    <t>MESA CIRCULAR</t>
  </si>
  <si>
    <t>134-0100-126</t>
  </si>
  <si>
    <t>SILLON EJECUTIVO</t>
  </si>
  <si>
    <t>134-0100-128</t>
  </si>
  <si>
    <t>ESCRITORIO MODULAR</t>
  </si>
  <si>
    <t>134-0100-129</t>
  </si>
  <si>
    <t>FAX XEROX MOD. 160</t>
  </si>
  <si>
    <t>134-0100-130</t>
  </si>
  <si>
    <t>ESTANTE COMPUTADORA</t>
  </si>
  <si>
    <t>134-0100-131</t>
  </si>
  <si>
    <t>HORNO MICROONDAS</t>
  </si>
  <si>
    <t>134-0100-132</t>
  </si>
  <si>
    <t>134-0100-134</t>
  </si>
  <si>
    <t>ANAQUEL</t>
  </si>
  <si>
    <t>134-0100-135</t>
  </si>
  <si>
    <t>MUEBLE DE ARCHIVERO</t>
  </si>
  <si>
    <t>134-0100-137</t>
  </si>
  <si>
    <t xml:space="preserve">ESTANTE   </t>
  </si>
  <si>
    <t>134-0100-138</t>
  </si>
  <si>
    <t>AIRE ACONDICIONADO ARTIC</t>
  </si>
  <si>
    <t>134-0100-139</t>
  </si>
  <si>
    <t>GABINETE UNIVERSAL</t>
  </si>
  <si>
    <t>134-0100-140</t>
  </si>
  <si>
    <t>134-0100-141</t>
  </si>
  <si>
    <t>MESA DE TRABAJO</t>
  </si>
  <si>
    <t>134-0100-142</t>
  </si>
  <si>
    <t>AIRE ACONDIC.  PARABOLICA</t>
  </si>
  <si>
    <t>134-0100-143</t>
  </si>
  <si>
    <t>AIRE ACONDIC. PARABOLICA</t>
  </si>
  <si>
    <t>134-0100-147</t>
  </si>
  <si>
    <t>PIZARRON</t>
  </si>
  <si>
    <t>134-0100-148</t>
  </si>
  <si>
    <t>134-0100-150</t>
  </si>
  <si>
    <t>TELEFONO PANASONIC</t>
  </si>
  <si>
    <t>134-0100-152</t>
  </si>
  <si>
    <t>TV SANSUNG 17" 39H03CBY603571A</t>
  </si>
  <si>
    <t>134-0100-153</t>
  </si>
  <si>
    <t>134-0100-154</t>
  </si>
  <si>
    <t>134-0100-155</t>
  </si>
  <si>
    <t>134-0100-156</t>
  </si>
  <si>
    <t>134-0100-157</t>
  </si>
  <si>
    <t>134-0100-158</t>
  </si>
  <si>
    <t>PIZARRON BLANCO MEDIANO</t>
  </si>
  <si>
    <t>134-0100-159</t>
  </si>
  <si>
    <t>134-0100-160</t>
  </si>
  <si>
    <t>134-0100-161</t>
  </si>
  <si>
    <t>134-0100-162</t>
  </si>
  <si>
    <t>134-0100-163</t>
  </si>
  <si>
    <t>134-0100-164</t>
  </si>
  <si>
    <t>134-0100-165</t>
  </si>
  <si>
    <t>134-0100-166</t>
  </si>
  <si>
    <t>134-0100-167</t>
  </si>
  <si>
    <t>134-0100-168</t>
  </si>
  <si>
    <t>134-0100-169</t>
  </si>
  <si>
    <t>ESCRITORIO EJEC. 1 PEDESTAL</t>
  </si>
  <si>
    <t>134-0100-170</t>
  </si>
  <si>
    <t>134-0100-171</t>
  </si>
  <si>
    <t>SILLON EJEC RESP MEDIO NEGRO</t>
  </si>
  <si>
    <t>134-0100-172</t>
  </si>
  <si>
    <t>134-0100-174</t>
  </si>
  <si>
    <t>CREDENZA EJEC NOGAL CROMADO</t>
  </si>
  <si>
    <t>134-0100-175</t>
  </si>
  <si>
    <t>SILLA DE VISITA SIN BRAZOS</t>
  </si>
  <si>
    <t>134-0100-176</t>
  </si>
  <si>
    <t>134-0100-177</t>
  </si>
  <si>
    <t>134-0100-178</t>
  </si>
  <si>
    <t>134-0100-179</t>
  </si>
  <si>
    <t>134-0100-180</t>
  </si>
  <si>
    <t>134-0100-181</t>
  </si>
  <si>
    <t>134-0100-182</t>
  </si>
  <si>
    <t>134-0100-183</t>
  </si>
  <si>
    <t>134-0100-184</t>
  </si>
  <si>
    <t>134-0100-185</t>
  </si>
  <si>
    <t>134-0100-186</t>
  </si>
  <si>
    <t>134-0100-187</t>
  </si>
  <si>
    <t>134-0100-188</t>
  </si>
  <si>
    <t>134-0100-189</t>
  </si>
  <si>
    <t>SILLON VISITANTE CON BRAZOS</t>
  </si>
  <si>
    <t>134-0100-190</t>
  </si>
  <si>
    <t>134-0100-191</t>
  </si>
  <si>
    <t>MUEBLE COMPUTO OXFORD NOGAL</t>
  </si>
  <si>
    <t>134-0100-192</t>
  </si>
  <si>
    <t>134-0100-193</t>
  </si>
  <si>
    <t>134-0100-194</t>
  </si>
  <si>
    <t>134-0100-195</t>
  </si>
  <si>
    <t>MESA CENTRO MELAMINICO NOGAL</t>
  </si>
  <si>
    <t>134-0100-196</t>
  </si>
  <si>
    <t>SILLA SRIAL. SISTEMA NEUMATICO</t>
  </si>
  <si>
    <t>134-0100-197</t>
  </si>
  <si>
    <t>134-0100-198</t>
  </si>
  <si>
    <t>134-0100-199</t>
  </si>
  <si>
    <t>134-0100-200</t>
  </si>
  <si>
    <t>134-0100-201</t>
  </si>
  <si>
    <t>134-0100-202</t>
  </si>
  <si>
    <t>134-0100-203</t>
  </si>
  <si>
    <t>134-0100-204</t>
  </si>
  <si>
    <t>134-0100-205</t>
  </si>
  <si>
    <t>BANCA 3 PLAZAS SIN BRAZOS</t>
  </si>
  <si>
    <t>134-0100-206</t>
  </si>
  <si>
    <t>134-0100-207</t>
  </si>
  <si>
    <t>PIZARRON BLANCO CON BASTIDOR</t>
  </si>
  <si>
    <t>134-0100-208</t>
  </si>
  <si>
    <t>MODULO SEMIEJECUTIVO MELAMINICO</t>
  </si>
  <si>
    <t>134-0100-209</t>
  </si>
  <si>
    <t>SILLON EJECUTIVO TELA NEGRO</t>
  </si>
  <si>
    <t>134-0100-210</t>
  </si>
  <si>
    <t>CONJUNTO SECRETARIAL PATA 8"</t>
  </si>
  <si>
    <t>134-0100-211</t>
  </si>
  <si>
    <t>ARCHIVERO 4 GAVETAS VERTICAL</t>
  </si>
  <si>
    <t>134-0100-212</t>
  </si>
  <si>
    <t>SILLA VISITANTE SIN BRAZOS</t>
  </si>
  <si>
    <t>134-0100-213</t>
  </si>
  <si>
    <t>134-0100-214</t>
  </si>
  <si>
    <t>134-0100-215</t>
  </si>
  <si>
    <t>CUBIERTA DE TRABAJO 60X58.8</t>
  </si>
  <si>
    <t>134-0100-216</t>
  </si>
  <si>
    <t>134-0100-218</t>
  </si>
  <si>
    <t>PEDESTAL 3 GAVETAS</t>
  </si>
  <si>
    <t>134-0100-219</t>
  </si>
  <si>
    <t>SOPORTE EN L NEGRO</t>
  </si>
  <si>
    <t>134-0100-220</t>
  </si>
  <si>
    <t>134-0100-221</t>
  </si>
  <si>
    <t>134-0100-222</t>
  </si>
  <si>
    <t>SOFA 1 PLAZA VINIL NEGRO</t>
  </si>
  <si>
    <t>134-0100-223</t>
  </si>
  <si>
    <t>134-0100-224</t>
  </si>
  <si>
    <t>MESA MULTIUSOS 45X80X72</t>
  </si>
  <si>
    <t>134-0100-225</t>
  </si>
  <si>
    <t>ARCHIVERO HORIZONTAL 2 GAVETA</t>
  </si>
  <si>
    <t>134-0100-226</t>
  </si>
  <si>
    <t>CUADRO</t>
  </si>
  <si>
    <t>134-0100-227</t>
  </si>
  <si>
    <t>SILLA OPERATIVA NEGRO</t>
  </si>
  <si>
    <t>134-0100-228</t>
  </si>
  <si>
    <t>MUEBLE 2 PUERTAS CAOBA</t>
  </si>
  <si>
    <t>134-0100-229</t>
  </si>
  <si>
    <t>CUADRO DE HOJAS</t>
  </si>
  <si>
    <t>134-0100-231</t>
  </si>
  <si>
    <t>DVD-R</t>
  </si>
  <si>
    <t>134-0100-232</t>
  </si>
  <si>
    <t>CONJUNTO SEMIEJECUIVO MELAMINICO</t>
  </si>
  <si>
    <t>134-0100-233</t>
  </si>
  <si>
    <t>134-0100-234</t>
  </si>
  <si>
    <t>134-0100-235</t>
  </si>
  <si>
    <t>134-0100-236</t>
  </si>
  <si>
    <t>134-0100-237</t>
  </si>
  <si>
    <t>SILLON SEMIEJECUTIVO RESPALDO</t>
  </si>
  <si>
    <t>134-0100-238</t>
  </si>
  <si>
    <t>134-0100-239</t>
  </si>
  <si>
    <t>134-0100-240</t>
  </si>
  <si>
    <t>134-0100-241</t>
  </si>
  <si>
    <t>134-0100-242</t>
  </si>
  <si>
    <t>134-0100-243</t>
  </si>
  <si>
    <t>134-0100-244</t>
  </si>
  <si>
    <t>134-0100-245</t>
  </si>
  <si>
    <t>CREDENZA 1.80</t>
  </si>
  <si>
    <t>134-0100-246</t>
  </si>
  <si>
    <t>134-0100-247</t>
  </si>
  <si>
    <t>LIBRERO ABIERTO CON ENTREPAÑOS</t>
  </si>
  <si>
    <t>134-0100-248</t>
  </si>
  <si>
    <t>SILLON EJECUTIVO RESPALDO ALTO</t>
  </si>
  <si>
    <t>134-0100-249</t>
  </si>
  <si>
    <t>134-0100-250</t>
  </si>
  <si>
    <t>SILLON EJECUTIVO PARA VISITAS</t>
  </si>
  <si>
    <t>134-0100-251</t>
  </si>
  <si>
    <t>134-0100-252</t>
  </si>
  <si>
    <t>134-0100-253</t>
  </si>
  <si>
    <t>134-0100-254</t>
  </si>
  <si>
    <t>MESA DE TRABAJO MELAMINA</t>
  </si>
  <si>
    <t>134-0100-255</t>
  </si>
  <si>
    <t>CONJUNTO SEMIEJECUIVO CREDENZA</t>
  </si>
  <si>
    <t>134-0100-256</t>
  </si>
  <si>
    <t>ESCRITORIO MELAMINICO CREDENZA</t>
  </si>
  <si>
    <t>134-0100-257</t>
  </si>
  <si>
    <t>134-0100-258</t>
  </si>
  <si>
    <t>134-0100-259</t>
  </si>
  <si>
    <t>134-0100-260</t>
  </si>
  <si>
    <t>134-0100-261</t>
  </si>
  <si>
    <t>134-0100-262</t>
  </si>
  <si>
    <t>134-0100-263</t>
  </si>
  <si>
    <t>134-0100-264</t>
  </si>
  <si>
    <t>134-0100-265</t>
  </si>
  <si>
    <t>134-0100-266</t>
  </si>
  <si>
    <t>134-0100-267</t>
  </si>
  <si>
    <t>134-0100-268</t>
  </si>
  <si>
    <t>134-0100-269</t>
  </si>
  <si>
    <t>MESA DE JUNTA 2 MTS.</t>
  </si>
  <si>
    <t>134-0100-270</t>
  </si>
  <si>
    <t>MESA DE TRABAJO 1.20</t>
  </si>
  <si>
    <t>134-0100-271</t>
  </si>
  <si>
    <t>134-0100-272</t>
  </si>
  <si>
    <t>134-0100-273</t>
  </si>
  <si>
    <t>134-0100-274</t>
  </si>
  <si>
    <t>134-0100-275</t>
  </si>
  <si>
    <t>134-0100-276</t>
  </si>
  <si>
    <t>SILLA DE VISITA CON PROTECCION</t>
  </si>
  <si>
    <t>134-0100-277</t>
  </si>
  <si>
    <t>134-0100-278</t>
  </si>
  <si>
    <t>134-0100-279</t>
  </si>
  <si>
    <t>134-0100-280</t>
  </si>
  <si>
    <t>134-0100-281</t>
  </si>
  <si>
    <t>134-0100-282</t>
  </si>
  <si>
    <t>134-0100-283</t>
  </si>
  <si>
    <t>134-0100-284</t>
  </si>
  <si>
    <t>134-0100-285</t>
  </si>
  <si>
    <t>134-0100-286</t>
  </si>
  <si>
    <t>134-0100-287</t>
  </si>
  <si>
    <t>134-0100-288</t>
  </si>
  <si>
    <t>134-0100-289</t>
  </si>
  <si>
    <t>134-0100-290</t>
  </si>
  <si>
    <t>134-0100-291</t>
  </si>
  <si>
    <t>134-0100-292</t>
  </si>
  <si>
    <t>134-0100-293</t>
  </si>
  <si>
    <t>134-0100-294</t>
  </si>
  <si>
    <t>134-0100-295</t>
  </si>
  <si>
    <t>134-0100-296</t>
  </si>
  <si>
    <t>SIS.  INTEGRAL DE CONTROL 2000</t>
  </si>
  <si>
    <t>134-0100-297</t>
  </si>
  <si>
    <t>MODELO DE COMUNICACIÓN P/RELOJ</t>
  </si>
  <si>
    <t>134-0100-298</t>
  </si>
  <si>
    <t>FAX SHARP UXP200 SERIE 67144494</t>
  </si>
  <si>
    <t>134-0100-299</t>
  </si>
  <si>
    <t>TV 20" SERIE G352E5M60</t>
  </si>
  <si>
    <t>134-0100-300</t>
  </si>
  <si>
    <t>4 PINTARRONES BLANCOS</t>
  </si>
  <si>
    <t>134-0100-301</t>
  </si>
  <si>
    <t>PINTARRON BLANCO 2.40 X 1.20</t>
  </si>
  <si>
    <t>134-0100-302</t>
  </si>
  <si>
    <t>PINTARRON BLANCO 1.50 X .90</t>
  </si>
  <si>
    <t>134-0100-303</t>
  </si>
  <si>
    <t>AIRE A CONDICIONADO YORK 5TN</t>
  </si>
  <si>
    <t>134-0100-304</t>
  </si>
  <si>
    <t>CONJUNTO SEMIEJECUTIVO 160 C/I</t>
  </si>
  <si>
    <t>134-0100-305</t>
  </si>
  <si>
    <t>LIBRERO ABIERTO CAOBA NEGRO</t>
  </si>
  <si>
    <t>134-0100-306</t>
  </si>
  <si>
    <t>ARCHIVERO VERTICAL 4 GAVETAS M</t>
  </si>
  <si>
    <t>134-0100-307</t>
  </si>
  <si>
    <t>134-0100-308</t>
  </si>
  <si>
    <t>134-0100-309</t>
  </si>
  <si>
    <t>134-0100-310</t>
  </si>
  <si>
    <t>134-0100-311</t>
  </si>
  <si>
    <t>134-0100-312</t>
  </si>
  <si>
    <t>134-0100-313</t>
  </si>
  <si>
    <t>134-0100-314</t>
  </si>
  <si>
    <t>134-0100-315</t>
  </si>
  <si>
    <t>134-0100-316</t>
  </si>
  <si>
    <t>134-0100-317</t>
  </si>
  <si>
    <t>134-0100-318</t>
  </si>
  <si>
    <t>134-0100-319</t>
  </si>
  <si>
    <t>ARCHIVERO VERTICAL 4 GAVETAS P</t>
  </si>
  <si>
    <t>134-0100-320</t>
  </si>
  <si>
    <t>134-0100-321</t>
  </si>
  <si>
    <t>134-0100-322</t>
  </si>
  <si>
    <t>ARCHIVERO VERTICAL 2 GAVETAS P</t>
  </si>
  <si>
    <t>134-0100-323</t>
  </si>
  <si>
    <t>134-0100-324</t>
  </si>
  <si>
    <t>LIBRERO ABIERTO 2 PUERTAS 2 CAJ</t>
  </si>
  <si>
    <t>134-0100-325</t>
  </si>
  <si>
    <t>SOFA 2 PLAZAS EN CURPIER NEGRO</t>
  </si>
  <si>
    <t>134-0100-327</t>
  </si>
  <si>
    <t>RADIO MOTOROLA 570257</t>
  </si>
  <si>
    <t>134-0100-328</t>
  </si>
  <si>
    <t>MESA CIRCULAR DE 1.20</t>
  </si>
  <si>
    <t>134-0100-329</t>
  </si>
  <si>
    <t>PIAZARRON BLANCO DE 2.10 X 1.20</t>
  </si>
  <si>
    <t>134-0100-330</t>
  </si>
  <si>
    <t>SILLA SECRETARIAL GIRATORIA</t>
  </si>
  <si>
    <t>134-0100-333</t>
  </si>
  <si>
    <t>134-0100-334</t>
  </si>
  <si>
    <t>134-0100-335</t>
  </si>
  <si>
    <t>134-0100-336</t>
  </si>
  <si>
    <t>CONJUNTO SECRETARIAL CAOBA</t>
  </si>
  <si>
    <t>134-0100-337</t>
  </si>
  <si>
    <t>FRIGOBAR</t>
  </si>
  <si>
    <t>134-0100-338</t>
  </si>
  <si>
    <t>BUZON METALICO</t>
  </si>
  <si>
    <t>134-0100-339</t>
  </si>
  <si>
    <t>134-0100-340</t>
  </si>
  <si>
    <t>134-0100-341</t>
  </si>
  <si>
    <t>LIBRERO DE 2 PUERTAS ABATIBLE</t>
  </si>
  <si>
    <t>134-0100-342</t>
  </si>
  <si>
    <t>LIBRERO 2 PUERTAS ABATIBLE</t>
  </si>
  <si>
    <t>134-0100-343</t>
  </si>
  <si>
    <t>134-0100-344</t>
  </si>
  <si>
    <t>MESA DE CENTRO MELAMINA</t>
  </si>
  <si>
    <t>134-0100-345</t>
  </si>
  <si>
    <t>SILLON EJECUTIVO MALLA</t>
  </si>
  <si>
    <t>134-0100-346</t>
  </si>
  <si>
    <t>SILLON VISITANTE MALLA</t>
  </si>
  <si>
    <t>134-0100-347</t>
  </si>
  <si>
    <t>134-0100-348</t>
  </si>
  <si>
    <t>SOFA 1 PLAZA CURVO</t>
  </si>
  <si>
    <t>134-0100-349</t>
  </si>
  <si>
    <t>134-0100-350</t>
  </si>
  <si>
    <t>FAX BROTHER (ADMON)</t>
  </si>
  <si>
    <t>134-0100-353</t>
  </si>
  <si>
    <t>ARCHIVO VERTICAL 2 GAVETAS CAO</t>
  </si>
  <si>
    <t>134-0100-354</t>
  </si>
  <si>
    <t>CENTRAL 4 TN SERIE A0C7</t>
  </si>
  <si>
    <t>134-0100-356</t>
  </si>
  <si>
    <t>CENTRAL 3 TN YORK SERIE AOC74</t>
  </si>
  <si>
    <t>134-0100-357</t>
  </si>
  <si>
    <t>134-0100-358</t>
  </si>
  <si>
    <t>RADIO PORTATIL I570 FALCON</t>
  </si>
  <si>
    <t>134-0100-359</t>
  </si>
  <si>
    <t>BLACBERRY 7100I RAW20IN</t>
  </si>
  <si>
    <t>134-0100-360</t>
  </si>
  <si>
    <t>MUEBLES TIPO BARRA REDACCION</t>
  </si>
  <si>
    <t>134-0100-361</t>
  </si>
  <si>
    <t>134-0100-362</t>
  </si>
  <si>
    <t>134-0100-363</t>
  </si>
  <si>
    <t>134-0100-364</t>
  </si>
  <si>
    <t>134-0100-365</t>
  </si>
  <si>
    <t>134-0100-366</t>
  </si>
  <si>
    <t>134-0100-367</t>
  </si>
  <si>
    <t>134-0100-368</t>
  </si>
  <si>
    <t>134-0100-369</t>
  </si>
  <si>
    <t>134-0100-370</t>
  </si>
  <si>
    <t>134-0100-371</t>
  </si>
  <si>
    <t>134-0100-372</t>
  </si>
  <si>
    <t>134-0100-373</t>
  </si>
  <si>
    <t>134-0100-374</t>
  </si>
  <si>
    <t>134-0100-375</t>
  </si>
  <si>
    <t>134-0100-376</t>
  </si>
  <si>
    <t>MUEBLES TIPO BARRA CONTINUIDAD</t>
  </si>
  <si>
    <t>134-0100-377</t>
  </si>
  <si>
    <t>TELEFONO FALCON I880</t>
  </si>
  <si>
    <t>134-0100-378</t>
  </si>
  <si>
    <t>SILLA DE TRABAJO CON DESCANSABRASOS</t>
  </si>
  <si>
    <t>134-0100-379</t>
  </si>
  <si>
    <t>CONJUNTO SEMIEJECUTIVO1.60 X 2</t>
  </si>
  <si>
    <t>134-0100-380</t>
  </si>
  <si>
    <t>SILLA EJECUTIVA PIEL NEGRA</t>
  </si>
  <si>
    <t>134-0100-381</t>
  </si>
  <si>
    <t>MINISPLIT 1 TN SERIE 3170</t>
  </si>
  <si>
    <t>134-0100-382</t>
  </si>
  <si>
    <t>MINISPLIT 1 TN SERIE 2170</t>
  </si>
  <si>
    <t>134-0100-383</t>
  </si>
  <si>
    <t>134-0100-385</t>
  </si>
  <si>
    <t>MUEBLE TIPO BARRA</t>
  </si>
  <si>
    <t>134-0100-386</t>
  </si>
  <si>
    <t>FAX SHARP</t>
  </si>
  <si>
    <t>134-0100-387</t>
  </si>
  <si>
    <t>MULTIFUNCIONAL H.P. C5280</t>
  </si>
  <si>
    <t>134-0100-388</t>
  </si>
  <si>
    <t>ESTABTERIA METALICA</t>
  </si>
  <si>
    <t>134-0100-389</t>
  </si>
  <si>
    <t>134-0100-390</t>
  </si>
  <si>
    <t>134-0100-391</t>
  </si>
  <si>
    <t>134-0100-392</t>
  </si>
  <si>
    <t>ANAQUEL (ALAMACEN)</t>
  </si>
  <si>
    <t>134-0100-393</t>
  </si>
  <si>
    <t>ASPIRADOR (TALLER)</t>
  </si>
  <si>
    <t>134-0100-394</t>
  </si>
  <si>
    <t>ANAQUEL 3 POS WHALEN</t>
  </si>
  <si>
    <t>134-0100-395</t>
  </si>
  <si>
    <t>GRAVADOR DVD</t>
  </si>
  <si>
    <t>134-0100-396</t>
  </si>
  <si>
    <t>REPRODUCTOR DVD</t>
  </si>
  <si>
    <t>134-0100-397</t>
  </si>
  <si>
    <t>MUEBLE TIPO BARRA DE MADERA</t>
  </si>
  <si>
    <t>134-0100-398</t>
  </si>
  <si>
    <t>RADIO ALUMINIAI 776</t>
  </si>
  <si>
    <t>134-0100-399</t>
  </si>
  <si>
    <t>134-0100-400</t>
  </si>
  <si>
    <t>134-0100-401</t>
  </si>
  <si>
    <t>134-0100-402</t>
  </si>
  <si>
    <t>134-0100-403</t>
  </si>
  <si>
    <t>134-0100-404</t>
  </si>
  <si>
    <t>134-0100-405</t>
  </si>
  <si>
    <t>134-0100-406</t>
  </si>
  <si>
    <t>134-0100-407</t>
  </si>
  <si>
    <t>134-0100-408</t>
  </si>
  <si>
    <t>134-0100-409</t>
  </si>
  <si>
    <t>134-0100-410</t>
  </si>
  <si>
    <t>134-0100-411</t>
  </si>
  <si>
    <t>134-0100-412</t>
  </si>
  <si>
    <t>134-0100-413</t>
  </si>
  <si>
    <t>134-0100-414</t>
  </si>
  <si>
    <t>IMPRESORA  ( DIERCCION )</t>
  </si>
  <si>
    <t>134-0100-415</t>
  </si>
  <si>
    <t>SOFA DE PIEL NATURAL</t>
  </si>
  <si>
    <t>134-0100-416</t>
  </si>
  <si>
    <t>SILLON INDIVIDUAL PIEL NEGRO</t>
  </si>
  <si>
    <t>134-0100-417</t>
  </si>
  <si>
    <t>134-0100-418</t>
  </si>
  <si>
    <t>MESA DE CENTRO GENESIS</t>
  </si>
  <si>
    <t>134-0100-419</t>
  </si>
  <si>
    <t>JUEGO MESAS ORION</t>
  </si>
  <si>
    <t>134-0100-420</t>
  </si>
  <si>
    <t>SILLON EJECUTIVO COCLO IBERIA</t>
  </si>
  <si>
    <t>134-0100-421</t>
  </si>
  <si>
    <t>SILLON EJECUTIVO MALLA PERLA OFIT</t>
  </si>
  <si>
    <t>134-0100-422</t>
  </si>
  <si>
    <t>134-0100-423</t>
  </si>
  <si>
    <t>134-0100-424</t>
  </si>
  <si>
    <t>134-0100-425</t>
  </si>
  <si>
    <t>134-0100-426</t>
  </si>
  <si>
    <t>134-0100-427</t>
  </si>
  <si>
    <t>MESA DE ALUMINIO Y CRISTAL</t>
  </si>
  <si>
    <t>134-0100-428</t>
  </si>
  <si>
    <t>134-0100-429</t>
  </si>
  <si>
    <t>134-0100-430</t>
  </si>
  <si>
    <t>PANTALLA SAMSUNG LCD 19"</t>
  </si>
  <si>
    <t>134-0100-431</t>
  </si>
  <si>
    <t>134-0100-432</t>
  </si>
  <si>
    <t>REFRIGERADOR ACERO INOXIDABLE</t>
  </si>
  <si>
    <t>134-0100-433</t>
  </si>
  <si>
    <t>EVW240040S VITRINA BEGGIN</t>
  </si>
  <si>
    <t>134-0100-434</t>
  </si>
  <si>
    <t>EECPMHA950 ESCRITORIO BEGG</t>
  </si>
  <si>
    <t>134-0100-435</t>
  </si>
  <si>
    <t>SILLA SEMI EJCUTIVA NEGRA</t>
  </si>
  <si>
    <t>134-0100-436</t>
  </si>
  <si>
    <t>SILLON EJECUTIVO RESPALDO ALTO C</t>
  </si>
  <si>
    <t>134-0100-437</t>
  </si>
  <si>
    <t>MESA DE JUNTA 2.40 CHAPA M</t>
  </si>
  <si>
    <t>134-0100-438</t>
  </si>
  <si>
    <t>BOTONERA PARA COMUTADOR</t>
  </si>
  <si>
    <t>134-0100-439</t>
  </si>
  <si>
    <t>SILLON ANDROS TERRA ONIX CON D</t>
  </si>
  <si>
    <t>134-0100-440</t>
  </si>
  <si>
    <t>134-0100-441</t>
  </si>
  <si>
    <t>134-0100-442</t>
  </si>
  <si>
    <t>134-0100-443</t>
  </si>
  <si>
    <t>BANCO ANTIFATIGA ASIENTO ANTID</t>
  </si>
  <si>
    <t>134-0100-444</t>
  </si>
  <si>
    <t>134-0100-445</t>
  </si>
  <si>
    <t>134-0100-446</t>
  </si>
  <si>
    <t>134-0100-447</t>
  </si>
  <si>
    <t>BUZON DE ACRILICO</t>
  </si>
  <si>
    <t>134-0100-448</t>
  </si>
  <si>
    <t>CAMARA FUJIFILM 9U6035995</t>
  </si>
  <si>
    <t>134-0100-449</t>
  </si>
  <si>
    <t>TRITURADORA FELLOWES P57CS</t>
  </si>
  <si>
    <t>134-0100-450</t>
  </si>
  <si>
    <t>SOPORTE OMNIMOUNT</t>
  </si>
  <si>
    <t>134-0100-451</t>
  </si>
  <si>
    <t>TV GP PLASMA 42</t>
  </si>
  <si>
    <t>134-0100-452</t>
  </si>
  <si>
    <t>MINISPLIT 1.5 TN PLUS MIRAGE</t>
  </si>
  <si>
    <t>134-0100-453</t>
  </si>
  <si>
    <t>RADIO MOTOROLA BACPAC</t>
  </si>
  <si>
    <t>134-0100-454</t>
  </si>
  <si>
    <t>GALERIA MAGELOS, S.A. DE C.V.</t>
  </si>
  <si>
    <t>134-0100-455</t>
  </si>
  <si>
    <t>134-0100-456</t>
  </si>
  <si>
    <t>CONJUNTO SECRETARIAL PENINSULAR</t>
  </si>
  <si>
    <t>134-0100-457</t>
  </si>
  <si>
    <t>134-0100-458</t>
  </si>
  <si>
    <t>SILLON EJECUTIVO MOD. RE-1301</t>
  </si>
  <si>
    <t>134-0100-459</t>
  </si>
  <si>
    <t>BLACBERRY 3G 9300 3558910</t>
  </si>
  <si>
    <t>134-0100-460</t>
  </si>
  <si>
    <t>AIRE ACONDICIONADO 5 TONELADAS</t>
  </si>
  <si>
    <t>134-0100-461</t>
  </si>
  <si>
    <t>AIRE VENTANA 1.5 TN MIRAGE</t>
  </si>
  <si>
    <t>134-0100-462</t>
  </si>
  <si>
    <t>TECLADO PARA RELOJ BIOMETRICO</t>
  </si>
  <si>
    <t>134-0100-463</t>
  </si>
  <si>
    <t>TOMBOLA CON ESTRUCTURA</t>
  </si>
  <si>
    <t>134-0100-464</t>
  </si>
  <si>
    <t>4 SILLONES EJECUTIVOS</t>
  </si>
  <si>
    <t>134-0100-465</t>
  </si>
  <si>
    <t xml:space="preserve">SILLA EJECUTIVA </t>
  </si>
  <si>
    <t>134-0100-466</t>
  </si>
  <si>
    <t>AIRE CENTRAL 5TN MARCA TRAIDEN</t>
  </si>
  <si>
    <t>134-0100-467</t>
  </si>
  <si>
    <t>134-0100-468</t>
  </si>
  <si>
    <t>134-0100-469</t>
  </si>
  <si>
    <t>MINISPLIT 1.5 TN AREA TECNICOS</t>
  </si>
  <si>
    <t>134-0100-470</t>
  </si>
  <si>
    <t>MINISPLIT MIRAGE2 TN AREA SISTEMAS</t>
  </si>
  <si>
    <t>134-0100-471</t>
  </si>
  <si>
    <t xml:space="preserve">CAMARA FOTOGRAFICA </t>
  </si>
  <si>
    <t>134-0100-472</t>
  </si>
  <si>
    <t>134-0100-486</t>
  </si>
  <si>
    <t>SILLA DE TRABAJO (MASTER DE ESTUDIO)</t>
  </si>
  <si>
    <t>134-0100-487</t>
  </si>
  <si>
    <t>134-0100-488</t>
  </si>
  <si>
    <t>RELOJ BIOMETRICO SISICON BIO</t>
  </si>
  <si>
    <t>134-0100-489</t>
  </si>
  <si>
    <t>SILLA OFICINA METREX (CONTRALOR)</t>
  </si>
  <si>
    <t>134-0100-490</t>
  </si>
  <si>
    <t>CONJUNTO SECRETARIAL PLUS CAO</t>
  </si>
  <si>
    <t>134-0100-491</t>
  </si>
  <si>
    <t>TV HISENSE HD 32</t>
  </si>
  <si>
    <t>134-0100-492</t>
  </si>
  <si>
    <t>TV ATVIO LED 32</t>
  </si>
  <si>
    <t>134-0100-493</t>
  </si>
  <si>
    <t>CELULAR DIRECCION</t>
  </si>
  <si>
    <t>134-0100-494</t>
  </si>
  <si>
    <t>AIRE ACONDICINADO YORK 5 TONELADAS</t>
  </si>
  <si>
    <t>134-0100-496</t>
  </si>
  <si>
    <t>MINISPLIT 2 TONELADAS MORAGE 0</t>
  </si>
  <si>
    <t>134-0100-497</t>
  </si>
  <si>
    <t>SILLA EJECUTIVA IRON</t>
  </si>
  <si>
    <t>134-0100-498</t>
  </si>
  <si>
    <t>CONJUNTO EJECUTIVO</t>
  </si>
  <si>
    <t>134-0100-499</t>
  </si>
  <si>
    <t>SILLON EJECUTIVO RECLINABLE</t>
  </si>
  <si>
    <t>134-0100-500</t>
  </si>
  <si>
    <t>SILLA RECEPCIO KINGDOM</t>
  </si>
  <si>
    <t>134-0100-501</t>
  </si>
  <si>
    <t>TV LED 75 SMART  SAMSUNG</t>
  </si>
  <si>
    <t>134-0100-502</t>
  </si>
  <si>
    <t>PERSIANAS DIRECCION</t>
  </si>
  <si>
    <t>134-0100-503</t>
  </si>
  <si>
    <t>SILLA OFICINA TRUE INNOVACION</t>
  </si>
  <si>
    <t>134-0100-504</t>
  </si>
  <si>
    <t>AIRE MINISPLIT 1.5 MIRAJE</t>
  </si>
  <si>
    <t>134-0100-505</t>
  </si>
  <si>
    <t>LAMPARA DE MESA CIRCULAR</t>
  </si>
  <si>
    <t>134-0100-506</t>
  </si>
  <si>
    <t>BURBUJA MESA LATERAL</t>
  </si>
  <si>
    <t>134-0100-507</t>
  </si>
  <si>
    <t>MULTIFUNCIONAL HP ULTRA INKADV 4729</t>
  </si>
  <si>
    <t>134-0100-508</t>
  </si>
  <si>
    <t>TRITURADOR FELOW</t>
  </si>
  <si>
    <t>134-0100-509</t>
  </si>
  <si>
    <t>134-0100-511</t>
  </si>
  <si>
    <t>SILLA OCTASPRING</t>
  </si>
  <si>
    <t>134-0100-512</t>
  </si>
  <si>
    <t>PLASMA LED VIOS 32" NOTICIAS</t>
  </si>
  <si>
    <t>134-0100-513</t>
  </si>
  <si>
    <t>PLASMA LED VIOS 32" TECNICOS</t>
  </si>
  <si>
    <t>134-0100-514</t>
  </si>
  <si>
    <t>CELULAR SOLONE INFINITY LP 5001</t>
  </si>
  <si>
    <t>134-0100-515</t>
  </si>
  <si>
    <t>MINISPLIT TEMBLUE 1 TONELADA</t>
  </si>
  <si>
    <t>134-0100-516</t>
  </si>
  <si>
    <t>MINISPLIT MIRAGE 2 TONELADAS</t>
  </si>
  <si>
    <t>134-0100-517</t>
  </si>
  <si>
    <t>MINISPLIT 1 1/2 TON TEMP BLUE C</t>
  </si>
  <si>
    <t>134-0100-518</t>
  </si>
  <si>
    <t>MINSSPLIT 1 TN TEMP BLUE ARE</t>
  </si>
  <si>
    <t>134-0100-519</t>
  </si>
  <si>
    <t>134-0100-520</t>
  </si>
  <si>
    <t>APPLE IPHONE 7 BLACK 128 GB</t>
  </si>
  <si>
    <t>134-0100-999</t>
  </si>
  <si>
    <t>135-0100-000</t>
  </si>
  <si>
    <t>EQUIPO DIVERSO</t>
  </si>
  <si>
    <t>135-0100-012</t>
  </si>
  <si>
    <t>SALA DINHER TULUM</t>
  </si>
  <si>
    <t>135-0100-013</t>
  </si>
  <si>
    <t>MESA LATERAL</t>
  </si>
  <si>
    <t>135-0100-014</t>
  </si>
  <si>
    <t>JUEGO DE MESA TYADEO</t>
  </si>
  <si>
    <t>135-0100-024</t>
  </si>
  <si>
    <t>HIDROLAVADORA KARCHER SERIE 42</t>
  </si>
  <si>
    <t>135-0100-120</t>
  </si>
  <si>
    <t>TANQUE NEGRO DE 6000 LTS.</t>
  </si>
  <si>
    <t>135-0100-191</t>
  </si>
  <si>
    <t>MOTOR REJA PRINCIPAL</t>
  </si>
  <si>
    <t>135-0100-196</t>
  </si>
  <si>
    <t>BOMBA HIDRONEUMATICA</t>
  </si>
  <si>
    <t>135-0100-197</t>
  </si>
  <si>
    <t>ESTACION METEREOLOGICA</t>
  </si>
  <si>
    <t>135-0100-198</t>
  </si>
  <si>
    <t>MOTOBOMBA JET AQUAPAK FIX 10</t>
  </si>
  <si>
    <t>135-0100-199</t>
  </si>
  <si>
    <t>ANUNCIO LUMINOSO TIPO GABINETE</t>
  </si>
  <si>
    <t>135-0100-200</t>
  </si>
  <si>
    <t>CAMARA DIGITAL SONY DSC-W570</t>
  </si>
  <si>
    <t>135-0100-201</t>
  </si>
  <si>
    <t>CIRCUITO CERRADO DE TV</t>
  </si>
  <si>
    <t>135-0100-202</t>
  </si>
  <si>
    <t>HIDROLAVADORA KARCHER SERIE 62600</t>
  </si>
  <si>
    <t>135-0100-203</t>
  </si>
  <si>
    <t>TECLADO ALFANUM PANTALLA LCD</t>
  </si>
  <si>
    <t>135-0100-204</t>
  </si>
  <si>
    <t>135-0100-205</t>
  </si>
  <si>
    <t>EXTENSOR DE VIDEO CGA STAR TEC</t>
  </si>
  <si>
    <t>135-0100-206</t>
  </si>
  <si>
    <t>TOLDO PLEGABLE LATERAL</t>
  </si>
  <si>
    <t>135-0100-207</t>
  </si>
  <si>
    <t>CERRADURA DE ACCESO DIGITAL</t>
  </si>
  <si>
    <t>135-0100-208</t>
  </si>
  <si>
    <t>135-0100-209</t>
  </si>
  <si>
    <t>CAMARA GOPRO HERO MANOS LIBRES</t>
  </si>
  <si>
    <t>135-0100-999</t>
  </si>
  <si>
    <t>138-0100-000</t>
  </si>
  <si>
    <t>EQUIPO DE TRANSPORTE</t>
  </si>
  <si>
    <t>138-0049-000</t>
  </si>
  <si>
    <t>EUROVAN 2003</t>
  </si>
  <si>
    <t>138-0052-000</t>
  </si>
  <si>
    <t>ECOSPORT 2004</t>
  </si>
  <si>
    <t>138-0054-000</t>
  </si>
  <si>
    <t>CROSSFOX 2011</t>
  </si>
  <si>
    <t>138-0055-000</t>
  </si>
  <si>
    <t>CROSSFOX 2009</t>
  </si>
  <si>
    <t>138-0056-000</t>
  </si>
  <si>
    <t>138-0057-000</t>
  </si>
  <si>
    <t>GOL 2013</t>
  </si>
  <si>
    <t>138-0058-000</t>
  </si>
  <si>
    <t>138-0059-000</t>
  </si>
  <si>
    <t>138-0060-000</t>
  </si>
  <si>
    <t>138-0061-000</t>
  </si>
  <si>
    <t>138-0062-000</t>
  </si>
  <si>
    <t>138-0063-000</t>
  </si>
  <si>
    <t>EXPEDITION  2011</t>
  </si>
  <si>
    <t>138-0064-000</t>
  </si>
  <si>
    <t>TSURU GSI 2017</t>
  </si>
  <si>
    <t>139-0100-000</t>
  </si>
  <si>
    <t>EQUIPO DE COMPUTO</t>
  </si>
  <si>
    <t>139-0100-074</t>
  </si>
  <si>
    <t xml:space="preserve">LAPTOP HP NX-9005 </t>
  </si>
  <si>
    <t>139-0100-075</t>
  </si>
  <si>
    <t>WORKTATION DELL PRECISION</t>
  </si>
  <si>
    <t>139-0100-076</t>
  </si>
  <si>
    <t>QUEMADOR DVD</t>
  </si>
  <si>
    <t>139-0100-083</t>
  </si>
  <si>
    <t>MOTHER BOAFD ADROCK 775165G</t>
  </si>
  <si>
    <t>139-0100-084</t>
  </si>
  <si>
    <t>DISCO DURO 80GB IDE WS</t>
  </si>
  <si>
    <t>139-0100-085</t>
  </si>
  <si>
    <t>MEMORIA RAM DDR PC 2106126</t>
  </si>
  <si>
    <t>139-0100-086</t>
  </si>
  <si>
    <t>139-0100-087</t>
  </si>
  <si>
    <t>GRABADORA DE CD LG NEGRA</t>
  </si>
  <si>
    <t>139-0100-088</t>
  </si>
  <si>
    <t>GABINETE NEGRO MILAN YUKONST</t>
  </si>
  <si>
    <t>139-0100-092</t>
  </si>
  <si>
    <t>BOCINAS 200 WATS DMPO</t>
  </si>
  <si>
    <t>139-0100-181</t>
  </si>
  <si>
    <t>CPU LANIX 00401136130</t>
  </si>
  <si>
    <t>139-0100-182</t>
  </si>
  <si>
    <t>CPU LANIX 00401136131</t>
  </si>
  <si>
    <t>139-0100-185</t>
  </si>
  <si>
    <t>MONITOR 17" 401MXCR08243</t>
  </si>
  <si>
    <t>139-0100-188</t>
  </si>
  <si>
    <t>CPU LANIX 00401136538</t>
  </si>
  <si>
    <t>139-0100-211</t>
  </si>
  <si>
    <t>CPU LANIX NEURON 00401136081</t>
  </si>
  <si>
    <t>139-0100-219</t>
  </si>
  <si>
    <t>CPU LANIX 00401135632</t>
  </si>
  <si>
    <t>139-0100-220</t>
  </si>
  <si>
    <t>CPU LANIX 00401135637</t>
  </si>
  <si>
    <t>139-0100-225</t>
  </si>
  <si>
    <t>CPU LANIX 00401135643</t>
  </si>
  <si>
    <t>139-0100-227</t>
  </si>
  <si>
    <t>CPU LANIX 00401135634</t>
  </si>
  <si>
    <t>139-0100-229</t>
  </si>
  <si>
    <t>CPU LANIX NEURON 00309109705</t>
  </si>
  <si>
    <t>139-0100-237</t>
  </si>
  <si>
    <t>COMPUTADORA COMPAQ HP 20207410</t>
  </si>
  <si>
    <t>139-0100-238</t>
  </si>
  <si>
    <t>139-0100-239</t>
  </si>
  <si>
    <t>139-0100-244</t>
  </si>
  <si>
    <t>DISCO DURO 320 SATA</t>
  </si>
  <si>
    <t>139-0100-245</t>
  </si>
  <si>
    <t>139-0100-246</t>
  </si>
  <si>
    <t>DISCO DURO DE 1 TERABYTE</t>
  </si>
  <si>
    <t>139-0100-247</t>
  </si>
  <si>
    <t>DISCO DURO EXTERNO 1TB 37AH</t>
  </si>
  <si>
    <t>139-0100-254</t>
  </si>
  <si>
    <t>LNB BANDA C ZINWELL MODELO Z</t>
  </si>
  <si>
    <t>139-0100-255</t>
  </si>
  <si>
    <t>139-0100-256</t>
  </si>
  <si>
    <t>139-0100-257</t>
  </si>
  <si>
    <t>DISCO DURO SERIAL ALTA 500 MB</t>
  </si>
  <si>
    <t>139-0100-258</t>
  </si>
  <si>
    <t>139-0100-259</t>
  </si>
  <si>
    <t>139-0100-273</t>
  </si>
  <si>
    <t>MONITOR SAMSUNG 17” ICD 10640</t>
  </si>
  <si>
    <t>139-0100-277</t>
  </si>
  <si>
    <t>MONITOR ACER AL 1916W 14BD63</t>
  </si>
  <si>
    <t>139-0100-278</t>
  </si>
  <si>
    <t>MONITOR ACER AL 1916W 006A96</t>
  </si>
  <si>
    <t>139-0100-279</t>
  </si>
  <si>
    <t>MONITOR ACER AL 1916W 005CE6</t>
  </si>
  <si>
    <t>139-0100-281</t>
  </si>
  <si>
    <t>MONITOR ACER AL 1916W 00D2B6</t>
  </si>
  <si>
    <t>139-0100-283</t>
  </si>
  <si>
    <t>NOBREAK APC SMART UPS 1500V</t>
  </si>
  <si>
    <t>139-0100-285</t>
  </si>
  <si>
    <t>139-0100-286</t>
  </si>
  <si>
    <t>139-0100-287</t>
  </si>
  <si>
    <t>139-0100-288</t>
  </si>
  <si>
    <t>MONITOR ACER ICD19 ETL520914</t>
  </si>
  <si>
    <t>139-0100-290</t>
  </si>
  <si>
    <t>DISCO DURO SERIAL ATA500MBW</t>
  </si>
  <si>
    <t>139-0100-291</t>
  </si>
  <si>
    <t>139-0100-292</t>
  </si>
  <si>
    <t>MOTHERBOARD INTEL DP35DP DDR</t>
  </si>
  <si>
    <t>139-0100-293</t>
  </si>
  <si>
    <t>PROCESADOR INTEL CORE 2 DUO</t>
  </si>
  <si>
    <t>139-0100-294</t>
  </si>
  <si>
    <t>139-0100-295</t>
  </si>
  <si>
    <t>139-0100-296</t>
  </si>
  <si>
    <t>DISCO DURO S-ATA 500 GB WCAP</t>
  </si>
  <si>
    <t>139-0100-297</t>
  </si>
  <si>
    <t>139-0100-298</t>
  </si>
  <si>
    <t>139-0100-299</t>
  </si>
  <si>
    <t>139-0100-300</t>
  </si>
  <si>
    <t>139-0100-301</t>
  </si>
  <si>
    <t>DISCO DURO S-ATA WCAPW 5728</t>
  </si>
  <si>
    <t>139-0100-302</t>
  </si>
  <si>
    <t>DISCO DURO S-ATA WCAPW 5791</t>
  </si>
  <si>
    <t>139-0100-303</t>
  </si>
  <si>
    <t>139-0100-304</t>
  </si>
  <si>
    <t>DISCO DURO S-ATA WCAPW 5799</t>
  </si>
  <si>
    <t>139-0100-305</t>
  </si>
  <si>
    <t>DISCO DURO S-ATA WCAPW 5790</t>
  </si>
  <si>
    <t>139-0100-306</t>
  </si>
  <si>
    <t>139-0100-307</t>
  </si>
  <si>
    <t>139-0100-308</t>
  </si>
  <si>
    <t>DISCO DURO S-ATA WCAPW 5845</t>
  </si>
  <si>
    <t>139-0100-309</t>
  </si>
  <si>
    <t>DISCO DURO S-ATA WCAPW 5848</t>
  </si>
  <si>
    <t>139-0100-310</t>
  </si>
  <si>
    <t>DISCO DURO S-ATA WCAPW 5846</t>
  </si>
  <si>
    <t>139-0100-311</t>
  </si>
  <si>
    <t>BRAKET 4 U MONTABLE EN PARED</t>
  </si>
  <si>
    <t>139-0100-312</t>
  </si>
  <si>
    <t>SERIE FG822860F20</t>
  </si>
  <si>
    <t>139-0100-313</t>
  </si>
  <si>
    <t>DISCO DURO IDE 500GB WCAS85</t>
  </si>
  <si>
    <t>139-0100-315</t>
  </si>
  <si>
    <t>DISCO DURO S-ATA 500 GB WD1</t>
  </si>
  <si>
    <t>139-0100-316</t>
  </si>
  <si>
    <t>139-0100-317</t>
  </si>
  <si>
    <t>DISCO DURO S-ATA 500 GB WD</t>
  </si>
  <si>
    <t>139-0100-318</t>
  </si>
  <si>
    <t>139-0100-319</t>
  </si>
  <si>
    <t>139-0100-320</t>
  </si>
  <si>
    <t>139-0100-321</t>
  </si>
  <si>
    <t>DISCO DURO HITACHI 500 GB</t>
  </si>
  <si>
    <t>139-0100-322</t>
  </si>
  <si>
    <t>139-0100-323</t>
  </si>
  <si>
    <t>139-0100-327</t>
  </si>
  <si>
    <t>MOTHERBOAR INTEL M/DP35DP S</t>
  </si>
  <si>
    <t>139-0100-329</t>
  </si>
  <si>
    <t>COMPUTADORA ARMADA BEPM</t>
  </si>
  <si>
    <t>139-0100-330</t>
  </si>
  <si>
    <t>139-0100-331</t>
  </si>
  <si>
    <t>139-0100-332</t>
  </si>
  <si>
    <t>139-0100-333</t>
  </si>
  <si>
    <t>139-0100-334</t>
  </si>
  <si>
    <t>139-0100-335</t>
  </si>
  <si>
    <t>139-0100-336</t>
  </si>
  <si>
    <t>139-0100-337</t>
  </si>
  <si>
    <t>139-0100-338</t>
  </si>
  <si>
    <t>139-0100-339</t>
  </si>
  <si>
    <t>139-0100-340</t>
  </si>
  <si>
    <t>139-0100-341</t>
  </si>
  <si>
    <t>139-0100-342</t>
  </si>
  <si>
    <t>139-0100-343</t>
  </si>
  <si>
    <t>139-0100-344</t>
  </si>
  <si>
    <t>DISCO DURO HITACHI R42KZXSK</t>
  </si>
  <si>
    <t>139-0100-345</t>
  </si>
  <si>
    <t>DISCO DURO HITACHI R42MDRHK</t>
  </si>
  <si>
    <t>139-0100-346</t>
  </si>
  <si>
    <t>DISCO DURO HITACHI R42MNT5K</t>
  </si>
  <si>
    <t>139-0100-347</t>
  </si>
  <si>
    <t>DISCO DURO HITACHI R42MSMEK</t>
  </si>
  <si>
    <t>139-0100-348</t>
  </si>
  <si>
    <t>DISCO DURO HITACHI R42DW86DL</t>
  </si>
  <si>
    <t>139-0100-349</t>
  </si>
  <si>
    <t>COVER ADAPTADOR D/COMP 11</t>
  </si>
  <si>
    <t>139-0100-350</t>
  </si>
  <si>
    <t>139-0100-351</t>
  </si>
  <si>
    <t>139-0100-356</t>
  </si>
  <si>
    <t>MONITOR ARION LCD/TV 19 Z9NW81</t>
  </si>
  <si>
    <t>139-0100-357</t>
  </si>
  <si>
    <t>MONITOR ARION LCD/TV 19 Z9NW814V</t>
  </si>
  <si>
    <t>139-0100-358</t>
  </si>
  <si>
    <t>MONITOR ARION LCD/TV 19" Z9NW8</t>
  </si>
  <si>
    <t>139-0100-359</t>
  </si>
  <si>
    <t>139-0100-360</t>
  </si>
  <si>
    <t>DISCO DURO 1 TB</t>
  </si>
  <si>
    <t>139-0100-361</t>
  </si>
  <si>
    <t>139-0100-362</t>
  </si>
  <si>
    <t>SONICWALL SN 3500 NETWORK</t>
  </si>
  <si>
    <t>139-0100-363</t>
  </si>
  <si>
    <t>SONICWALL COMPREHENSIVE GATE</t>
  </si>
  <si>
    <t>139-0100-364</t>
  </si>
  <si>
    <t>DISCO DURO SERIAL ATA WCAD</t>
  </si>
  <si>
    <t>139-0100-365</t>
  </si>
  <si>
    <t>139-0100-366</t>
  </si>
  <si>
    <t>139-0100-367</t>
  </si>
  <si>
    <t>139-0100-368</t>
  </si>
  <si>
    <t>139-0100-369</t>
  </si>
  <si>
    <t>139-0100-370</t>
  </si>
  <si>
    <t>DISCO DURO WCAS82598635</t>
  </si>
  <si>
    <t>139-0100-371</t>
  </si>
  <si>
    <t>DISCO DURO WESTERN 500 GBS/</t>
  </si>
  <si>
    <t>139-0100-372</t>
  </si>
  <si>
    <t>139-0100-373</t>
  </si>
  <si>
    <t>139-0100-374</t>
  </si>
  <si>
    <t>139-0100-375</t>
  </si>
  <si>
    <t>139-0100-376</t>
  </si>
  <si>
    <t>139-0100-377</t>
  </si>
  <si>
    <t>139-0100-378</t>
  </si>
  <si>
    <t>139-0100-379</t>
  </si>
  <si>
    <t>139-0100-380</t>
  </si>
  <si>
    <t>139-0100-381</t>
  </si>
  <si>
    <t>139-0100-382</t>
  </si>
  <si>
    <t>DISCO DURO SERIAL ATA 500MG</t>
  </si>
  <si>
    <t>139-0100-383</t>
  </si>
  <si>
    <t>ITB DRIVE WD</t>
  </si>
  <si>
    <t>139-0100-384</t>
  </si>
  <si>
    <t>139-0100-385</t>
  </si>
  <si>
    <t>139-0100-386</t>
  </si>
  <si>
    <t>COMPUTADORA ARMADA</t>
  </si>
  <si>
    <t>139-0100-387</t>
  </si>
  <si>
    <t>EMPLOYEE MONITOR 3 USER</t>
  </si>
  <si>
    <t>139-0100-388</t>
  </si>
  <si>
    <t>139-0100-389</t>
  </si>
  <si>
    <t>139-0100-390</t>
  </si>
  <si>
    <t>139-0100-391</t>
  </si>
  <si>
    <t>139-0100-392</t>
  </si>
  <si>
    <t>COMPUTADORA MULTICOMP</t>
  </si>
  <si>
    <t>139-0100-393</t>
  </si>
  <si>
    <t>DISCO DURO (NOTICIAS)</t>
  </si>
  <si>
    <t>139-0100-394</t>
  </si>
  <si>
    <t>139-0100-395</t>
  </si>
  <si>
    <t>DISCO DURO (OPERACIONES)</t>
  </si>
  <si>
    <t>139-0100-396</t>
  </si>
  <si>
    <t>LAPTOP (LAPPAVDV5-1) 2185</t>
  </si>
  <si>
    <t>139-0100-397</t>
  </si>
  <si>
    <t>139-0100-398</t>
  </si>
  <si>
    <t>139-0100-399</t>
  </si>
  <si>
    <t>139-0100-400</t>
  </si>
  <si>
    <t>FUENTE UNIVERSAL LAPTOP</t>
  </si>
  <si>
    <t>139-0100-401</t>
  </si>
  <si>
    <t>139-0100-402</t>
  </si>
  <si>
    <t>139-0100-403</t>
  </si>
  <si>
    <t>139-0100-404</t>
  </si>
  <si>
    <t>139-0100-405</t>
  </si>
  <si>
    <t>GABINETE ATX NEGRO SPIMD1</t>
  </si>
  <si>
    <t>139-0100-407</t>
  </si>
  <si>
    <t>139-0100-408</t>
  </si>
  <si>
    <t>139-0100-409</t>
  </si>
  <si>
    <t>139-0100-410</t>
  </si>
  <si>
    <t>139-0100-411</t>
  </si>
  <si>
    <t>139-0100-412</t>
  </si>
  <si>
    <t>139-0100-413</t>
  </si>
  <si>
    <t>139-0100-414</t>
  </si>
  <si>
    <t>139-0100-415</t>
  </si>
  <si>
    <t>139-0100-416</t>
  </si>
  <si>
    <t>139-0100-417</t>
  </si>
  <si>
    <t>139-0100-418</t>
  </si>
  <si>
    <t>DISCO DURO 6VM09TRH</t>
  </si>
  <si>
    <t>139-0100-419</t>
  </si>
  <si>
    <t>139-0100-420</t>
  </si>
  <si>
    <t>DISCO DURO 6VM0AC5G</t>
  </si>
  <si>
    <t>139-0100-421</t>
  </si>
  <si>
    <t>DISCO DURO 6VM0BSEO</t>
  </si>
  <si>
    <t>139-0100-422</t>
  </si>
  <si>
    <t>DISCO DURO 6VM0SEDA</t>
  </si>
  <si>
    <t>139-0100-423</t>
  </si>
  <si>
    <t>DISCO DURO 6VM0AQKB</t>
  </si>
  <si>
    <t>139-0100-424</t>
  </si>
  <si>
    <t>DISCO DURO 6VM0DF10</t>
  </si>
  <si>
    <t>139-0100-425</t>
  </si>
  <si>
    <t>DISCO DURO 6VM069DY</t>
  </si>
  <si>
    <t>139-0100-426</t>
  </si>
  <si>
    <t>DISCO DURO 6VM0B9GB</t>
  </si>
  <si>
    <t>139-0100-427</t>
  </si>
  <si>
    <t>DISCO DURO 6VM0DGS8</t>
  </si>
  <si>
    <t>139-0100-428</t>
  </si>
  <si>
    <t>DISCO DURO 6VW0BAGE</t>
  </si>
  <si>
    <t>139-0100-429</t>
  </si>
  <si>
    <t>DISCO DURO 6VM0GS8</t>
  </si>
  <si>
    <t>139-0100-430</t>
  </si>
  <si>
    <t>139-0100-431</t>
  </si>
  <si>
    <t>139-0100-432</t>
  </si>
  <si>
    <t>DISCO DURO SIMPLETECH</t>
  </si>
  <si>
    <t>139-0100-433</t>
  </si>
  <si>
    <t>PANTALLA LG 27" PLANA</t>
  </si>
  <si>
    <t>139-0100-436</t>
  </si>
  <si>
    <t>DISCO DURO MY BOOK</t>
  </si>
  <si>
    <t>139-0100-437</t>
  </si>
  <si>
    <t>139-0100-438</t>
  </si>
  <si>
    <t>139-0100-439</t>
  </si>
  <si>
    <t>139-0100-440</t>
  </si>
  <si>
    <t>SERVIDOR HP ML 110G5 PENTIUM</t>
  </si>
  <si>
    <t>139-0100-441</t>
  </si>
  <si>
    <t>NOTEBOOK SCNU9354TSV</t>
  </si>
  <si>
    <t>139-0100-442</t>
  </si>
  <si>
    <t>NOTEBOOK 4922 1B91D1601</t>
  </si>
  <si>
    <t>139-0100-443</t>
  </si>
  <si>
    <t>COMPUTADORA INTEL DG41RQ2</t>
  </si>
  <si>
    <t>139-0100-449</t>
  </si>
  <si>
    <t>GABINETE NORTH SYSTEM MOD</t>
  </si>
  <si>
    <t>139-0100-450</t>
  </si>
  <si>
    <t>GABINETE NORTH SYSTEM MODELO</t>
  </si>
  <si>
    <t>139-0100-451</t>
  </si>
  <si>
    <t>MONITOR BENQ 18.5 IN LCD</t>
  </si>
  <si>
    <t>139-0100-452</t>
  </si>
  <si>
    <t>DISCO DURO EXT 1TB USB IOM</t>
  </si>
  <si>
    <t>139-0100-455</t>
  </si>
  <si>
    <t>DISCO DURO EXT 1TB USB IOMEGA</t>
  </si>
  <si>
    <t>139-0100-456</t>
  </si>
  <si>
    <t>139-0100-457</t>
  </si>
  <si>
    <t>139-0100-458</t>
  </si>
  <si>
    <t>139-0100-460</t>
  </si>
  <si>
    <t>MONITOR BENG ET58901529019</t>
  </si>
  <si>
    <t>139-0100-461</t>
  </si>
  <si>
    <t>MONITOR BENG ETC1A05766026</t>
  </si>
  <si>
    <t>139-0100-462</t>
  </si>
  <si>
    <t>MONITOR BENG ETC1A05043026</t>
  </si>
  <si>
    <t>139-0100-463</t>
  </si>
  <si>
    <t>MONITOR BENG ETC1A05054026</t>
  </si>
  <si>
    <t>139-0100-464</t>
  </si>
  <si>
    <t>MONITOR BENG ETC1A04784026</t>
  </si>
  <si>
    <t>139-0100-465</t>
  </si>
  <si>
    <t>MONITOR BENG ETC1A05058026</t>
  </si>
  <si>
    <t>139-0100-466</t>
  </si>
  <si>
    <t>MONITOR BENG ETC1A04917026</t>
  </si>
  <si>
    <t>139-0100-467</t>
  </si>
  <si>
    <t>MONITOR BENG ETC1A5068026</t>
  </si>
  <si>
    <t>139-0100-468</t>
  </si>
  <si>
    <t>DISCO DURO 500 GB 9VM3XF9B</t>
  </si>
  <si>
    <t>139-0100-469</t>
  </si>
  <si>
    <t xml:space="preserve">DISCO DURO 500 GB </t>
  </si>
  <si>
    <t>139-0100-470</t>
  </si>
  <si>
    <t>DISCO DURO 500 GB 9VM3669J</t>
  </si>
  <si>
    <t>139-0100-471</t>
  </si>
  <si>
    <t>DISCO DURO 500 GB 9VM37AD0</t>
  </si>
  <si>
    <t>139-0100-472</t>
  </si>
  <si>
    <t>DISPOSITIVO PIKC299000014</t>
  </si>
  <si>
    <t>139-0100-473</t>
  </si>
  <si>
    <t>COMPUTADORA HP DC7900 S</t>
  </si>
  <si>
    <t>139-0100-475</t>
  </si>
  <si>
    <t>COMPUTADORA HP DC7900 MX</t>
  </si>
  <si>
    <t>139-0100-476</t>
  </si>
  <si>
    <t>MONITOR BENG 18.5 IN ET58900</t>
  </si>
  <si>
    <t>139-0100-477</t>
  </si>
  <si>
    <t>DISCO DURO 004282550908</t>
  </si>
  <si>
    <t>139-0100-478</t>
  </si>
  <si>
    <t>DISCO DURO SERIE THBK527423</t>
  </si>
  <si>
    <t>139-0100-480</t>
  </si>
  <si>
    <t>DISCO DURO SERIE THBK527379</t>
  </si>
  <si>
    <t>139-0100-481</t>
  </si>
  <si>
    <t>SERIE THBA 412120</t>
  </si>
  <si>
    <t>139-0100-482</t>
  </si>
  <si>
    <t>DISCO DURO ESCRUTORIO</t>
  </si>
  <si>
    <t>139-0100-483</t>
  </si>
  <si>
    <t>GRABADOR DE VIDEO DTE PORTATIL</t>
  </si>
  <si>
    <t>139-0100-484</t>
  </si>
  <si>
    <t>TARJETA MEMORIA CF3G3 SCAND</t>
  </si>
  <si>
    <t>139-0100-485</t>
  </si>
  <si>
    <t>DISCO DURO 500GB</t>
  </si>
  <si>
    <t>139-0100-486</t>
  </si>
  <si>
    <t>DISCO DURO 640 GB 22AH1600</t>
  </si>
  <si>
    <t>139-0100-487</t>
  </si>
  <si>
    <t>DISCO DURO 750GB J9A7364486</t>
  </si>
  <si>
    <t>139-0100-488</t>
  </si>
  <si>
    <t>COMPUTADORA INTEL M19H9FS9</t>
  </si>
  <si>
    <t>139-0100-489</t>
  </si>
  <si>
    <t>COMPUTADORA IMAC 21.5 W8943</t>
  </si>
  <si>
    <t>139-0100-490</t>
  </si>
  <si>
    <t>139-0100-491</t>
  </si>
  <si>
    <t>DISCO DURO EXT 1TB USB SERIE T</t>
  </si>
  <si>
    <t>139-0100-492</t>
  </si>
  <si>
    <t>139-0100-493</t>
  </si>
  <si>
    <t>139-0100-494</t>
  </si>
  <si>
    <t>CARTUCHO BATERIA 3A1016X248</t>
  </si>
  <si>
    <t>139-0100-495</t>
  </si>
  <si>
    <t>MONITOR SAMSUNG LCD 15.6 8</t>
  </si>
  <si>
    <t>139-0100-496</t>
  </si>
  <si>
    <t>DISCO DURO IDE ULTRA 37848</t>
  </si>
  <si>
    <t>139-0100-497</t>
  </si>
  <si>
    <t>DISCO DURO 160GB SATA USB</t>
  </si>
  <si>
    <t>139-0100-498</t>
  </si>
  <si>
    <t>DISCO DURO EXT 1 TB USB IOMEGA</t>
  </si>
  <si>
    <t>139-0100-499</t>
  </si>
  <si>
    <t>DISCO DURO THBK527188</t>
  </si>
  <si>
    <t>139-0100-500</t>
  </si>
  <si>
    <t>DISCO DURO 97AA13T978</t>
  </si>
  <si>
    <t>139-0100-501</t>
  </si>
  <si>
    <t>NOTEBOOK HP SCNU9479X6Z</t>
  </si>
  <si>
    <t>139-0100-502</t>
  </si>
  <si>
    <t>COMPUTADORA HP SMXJ95200</t>
  </si>
  <si>
    <t>139-0100-503</t>
  </si>
  <si>
    <t>MONITOR HACER 9410241B4224</t>
  </si>
  <si>
    <t>139-0100-504</t>
  </si>
  <si>
    <t>ROUTER LINKSYS CB921J901077</t>
  </si>
  <si>
    <t>139-0100-505</t>
  </si>
  <si>
    <t>DISCO DURO 99A946178917EB</t>
  </si>
  <si>
    <t>139-0100-507</t>
  </si>
  <si>
    <t>DISCO DURO 97AA13V262</t>
  </si>
  <si>
    <t>139-0100-508</t>
  </si>
  <si>
    <t>DISCO DURO 97AA13V263</t>
  </si>
  <si>
    <t>139-0100-514</t>
  </si>
  <si>
    <t>NETBOOK EMACHINES 0830243</t>
  </si>
  <si>
    <t>139-0100-515</t>
  </si>
  <si>
    <t>DISCO DURO 3610350003</t>
  </si>
  <si>
    <t>139-0100-516</t>
  </si>
  <si>
    <t>DISCO DURO 3624900006</t>
  </si>
  <si>
    <t>139-0100-517</t>
  </si>
  <si>
    <t>DISCO DURO WJA03603BA</t>
  </si>
  <si>
    <t>139-0100-519</t>
  </si>
  <si>
    <t>139-0100-520</t>
  </si>
  <si>
    <t>DISCO DURO 97AK51B487</t>
  </si>
  <si>
    <t>139-0100-521</t>
  </si>
  <si>
    <t>WINDOWS PROFESIONAL 7 ESPAÑOL</t>
  </si>
  <si>
    <t>139-0100-523</t>
  </si>
  <si>
    <t xml:space="preserve">MONITOR ACER 59520F6DA4233  </t>
  </si>
  <si>
    <t>139-0100-524</t>
  </si>
  <si>
    <t>COMPUTADORA HP SMXJ00501</t>
  </si>
  <si>
    <t>139-0100-525</t>
  </si>
  <si>
    <t>MONITOR ACER 59520F6DB4233</t>
  </si>
  <si>
    <t>139-0100-526</t>
  </si>
  <si>
    <t>NOTEBOOK HP SCNU9456CWT</t>
  </si>
  <si>
    <t>139-0100-527</t>
  </si>
  <si>
    <t>DISCO DURO 97A9501230</t>
  </si>
  <si>
    <t>139-0100-528</t>
  </si>
  <si>
    <t>PROCESADOR CORRE 2 QUAD Q940</t>
  </si>
  <si>
    <t>139-0100-529</t>
  </si>
  <si>
    <t>139-0100-530</t>
  </si>
  <si>
    <t>MOTHERBOARD INTEL 935001UC</t>
  </si>
  <si>
    <t>139-0100-531</t>
  </si>
  <si>
    <t>DISCO DURO 97A9501067</t>
  </si>
  <si>
    <t>139-0100-532</t>
  </si>
  <si>
    <t>DISCO DURO 97A9502BD1</t>
  </si>
  <si>
    <t>139-0100-533</t>
  </si>
  <si>
    <t>DISCO DURO 97A952BCD</t>
  </si>
  <si>
    <t>139-0100-534</t>
  </si>
  <si>
    <t>DISCO DURO 97A95011C4</t>
  </si>
  <si>
    <t>139-0100-535</t>
  </si>
  <si>
    <t>DISCO DURO 97A95011BE</t>
  </si>
  <si>
    <t>139-0100-536</t>
  </si>
  <si>
    <t>DISCO DURO 97A95011C1</t>
  </si>
  <si>
    <t>139-0100-537</t>
  </si>
  <si>
    <t>MONITOR ICD VI046M8340862</t>
  </si>
  <si>
    <t>139-0100-538</t>
  </si>
  <si>
    <t>NOTEBOOK HP SCND9492LF0</t>
  </si>
  <si>
    <t>139-0100-539</t>
  </si>
  <si>
    <t>PROCESADOR CORE 2 QUAD Q940</t>
  </si>
  <si>
    <t>139-0100-540</t>
  </si>
  <si>
    <t>MOTHERBOARD INTEL BTSG94200</t>
  </si>
  <si>
    <t>139-0100-541</t>
  </si>
  <si>
    <t>TARJETA DE VIDEO PNY 89015218</t>
  </si>
  <si>
    <t>139-0100-542</t>
  </si>
  <si>
    <t>TARJETA DE VIDEO 89015213</t>
  </si>
  <si>
    <t>139-0100-543</t>
  </si>
  <si>
    <t>MOTHERBOARD INTEL BTSG95000</t>
  </si>
  <si>
    <t>139-0100-544</t>
  </si>
  <si>
    <t>TARJETA VIDEO R142861</t>
  </si>
  <si>
    <t>139-0100-545</t>
  </si>
  <si>
    <t>GABINETE ZENUX 9300</t>
  </si>
  <si>
    <t>139-0100-546</t>
  </si>
  <si>
    <t>MONITOR LG 19" LCD 910UXJX</t>
  </si>
  <si>
    <t>139-0100-547</t>
  </si>
  <si>
    <t>139-0100-548</t>
  </si>
  <si>
    <t>DISCO DURO 97A9491064</t>
  </si>
  <si>
    <t>139-0100-549</t>
  </si>
  <si>
    <t>DISCO DURO 97A9491063</t>
  </si>
  <si>
    <t>139-0100-551</t>
  </si>
  <si>
    <t>DISCO DURO WJA0392940</t>
  </si>
  <si>
    <t>139-0100-552</t>
  </si>
  <si>
    <t>DISCO DURO WJA03927F8</t>
  </si>
  <si>
    <t>139-0100-553</t>
  </si>
  <si>
    <t>139-0100-554</t>
  </si>
  <si>
    <t>139-0100-555</t>
  </si>
  <si>
    <t>DISCO DURO WJA04001E9</t>
  </si>
  <si>
    <t>139-0100-556</t>
  </si>
  <si>
    <t>DSICO DURO WJA039294A</t>
  </si>
  <si>
    <t>139-0100-557</t>
  </si>
  <si>
    <t>MONITOR LG 909UXXQ2S138</t>
  </si>
  <si>
    <t>139-0100-558</t>
  </si>
  <si>
    <t>MONITOR LG 909UXWE1X633</t>
  </si>
  <si>
    <t>139-0100-559</t>
  </si>
  <si>
    <t>MONITOR LG 909UXWEE2S833</t>
  </si>
  <si>
    <t>139-0100-563</t>
  </si>
  <si>
    <t>139-0100-564</t>
  </si>
  <si>
    <t>139-0100-565</t>
  </si>
  <si>
    <t>PROCESADOR CORE QUAD Q9400</t>
  </si>
  <si>
    <t>139-0100-566</t>
  </si>
  <si>
    <t>PROCESADOR CORE Q94002.66</t>
  </si>
  <si>
    <t>139-0100-567</t>
  </si>
  <si>
    <t>MOTHERBOARD INTEL MOD. DP45</t>
  </si>
  <si>
    <t>139-0100-568</t>
  </si>
  <si>
    <t>MOTHERBOARD INTEL MOD. DP45S</t>
  </si>
  <si>
    <t>139-0100-569</t>
  </si>
  <si>
    <t>TARJETA DE VIDEO PNY S/690115</t>
  </si>
  <si>
    <t>139-0100-570</t>
  </si>
  <si>
    <t>139-0100-571</t>
  </si>
  <si>
    <t>139-0100-572</t>
  </si>
  <si>
    <t>139-0100-573</t>
  </si>
  <si>
    <t>MONITOR LG 19" S/909UXAY2S1</t>
  </si>
  <si>
    <t>139-0100-574</t>
  </si>
  <si>
    <t>MONITOR LG 19" HB1X041</t>
  </si>
  <si>
    <t>139-0100-575</t>
  </si>
  <si>
    <t>MONITOR LG 19" S/JX1W980</t>
  </si>
  <si>
    <t>139-0100-576</t>
  </si>
  <si>
    <t>MONITOR LG 19" S/UN2S830</t>
  </si>
  <si>
    <t>139-0100-578</t>
  </si>
  <si>
    <t>139-0100-579</t>
  </si>
  <si>
    <t>139-0100-580</t>
  </si>
  <si>
    <t>DISCO DURO SERIE WJA0392E2D</t>
  </si>
  <si>
    <t>139-0100-581</t>
  </si>
  <si>
    <t>DISCO DURO SERIE WJA039279B</t>
  </si>
  <si>
    <t>139-0100-582</t>
  </si>
  <si>
    <t>DISCO DURO SERIE WJA0393087</t>
  </si>
  <si>
    <t>139-0100-584</t>
  </si>
  <si>
    <t>DISCO DURO SERIE XRAA420219</t>
  </si>
  <si>
    <t>139-0100-585</t>
  </si>
  <si>
    <t>DISCO DURO SERIE WJA0392ACD</t>
  </si>
  <si>
    <t>139-0100-586</t>
  </si>
  <si>
    <t>DISCO DURO SERIE 70A04110DB</t>
  </si>
  <si>
    <t>139-0100-587</t>
  </si>
  <si>
    <t>DISCO DURO SERIE 70A0410DF</t>
  </si>
  <si>
    <t>139-0100-588</t>
  </si>
  <si>
    <t>DISCO DURO SERIE 70A04110E1</t>
  </si>
  <si>
    <t>139-0100-589</t>
  </si>
  <si>
    <t>DVCAM VIXIA HF RIO</t>
  </si>
  <si>
    <t>139-0100-590</t>
  </si>
  <si>
    <t>IMPRESORA LASER SAMSUNG ML</t>
  </si>
  <si>
    <t>139-0100-591</t>
  </si>
  <si>
    <t>LAPTOP TOSHIBA MOD T215D-SP</t>
  </si>
  <si>
    <t>139-0100-592</t>
  </si>
  <si>
    <t>DISCO DURO WJA106CD4</t>
  </si>
  <si>
    <t>139-0100-593</t>
  </si>
  <si>
    <t>DISCO DURO WJA106CDB</t>
  </si>
  <si>
    <t>139-0100-594</t>
  </si>
  <si>
    <t>DISCO DURO WJA106CDA</t>
  </si>
  <si>
    <t>139-0100-595</t>
  </si>
  <si>
    <t>DISCO DURO WJA1060CCE</t>
  </si>
  <si>
    <t>139-0100-596</t>
  </si>
  <si>
    <t>DISCO DURO WJA1060CAB</t>
  </si>
  <si>
    <t>139-0100-597</t>
  </si>
  <si>
    <t>DISCO DURO WJA1071A9A</t>
  </si>
  <si>
    <t>139-0100-598</t>
  </si>
  <si>
    <t>CABEZA MOVIL 575/220V CON LA</t>
  </si>
  <si>
    <t>139-0100-599</t>
  </si>
  <si>
    <t>CABEZA MOVIL 575W/220V WAS</t>
  </si>
  <si>
    <t>139-0100-600</t>
  </si>
  <si>
    <t>BARRA DE LEDS</t>
  </si>
  <si>
    <t>139-0100-601</t>
  </si>
  <si>
    <t>CONSOLA DE ILUMINACION</t>
  </si>
  <si>
    <t>139-0100-602</t>
  </si>
  <si>
    <t>139-0100-603</t>
  </si>
  <si>
    <t>139-0100-604</t>
  </si>
  <si>
    <t>139-0100-605</t>
  </si>
  <si>
    <t>SEIRIE 18103043417</t>
  </si>
  <si>
    <t>139-0100-606</t>
  </si>
  <si>
    <t>139-0100-607</t>
  </si>
  <si>
    <t>DISCO DURO GVPBDNJ3</t>
  </si>
  <si>
    <t>139-0100-608</t>
  </si>
  <si>
    <t>DISCO DURO GVPBEXWO</t>
  </si>
  <si>
    <t>139-0100-612</t>
  </si>
  <si>
    <t>DISCO DURO WJA03603B8</t>
  </si>
  <si>
    <t>139-0100-613</t>
  </si>
  <si>
    <t>DISCO DURO EXT SERIE WJAA130B</t>
  </si>
  <si>
    <t>139-0100-614</t>
  </si>
  <si>
    <t>139-0100-615</t>
  </si>
  <si>
    <t>NOBREAK APC AS1029290283</t>
  </si>
  <si>
    <t>139-0100-616</t>
  </si>
  <si>
    <t>DISCO BLUE RAY</t>
  </si>
  <si>
    <t>139-0100-617</t>
  </si>
  <si>
    <t>DISCO DURO EXTERNO</t>
  </si>
  <si>
    <t>139-0100-618</t>
  </si>
  <si>
    <t>WINDOWS SVR 2008R2SNGL</t>
  </si>
  <si>
    <t>139-0100-619</t>
  </si>
  <si>
    <t>QUEMADOR BLUE REY LG MULTIFOR</t>
  </si>
  <si>
    <t>139-0100-620</t>
  </si>
  <si>
    <t>DISCO DURO EXTERNO 1 TB 7200</t>
  </si>
  <si>
    <t>139-0100-621</t>
  </si>
  <si>
    <t>139-0100-622</t>
  </si>
  <si>
    <t>139-0100-623</t>
  </si>
  <si>
    <t>139-0100-624</t>
  </si>
  <si>
    <t>139-0100-625</t>
  </si>
  <si>
    <t>DISCO DURO EXTERNO D5AB19AA</t>
  </si>
  <si>
    <t>139-0100-626</t>
  </si>
  <si>
    <t>139-0100-627</t>
  </si>
  <si>
    <t>DISCO DURO EXTERNO DDE067-0</t>
  </si>
  <si>
    <t>139-0100-628</t>
  </si>
  <si>
    <t>DISCO DURO EXTERNO DDEP023</t>
  </si>
  <si>
    <t>139-0100-629</t>
  </si>
  <si>
    <t>LANIX CORP. 4110</t>
  </si>
  <si>
    <t>139-0100-630</t>
  </si>
  <si>
    <t>139-0100-631</t>
  </si>
  <si>
    <t>139-0100-632</t>
  </si>
  <si>
    <t>139-0100-633</t>
  </si>
  <si>
    <t>WINDOWS 7 PRO 64 BITS DISCO</t>
  </si>
  <si>
    <t>139-0100-634</t>
  </si>
  <si>
    <t>MONITOR DE 2411</t>
  </si>
  <si>
    <t>139-0100-635</t>
  </si>
  <si>
    <t>ACTUALIZACION ADOBE PRODUCCION</t>
  </si>
  <si>
    <t>139-0100-637</t>
  </si>
  <si>
    <t>DISCO DURO DDE071093</t>
  </si>
  <si>
    <t>139-0100-638</t>
  </si>
  <si>
    <t>DISCO DURO DDEV025038</t>
  </si>
  <si>
    <t>139-0100-639</t>
  </si>
  <si>
    <t>DISCO DURO DDEV024037</t>
  </si>
  <si>
    <t>139-0100-640</t>
  </si>
  <si>
    <t>DISCO DURO DDEP027027</t>
  </si>
  <si>
    <t>139-0100-641</t>
  </si>
  <si>
    <t>DISCO DURO DDE078-100</t>
  </si>
  <si>
    <t>139-0100-642</t>
  </si>
  <si>
    <t>DISCO DURO DDE076098</t>
  </si>
  <si>
    <t>139-0100-643</t>
  </si>
  <si>
    <t>DISCO DURO DDE077099</t>
  </si>
  <si>
    <t>139-0100-644</t>
  </si>
  <si>
    <t>DISCO DURO DDEP031031</t>
  </si>
  <si>
    <t>139-0100-645</t>
  </si>
  <si>
    <t>DISCO DURO DDEV026039</t>
  </si>
  <si>
    <t>139-0100-646</t>
  </si>
  <si>
    <t>DISCO DURO DDEV027040</t>
  </si>
  <si>
    <t>139-0100-647</t>
  </si>
  <si>
    <t>DISCO DURO DDEV028041</t>
  </si>
  <si>
    <t>139-0100-648</t>
  </si>
  <si>
    <t>DISCO DURO DDEPN00505</t>
  </si>
  <si>
    <t>139-0100-649</t>
  </si>
  <si>
    <t>DISCO DURO DDEV029042</t>
  </si>
  <si>
    <t>139-0100-650</t>
  </si>
  <si>
    <t>DISCO DURO DDEP032032</t>
  </si>
  <si>
    <t>139-0100-651</t>
  </si>
  <si>
    <t>DISCO DURO DDE033033</t>
  </si>
  <si>
    <t>139-0100-652</t>
  </si>
  <si>
    <t>DISCO DURO DE 2tb externo usb</t>
  </si>
  <si>
    <t>139-0100-653</t>
  </si>
  <si>
    <t>PROCESADOR MARCA INTERL COREI7</t>
  </si>
  <si>
    <t>139-0100-654</t>
  </si>
  <si>
    <t>CONVERTIDOR B1 DIRECTIONAL</t>
  </si>
  <si>
    <t>139-0100-655</t>
  </si>
  <si>
    <t>139-0100-656</t>
  </si>
  <si>
    <t>MONITOR LCD 215 LED 21.5</t>
  </si>
  <si>
    <t>139-0100-657</t>
  </si>
  <si>
    <t>DISCO DURO PORTATIL 2TB WESTERN</t>
  </si>
  <si>
    <t>139-0100-658</t>
  </si>
  <si>
    <t>DISCO DURO DE 2 TB</t>
  </si>
  <si>
    <t>139-0100-659</t>
  </si>
  <si>
    <t>139-0100-660</t>
  </si>
  <si>
    <t>139-0100-661</t>
  </si>
  <si>
    <t>PROCESADOR INTEL CORE I7-3770</t>
  </si>
  <si>
    <t>139-0100-662</t>
  </si>
  <si>
    <t>DISCO DURO 2TB</t>
  </si>
  <si>
    <t>139-0100-663</t>
  </si>
  <si>
    <t>139-0100-664</t>
  </si>
  <si>
    <t>139-0100-665</t>
  </si>
  <si>
    <t>139-0100-666</t>
  </si>
  <si>
    <t>NOBREAK SAS 1223131962</t>
  </si>
  <si>
    <t>139-0100-667</t>
  </si>
  <si>
    <t>DISCO DURO DATE</t>
  </si>
  <si>
    <t>139-0100-668</t>
  </si>
  <si>
    <t>139-0100-669</t>
  </si>
  <si>
    <t>DISCO DURO EXT</t>
  </si>
  <si>
    <t>139-0100-670</t>
  </si>
  <si>
    <t>139-0100-672</t>
  </si>
  <si>
    <t>BATERIA SERIE 7A1202L20801</t>
  </si>
  <si>
    <t>139-0100-673</t>
  </si>
  <si>
    <t>ROUTER INALAMBRICO SERIE 2A10</t>
  </si>
  <si>
    <t>139-0100-674</t>
  </si>
  <si>
    <t>IMAC 21.5 C02NMOWFF4</t>
  </si>
  <si>
    <t>139-0100-675</t>
  </si>
  <si>
    <t>IMAC 21.5 C02NMOVTF40T</t>
  </si>
  <si>
    <t>139-0100-676</t>
  </si>
  <si>
    <t>IMAC 27 C02NMO9WF8J4</t>
  </si>
  <si>
    <t>139-0100-677</t>
  </si>
  <si>
    <t>IMAC 27 C02NMOTLF8J4</t>
  </si>
  <si>
    <t>139-0100-678</t>
  </si>
  <si>
    <t>IMAC 27 C02NLAWKF8J4</t>
  </si>
  <si>
    <t>139-0100-679</t>
  </si>
  <si>
    <t>IMAC 27 C02P30QLF8J4</t>
  </si>
  <si>
    <t>139-0100-680</t>
  </si>
  <si>
    <t>IMAC 27 C02NXOV3F8J4</t>
  </si>
  <si>
    <t>139-0100-681</t>
  </si>
  <si>
    <t>IMAC 27 C02NWOBTF8JA</t>
  </si>
  <si>
    <t>139-0100-682</t>
  </si>
  <si>
    <t>IMAC 27 C02NWOGQF8J4</t>
  </si>
  <si>
    <t>139-0100-683</t>
  </si>
  <si>
    <t>IMAC 27 C02P30RTF8JA</t>
  </si>
  <si>
    <t>139-0100-684</t>
  </si>
  <si>
    <t>IMAC 27 C02P30Q3F8J4</t>
  </si>
  <si>
    <t>139-0100-685</t>
  </si>
  <si>
    <t>IMAC 27 C02P30SDF8J4</t>
  </si>
  <si>
    <t>139-0100-686</t>
  </si>
  <si>
    <t>IMAC 27 C02P30SKF8J4</t>
  </si>
  <si>
    <t>139-0100-687</t>
  </si>
  <si>
    <t>IMAC 27 C02P30QKF8J4</t>
  </si>
  <si>
    <t>139-0100-688</t>
  </si>
  <si>
    <t>IMAC 27 C02P30RLF8J4</t>
  </si>
  <si>
    <t>139-0100-689</t>
  </si>
  <si>
    <t>IMAC 27 C02NW08RF8J4</t>
  </si>
  <si>
    <t>139-0100-690</t>
  </si>
  <si>
    <t>IMAC 27 C02P30FF8J4</t>
  </si>
  <si>
    <t>139-0100-691</t>
  </si>
  <si>
    <t>IMAC 27 C02NR2DUF8J4</t>
  </si>
  <si>
    <t>139-0100-692</t>
  </si>
  <si>
    <t>IMAC 27 C02P30QUF8J4</t>
  </si>
  <si>
    <t>139-0100-693</t>
  </si>
  <si>
    <t>IMAC 27 C02P30R3F8J14</t>
  </si>
  <si>
    <t>139-0100-694</t>
  </si>
  <si>
    <t>IPAD 10 DMQNLK5VG5VT</t>
  </si>
  <si>
    <t>139-0100-695</t>
  </si>
  <si>
    <t>IPAD 11 DMPNT53SG5VT</t>
  </si>
  <si>
    <t>139-0100-696</t>
  </si>
  <si>
    <t>IPAD 12 DMPNW02BG5VT</t>
  </si>
  <si>
    <t>139-0100-697</t>
  </si>
  <si>
    <t>IPAD 13 DMPNMGV6G5VT</t>
  </si>
  <si>
    <t>139-0100-698</t>
  </si>
  <si>
    <t>IPAD 14 DMPNPCR1G5VT</t>
  </si>
  <si>
    <t>139-0100-699</t>
  </si>
  <si>
    <t>IPAD 15 DLXNW3YBG5VT</t>
  </si>
  <si>
    <t>139-0100-700</t>
  </si>
  <si>
    <t>EQUIPO DE ALMACENAMIENTO NAS</t>
  </si>
  <si>
    <t>139-0100-701</t>
  </si>
  <si>
    <t>139-0100-702</t>
  </si>
  <si>
    <t>139-0100-703</t>
  </si>
  <si>
    <t>139-0100-704</t>
  </si>
  <si>
    <t>SWITCH HP 24 PTOS 078935</t>
  </si>
  <si>
    <t>139-0100-705</t>
  </si>
  <si>
    <t>TARJETA PARA CONTRO MOD 6509</t>
  </si>
  <si>
    <t>139-0100-706</t>
  </si>
  <si>
    <t>UNIDAD DE CNTA EXTERNA HUJ4</t>
  </si>
  <si>
    <t>139-0100-707</t>
  </si>
  <si>
    <t>PROCESADOR CORE i 5 33G</t>
  </si>
  <si>
    <t>139-0100-708</t>
  </si>
  <si>
    <t>139-0100-709</t>
  </si>
  <si>
    <t>HP PROLIAN ML31EG8 SERI</t>
  </si>
  <si>
    <t>139-0100-710</t>
  </si>
  <si>
    <t>MEMORIA HP 8GB 2RX</t>
  </si>
  <si>
    <t>139-0100-711</t>
  </si>
  <si>
    <t>LICENCIA SOFTWARE SWIT</t>
  </si>
  <si>
    <t>139-0100-712</t>
  </si>
  <si>
    <t>SERIE CN4ABX21RT MOD V</t>
  </si>
  <si>
    <t>139-0100-713</t>
  </si>
  <si>
    <t>TARJETA CAPTURADORA DE VIDEO</t>
  </si>
  <si>
    <t>139-0100-714</t>
  </si>
  <si>
    <t>DISCO DURO EXTERNO USB DE 2TB</t>
  </si>
  <si>
    <t>139-0100-715</t>
  </si>
  <si>
    <t>DISCO DURO EXTERNO DE 3TB</t>
  </si>
  <si>
    <t>139-0100-716</t>
  </si>
  <si>
    <t>DISCO DURO EXTERNO DDEV034</t>
  </si>
  <si>
    <t>139-0100-717</t>
  </si>
  <si>
    <t>DISCO DURO EXTERNO DDEV035</t>
  </si>
  <si>
    <t>139-0100-718</t>
  </si>
  <si>
    <t>PROYECTOR VIEW SONIC 3300</t>
  </si>
  <si>
    <t>139-0100-719</t>
  </si>
  <si>
    <t>SOFTWARE ADMINSTRATIVO</t>
  </si>
  <si>
    <t>139-0100-720</t>
  </si>
  <si>
    <t xml:space="preserve">DISCO DURO </t>
  </si>
  <si>
    <t>139-0100-721</t>
  </si>
  <si>
    <t>NO BREAK APC BE750GLM</t>
  </si>
  <si>
    <t>139-0100-722</t>
  </si>
  <si>
    <t>MULTIFUNCIONAL IMPRESORA LASER  CANON</t>
  </si>
  <si>
    <t>139-0100-723</t>
  </si>
  <si>
    <t>139-0100-724</t>
  </si>
  <si>
    <t>CAPTURADOR DE VIDEO HD</t>
  </si>
  <si>
    <t>139-0100-725</t>
  </si>
  <si>
    <t>139-0100-726</t>
  </si>
  <si>
    <t>IPAD COLOR GRIS</t>
  </si>
  <si>
    <t>139-0100-727</t>
  </si>
  <si>
    <t>DISCO DURO PORTATIL 6TB</t>
  </si>
  <si>
    <t>139-0100-728</t>
  </si>
  <si>
    <t>C MacPro 27" S.N. F5KPN08QF9VN</t>
  </si>
  <si>
    <t>139-0100-729</t>
  </si>
  <si>
    <t>C MacPro 27" S.N. F5KPN09TF9VN</t>
  </si>
  <si>
    <t>139-0100-730</t>
  </si>
  <si>
    <t>C MacPro 27" S.N. F5KPN09VF9VN</t>
  </si>
  <si>
    <t>139-0100-731</t>
  </si>
  <si>
    <t>C MacPro 27" S.N. F5KPN0A8F9VN</t>
  </si>
  <si>
    <t>139-0100-732</t>
  </si>
  <si>
    <t>C MacPro 27" S.N. F5KPN0A4F9VN</t>
  </si>
  <si>
    <t>139-0100-733</t>
  </si>
  <si>
    <t>C MacPro 27" S.N. F5KPN09ZF9VN</t>
  </si>
  <si>
    <t>139-0100-734</t>
  </si>
  <si>
    <t>C MacPro 27" S.N. F5KPN0ABF9VN</t>
  </si>
  <si>
    <t>139-0100-735</t>
  </si>
  <si>
    <t>C MacPro 27" S.N. F5KPN09UF9VN</t>
  </si>
  <si>
    <t>139-0100-736</t>
  </si>
  <si>
    <t>C MacPro 27" S.N. F5KPN09XF9VN</t>
  </si>
  <si>
    <t>139-0100-737</t>
  </si>
  <si>
    <t>C MacPro 27" S.N. F5KPN0A2F9VN</t>
  </si>
  <si>
    <t>139-0100-738</t>
  </si>
  <si>
    <t>C MacPro 27" S.N. F5KPN06QF9VN</t>
  </si>
  <si>
    <t>139-0100-739</t>
  </si>
  <si>
    <t>C MacPro 27" S.N. F5KPN09WF9VN</t>
  </si>
  <si>
    <t>139-0100-740</t>
  </si>
  <si>
    <t>C MacPro 27" S.N. F5KPN06SF9VN</t>
  </si>
  <si>
    <t>139-0100-741</t>
  </si>
  <si>
    <t>C MacPro 27" S.N. F5KPN0A0F9VN</t>
  </si>
  <si>
    <t>139-0100-742</t>
  </si>
  <si>
    <t>C MacPro 27" S.N. F5KPN0ADF9VN</t>
  </si>
  <si>
    <t>139-0100-743</t>
  </si>
  <si>
    <t>C MacPro 27" S.N. F5KPN0A6F9VN</t>
  </si>
  <si>
    <t>139-0100-744</t>
  </si>
  <si>
    <t>C MacPro 27" S.N. F5KPN0A3F9VN</t>
  </si>
  <si>
    <t>139-0100-745</t>
  </si>
  <si>
    <t>C MacPro 27" S.N. F5KPN0A1F9VN</t>
  </si>
  <si>
    <t>139-0100-746</t>
  </si>
  <si>
    <t>C MacPro 27" S.N. F5KPN0A5F9VN</t>
  </si>
  <si>
    <t>139-0100-747</t>
  </si>
  <si>
    <t>C MacPro 27" S.N. F5KPN08SF9VN</t>
  </si>
  <si>
    <t>139-0100-748</t>
  </si>
  <si>
    <t>C portátil Macbook Air 13" S.N. C1MPM73AG944</t>
  </si>
  <si>
    <t>139-0100-749</t>
  </si>
  <si>
    <t>C portátil Macbook Air 13" S.N. C1MPM738G944</t>
  </si>
  <si>
    <t>139-0100-750</t>
  </si>
  <si>
    <t>C portátil Macbook Air 13" S.N. C1MPM736G944</t>
  </si>
  <si>
    <t>139-0100-751</t>
  </si>
  <si>
    <t>C portátil Macbook Air 13" S.N. C1MPM732G944</t>
  </si>
  <si>
    <t>139-0100-752</t>
  </si>
  <si>
    <t>C portátil Macbook Air 13" S.N. C1MPM733G944</t>
  </si>
  <si>
    <t>139-0100-753</t>
  </si>
  <si>
    <t>C portátil Macbook Air 13" S.N. C1MPM731G944</t>
  </si>
  <si>
    <t>139-0100-754</t>
  </si>
  <si>
    <t>C portátil Macbook Air 13" S.N. C1MPM734G944</t>
  </si>
  <si>
    <t>139-0100-755</t>
  </si>
  <si>
    <t>C portátil Macbook Air 13" S.N. C1MPM72ZG944</t>
  </si>
  <si>
    <t>139-0100-756</t>
  </si>
  <si>
    <t>C portátil Macbook Air 13" S.N. C1MPM730G944</t>
  </si>
  <si>
    <t>139-0100-757</t>
  </si>
  <si>
    <t>C portátil Macbook Air 13" S.N. C1MPM737G944</t>
  </si>
  <si>
    <t>139-0100-758</t>
  </si>
  <si>
    <t>C portátil Macbook Air 13" S.N. C1MPM73JG944</t>
  </si>
  <si>
    <t>139-0100-759</t>
  </si>
  <si>
    <t>C portátil Macbook Air 13" S.N. C1MPM735G944</t>
  </si>
  <si>
    <t>139-0100-760</t>
  </si>
  <si>
    <t>C portátil Macbook Air 13" S.N. C1MPM72YG944</t>
  </si>
  <si>
    <t>139-0100-761</t>
  </si>
  <si>
    <t>C portátil Macbook Air 13" S.N. C1MPM739G944</t>
  </si>
  <si>
    <t>139-0100-762</t>
  </si>
  <si>
    <t>C portátil Macbook Air 13" S.N. C1MPM73KG944</t>
  </si>
  <si>
    <t>139-0100-763</t>
  </si>
  <si>
    <t>C portátil Macbook Air 13" S.N. C1MPM73BG944</t>
  </si>
  <si>
    <t>139-0100-764</t>
  </si>
  <si>
    <t>C IMAC 27" S.N. C02PQ0E9F8JC</t>
  </si>
  <si>
    <t>139-0100-765</t>
  </si>
  <si>
    <t>C IMAC 27" S.N. C02PQ0EFF8JC</t>
  </si>
  <si>
    <t>139-0100-766</t>
  </si>
  <si>
    <t>C IMAC 27" S.N. C02PQ0EAF8JC</t>
  </si>
  <si>
    <t>139-0100-767</t>
  </si>
  <si>
    <t>C IMAC 27" S.N. C02PQ0EDF8JC</t>
  </si>
  <si>
    <t>139-0100-768</t>
  </si>
  <si>
    <t>C IMAC 27" S.N. C02PQ0EGF8JC</t>
  </si>
  <si>
    <t>139-0100-769</t>
  </si>
  <si>
    <t>C IMAC 27" S.N. C02PQ0EEF8JC</t>
  </si>
  <si>
    <t>139-0100-770</t>
  </si>
  <si>
    <t>C IMAC 27" S.N. C02PQ0E7F8JC</t>
  </si>
  <si>
    <t>139-0100-771</t>
  </si>
  <si>
    <t>C IMAC 27" S.N. C02PQ0E8F8JC</t>
  </si>
  <si>
    <t>139-0100-772</t>
  </si>
  <si>
    <t>C IMAC 27" S.N. C02PQ0EBF8JC</t>
  </si>
  <si>
    <t>139-0100-773</t>
  </si>
  <si>
    <t>C IMAC 27" S.N. C02PQ0ECF8JC</t>
  </si>
  <si>
    <t>139-0100-774</t>
  </si>
  <si>
    <t>LapTop Macbook ProRetina S.N. CO2P80JXFVH7</t>
  </si>
  <si>
    <t>139-0100-775</t>
  </si>
  <si>
    <t>LapTop Macbook ProRetina S.N. CO2P80GXFVH7</t>
  </si>
  <si>
    <t>139-0100-776</t>
  </si>
  <si>
    <t>LapTop Macbook ProRetina S.N. CO2P80KTFVH7</t>
  </si>
  <si>
    <t>139-0100-777</t>
  </si>
  <si>
    <t>LapTop Macbook ProRetina S.N. CO2P80JGFVH7</t>
  </si>
  <si>
    <t>139-0100-778</t>
  </si>
  <si>
    <t>LapTop Macbook ProRetina S.N. CO2PLCQ5FVH7</t>
  </si>
  <si>
    <t>139-0100-779</t>
  </si>
  <si>
    <t>LapTop Macbook ProRetina S.N. CO2PLHUWFVH7</t>
  </si>
  <si>
    <t>139-0100-780</t>
  </si>
  <si>
    <t>LapTop Macbook ProRetina S.N. CO2PLHX6FVH7</t>
  </si>
  <si>
    <t>139-0100-781</t>
  </si>
  <si>
    <t>MONITOR LED 27" SAMSUNG LS27</t>
  </si>
  <si>
    <t>139-0100-782</t>
  </si>
  <si>
    <t>DISCO DURO EXTERNO PORTATIL</t>
  </si>
  <si>
    <t>139-0100-783</t>
  </si>
  <si>
    <t>139-0100-784</t>
  </si>
  <si>
    <t>COMPUTADORA WORKSTA</t>
  </si>
  <si>
    <t>139-0100-785</t>
  </si>
  <si>
    <t>139-0100-786</t>
  </si>
  <si>
    <t>COMPUTADORA DELL INTEL</t>
  </si>
  <si>
    <t>139-0100-787</t>
  </si>
  <si>
    <t>MONITOR LED HP Z23N G2 23"</t>
  </si>
  <si>
    <t>139-0100-788</t>
  </si>
  <si>
    <t>SOFTWARE ADOBE CREATIVE CLOU</t>
  </si>
  <si>
    <t>139-0100-789</t>
  </si>
  <si>
    <t>139-0100-790</t>
  </si>
  <si>
    <t>VEAS 3U SERVES</t>
  </si>
  <si>
    <t>139-0100-791</t>
  </si>
  <si>
    <t>MAGIC KEYBOARD WITH</t>
  </si>
  <si>
    <t>139-0100-792</t>
  </si>
  <si>
    <t>TECLADO NUMERICO MAGIC KEYB</t>
  </si>
  <si>
    <t>139-0100-793</t>
  </si>
  <si>
    <t>139-0100-794</t>
  </si>
  <si>
    <t>DISCO DURO 4TB WESTER DIGITAL</t>
  </si>
  <si>
    <t>139-0100-999</t>
  </si>
  <si>
    <t>141-0100-000</t>
  </si>
  <si>
    <t>EQUIPO DE CONMUTADOR</t>
  </si>
  <si>
    <t>141-0100-005</t>
  </si>
  <si>
    <t>CONMUTADOR SAMSUNG</t>
  </si>
  <si>
    <t>141-0100-007</t>
  </si>
  <si>
    <t>MODEM TELEFONICO</t>
  </si>
  <si>
    <t>141-0100-008</t>
  </si>
  <si>
    <t>DIADEMA UNILINEA</t>
  </si>
  <si>
    <t>141-0100-009</t>
  </si>
  <si>
    <t xml:space="preserve">INTERFACE DOCK-N-TALK </t>
  </si>
  <si>
    <t>141-0100-999</t>
  </si>
  <si>
    <t>AL 30 DE JUNIO DEL 2019</t>
  </si>
  <si>
    <t>Pesos</t>
  </si>
  <si>
    <t>Grupo Financiero Banorte</t>
  </si>
  <si>
    <t>Mexico</t>
  </si>
  <si>
    <t>TIE +1.8</t>
  </si>
  <si>
    <t>Existe jucio pendiente de determinar fallo representando una contingencia aproximada de  $ 166,697.02</t>
  </si>
  <si>
    <t>Estatal (Ingresos propios)</t>
  </si>
  <si>
    <t>Fideicomiso</t>
  </si>
  <si>
    <t>Remuneraciones Diversas</t>
  </si>
  <si>
    <t>Ayuda para Despensa</t>
  </si>
  <si>
    <t>Remuneraciones por horas extraordinarias</t>
  </si>
  <si>
    <t>Seguridad  Social</t>
  </si>
  <si>
    <t>Aportaciones al Issste</t>
  </si>
  <si>
    <t>Aportaciones al Fovisste</t>
  </si>
  <si>
    <t>Aportaciones al Sistema de Ahorro para el Retiro</t>
  </si>
  <si>
    <t>Otras prestaciones sociales y económicas</t>
  </si>
  <si>
    <t>Aportaciones al fondo de ahorro de los trabajadores</t>
  </si>
  <si>
    <t>Indemnizaciones al personal</t>
  </si>
  <si>
    <t>Diferencial pot concepto de pensiones y jubilaciones</t>
  </si>
  <si>
    <t>Dias economicos y de descanso obligatorios</t>
  </si>
  <si>
    <t>Ayuda para guarderia a madres trabajadoras</t>
  </si>
  <si>
    <t>Otras prestaciones</t>
  </si>
  <si>
    <t>Pago de Estimulos a servidores publicos</t>
  </si>
  <si>
    <t>Estimulos a personal</t>
  </si>
  <si>
    <t>20000</t>
  </si>
  <si>
    <t>Materiales y suministros</t>
  </si>
  <si>
    <t>21000</t>
  </si>
  <si>
    <t>Materiales de administración, emisión de documento</t>
  </si>
  <si>
    <t>21101</t>
  </si>
  <si>
    <t>Materiales, utiles y equipos menores de oficina</t>
  </si>
  <si>
    <t>21201</t>
  </si>
  <si>
    <t>Materiales y utiles de impresión y produccion</t>
  </si>
  <si>
    <t>21501</t>
  </si>
  <si>
    <t>Material para informacion</t>
  </si>
  <si>
    <t>21601</t>
  </si>
  <si>
    <t>Material de limpieza</t>
  </si>
  <si>
    <t>22000</t>
  </si>
  <si>
    <t>Alimentos y utensilios</t>
  </si>
  <si>
    <t>22101</t>
  </si>
  <si>
    <t>Productos alimenticios para el personal en las ins</t>
  </si>
  <si>
    <t>24000</t>
  </si>
  <si>
    <t>Materiales y articulos de construccion y de repara</t>
  </si>
  <si>
    <t>24601</t>
  </si>
  <si>
    <t>Material electrico y electronico</t>
  </si>
  <si>
    <t>24801</t>
  </si>
  <si>
    <t>Materiales complementarios</t>
  </si>
  <si>
    <t>25000</t>
  </si>
  <si>
    <t>Productos quimicos, farmaceuticos y de laboratorio</t>
  </si>
  <si>
    <t>25301</t>
  </si>
  <si>
    <t>Medicinas y productos farmaceuticos</t>
  </si>
  <si>
    <t>26000</t>
  </si>
  <si>
    <t>Combustibles, lubricantes y aditivos</t>
  </si>
  <si>
    <t>26101</t>
  </si>
  <si>
    <t>Combustibles</t>
  </si>
  <si>
    <t>27000</t>
  </si>
  <si>
    <t>Vestuario, blancos, prendas de proteccion y articu</t>
  </si>
  <si>
    <t>27101</t>
  </si>
  <si>
    <t>Vestuarios y uniformes</t>
  </si>
  <si>
    <t>29000</t>
  </si>
  <si>
    <t>Herramientas, refacciones y accesorios menores</t>
  </si>
  <si>
    <t>29401</t>
  </si>
  <si>
    <t>Refacciones y accesorios menores de equipo de comp</t>
  </si>
  <si>
    <t>29601</t>
  </si>
  <si>
    <t>Refacciones y accesorios menores de equipo de tran</t>
  </si>
  <si>
    <t>30000</t>
  </si>
  <si>
    <t>Servicios generales</t>
  </si>
  <si>
    <t>31000</t>
  </si>
  <si>
    <t>Servicios basicos</t>
  </si>
  <si>
    <t>31101</t>
  </si>
  <si>
    <t>Energia electrica</t>
  </si>
  <si>
    <t>31301</t>
  </si>
  <si>
    <t>Agua potable</t>
  </si>
  <si>
    <t>31401</t>
  </si>
  <si>
    <t>Telefonia tradicional</t>
  </si>
  <si>
    <t>31601</t>
  </si>
  <si>
    <t>Servicio de telecomunicaciones y satelites</t>
  </si>
  <si>
    <t>31701</t>
  </si>
  <si>
    <t>Servicio de acceso a internet, redes y procesamien</t>
  </si>
  <si>
    <t>31801</t>
  </si>
  <si>
    <t>Servicio postal</t>
  </si>
  <si>
    <t>31901</t>
  </si>
  <si>
    <t>Servicios integrales y otros servicios</t>
  </si>
  <si>
    <t>32000</t>
  </si>
  <si>
    <t>Servicio de arrendamiento</t>
  </si>
  <si>
    <t>32101</t>
  </si>
  <si>
    <t>Arrendamiento de terrenos</t>
  </si>
  <si>
    <t>32201</t>
  </si>
  <si>
    <t>Arrendamiento de edificios</t>
  </si>
  <si>
    <t>32302</t>
  </si>
  <si>
    <t>Arrendamiento de equipo y bienes informaticos</t>
  </si>
  <si>
    <t>32501</t>
  </si>
  <si>
    <t>Arrendamiento de equipo de transporte</t>
  </si>
  <si>
    <t>Patentes, Regalias y otros</t>
  </si>
  <si>
    <t>Otros arrendamientos</t>
  </si>
  <si>
    <t>33000</t>
  </si>
  <si>
    <t>Servicios profesionales, cientificos, tecnicos y o</t>
  </si>
  <si>
    <t>33101</t>
  </si>
  <si>
    <t>Servicios legales, de contabilidad, auditorias y r</t>
  </si>
  <si>
    <t>33301</t>
  </si>
  <si>
    <t>Servicios de informatica</t>
  </si>
  <si>
    <t>33401</t>
  </si>
  <si>
    <t>Servicios de capacitacion</t>
  </si>
  <si>
    <t>Impresiones y publicaciones oficiales</t>
  </si>
  <si>
    <t>33801</t>
  </si>
  <si>
    <t>Servicios de vigilancia</t>
  </si>
  <si>
    <t>34000</t>
  </si>
  <si>
    <t>Servicios financieros, bancarios y comerciales</t>
  </si>
  <si>
    <t>34101</t>
  </si>
  <si>
    <t>Servicios financieros y bancarios</t>
  </si>
  <si>
    <t>Seguros de responsabilidad patrimonial y fianzas</t>
  </si>
  <si>
    <t>34501</t>
  </si>
  <si>
    <t>Seguros de bienes patrimoniales</t>
  </si>
  <si>
    <t>Fletes y Maniobras</t>
  </si>
  <si>
    <t>34801</t>
  </si>
  <si>
    <t>Comisiones por ventas</t>
  </si>
  <si>
    <t>35000</t>
  </si>
  <si>
    <t>Servicios de instalacion, reparacion, mantenimient</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</si>
  <si>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</si>
  <si>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</si>
  <si>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</si>
  <si>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</si>
  <si>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</si>
  <si>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</si>
  <si>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</si>
  <si>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</si>
  <si>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</si>
  <si>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</si>
  <si>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35901</t>
  </si>
  <si>
    <t>Servicios de jardineria y fumigacion</t>
  </si>
  <si>
    <t>36000</t>
  </si>
  <si>
    <t>Servicios de comunicacion social y publicidad</t>
  </si>
  <si>
    <t>36201</t>
  </si>
  <si>
    <t>Difusion por radio, television y otros medios de m</t>
  </si>
  <si>
    <t>36301</t>
  </si>
  <si>
    <t>Servicios de creatividad, preproduccion y producci</t>
  </si>
  <si>
    <t>36601</t>
  </si>
  <si>
    <t>Servicios de creacion y difusion de contenido excl</t>
  </si>
  <si>
    <t>37000</t>
  </si>
  <si>
    <t>Servicios de traslado y viaticos</t>
  </si>
  <si>
    <t>Pasajes Terrestres</t>
  </si>
  <si>
    <t>37501</t>
  </si>
  <si>
    <t>Viaticos en el pais</t>
  </si>
  <si>
    <t>Viaticos en el extranjero</t>
  </si>
  <si>
    <t>38000</t>
  </si>
  <si>
    <t>Servicios oficiales</t>
  </si>
  <si>
    <t>38201</t>
  </si>
  <si>
    <t>Gastos de orden social y cultural</t>
  </si>
  <si>
    <t>38301</t>
  </si>
  <si>
    <t>Congresos y convenciones</t>
  </si>
  <si>
    <t>39000</t>
  </si>
  <si>
    <t>Otros servicios generales</t>
  </si>
  <si>
    <t>39201</t>
  </si>
  <si>
    <t>Impuestos y derechos</t>
  </si>
  <si>
    <t>39501</t>
  </si>
  <si>
    <t>Penas, multas, accesorios y actualizaciones</t>
  </si>
  <si>
    <t>39801</t>
  </si>
  <si>
    <t>Impuestos sobre nominas</t>
  </si>
  <si>
    <t>50000</t>
  </si>
  <si>
    <t>Bienes muebles, inmuebles e intagibles</t>
  </si>
  <si>
    <t>Muebles, Excepto de Oficina y Estantería</t>
  </si>
  <si>
    <t>Bienes informáticos</t>
  </si>
  <si>
    <t>Equipos y aparatos audiovisuales</t>
  </si>
  <si>
    <t>Camaras fotograficas y de video</t>
  </si>
  <si>
    <t>Sistemas de Aire Acondicionado</t>
  </si>
  <si>
    <t>Equipo de Comunicación y Telecomunicación</t>
  </si>
  <si>
    <t>Maquinaria y Equipo Electrico y Electronico</t>
  </si>
  <si>
    <t>Amortización de Capital a Largo Plazo</t>
  </si>
  <si>
    <t>Pago de Intereses Largo Plazo</t>
  </si>
  <si>
    <t>E101R01</t>
  </si>
  <si>
    <t>Z1</t>
  </si>
  <si>
    <t>A0</t>
  </si>
  <si>
    <t>PROGRAMA OPERATIVO ANUAL 2019</t>
  </si>
  <si>
    <t>TELEVISORA DE HERMOSILLO, S.A. DE C.V.</t>
  </si>
  <si>
    <t>Segundo Trimestre 2019</t>
  </si>
  <si>
    <t>Estructura Administrativa</t>
  </si>
  <si>
    <t>Meta</t>
  </si>
  <si>
    <t>DESCRIPCIÓN</t>
  </si>
  <si>
    <t>UNIDAD</t>
  </si>
  <si>
    <t>M E T A S</t>
  </si>
  <si>
    <t>AVANCE FISICO %</t>
  </si>
  <si>
    <t>DE</t>
  </si>
  <si>
    <t>ORIGINAL ANUAL</t>
  </si>
  <si>
    <t>MODIFICADO ANUAL</t>
  </si>
  <si>
    <t>CALENDARIO</t>
  </si>
  <si>
    <t>MEDIDA</t>
  </si>
  <si>
    <t>1ER. TRIM.</t>
  </si>
  <si>
    <t>2DO. TRIM.</t>
  </si>
  <si>
    <t>3ER. TRIM.</t>
  </si>
  <si>
    <t>4TO. TRIM.</t>
  </si>
  <si>
    <t xml:space="preserve">ACUMULADO </t>
  </si>
  <si>
    <t>Dirección</t>
  </si>
  <si>
    <t>1</t>
  </si>
  <si>
    <t>Informe ejecutivo sobre la situación Presupuestal y Financiera de Televisora de Hermosillo, S.A. de C.V.</t>
  </si>
  <si>
    <t>Informe</t>
  </si>
  <si>
    <t>Operaciones</t>
  </si>
  <si>
    <t>2</t>
  </si>
  <si>
    <t>Programas Educativos, culturales, deportivo y de entretenimiento con producción y apoyos propios que se realizan en TELEMAX y se transmiten vía satélite con cobertura estatal, nacional e internacional.</t>
  </si>
  <si>
    <t>Programa</t>
  </si>
  <si>
    <t>3</t>
  </si>
  <si>
    <t>Programas Educativos, culturales, deportivos y  de entretenimiento con producción y apoyos externos que se realizan en instituciones,agencias de publicidad y organismos fuera de TELEMAX cuidando especialmente su calidad y contenido que se transmiten vía satélite con cobertura estatal, nacional e internacional.</t>
  </si>
  <si>
    <t xml:space="preserve">Programa </t>
  </si>
  <si>
    <t>Tecnicos</t>
  </si>
  <si>
    <t>4</t>
  </si>
  <si>
    <t>Aplicación de programas de mantenimiento preventivo y servicio técnico correctivo al Equipo Electrónico de Producción, tanto fijo como portátil, para mantener la operatividad de todas las áreas y la continuidad de la señal trasmitida, cumpliendo los estándares de calidad y normatividad.</t>
  </si>
  <si>
    <t>Noticias</t>
  </si>
  <si>
    <t>5</t>
  </si>
  <si>
    <t>Producción de noticieros con información veraz y oportuna del ámbito local, estatal, nacional e internacional de contenido político, económico, social, cultural y deportivo, atendiendo las variantes e impactos de la información  que contribuya al fortalecimiento de la obra de gobierno estatal.</t>
  </si>
  <si>
    <t>Noticieros</t>
  </si>
  <si>
    <t>590</t>
  </si>
  <si>
    <t>Comercialización</t>
  </si>
  <si>
    <t>6</t>
  </si>
  <si>
    <t>Comercialización de anuncios publicitarios de empresas locales, estatales y  nacionales.</t>
  </si>
  <si>
    <t>pesos</t>
  </si>
  <si>
    <t>Administracion</t>
  </si>
  <si>
    <t>7</t>
  </si>
  <si>
    <t>Contratación con diferentes dependencias de Gobierno del Estado para transmisión de Televisión educativa y difusión.</t>
  </si>
  <si>
    <t>8</t>
  </si>
  <si>
    <t>Atención conceptualizada, diseño, producción y seguimiento en la elaboración de versiones de producciones comerciales, requeridas por los clientes, así como diseñar estrategias de producción que permitan ofrecer nuevos productos.</t>
  </si>
  <si>
    <t>Versiones</t>
  </si>
  <si>
    <t>Administraciòn</t>
  </si>
  <si>
    <t>9</t>
  </si>
  <si>
    <t>Realizar el registro oportuno y correcto de las operaciones de las diferentes áreas de la empresa, presentando mensualmente Estados Financieros confiables que permitan la toma de decisiones en forma adecuada.</t>
  </si>
  <si>
    <t xml:space="preserve">M.A. DANIEL HIDALGO HURTADO </t>
  </si>
  <si>
    <t>DIRECTOR GENERAL</t>
  </si>
  <si>
    <t>C.P. TERESA ROMANA GOMEZ MORALES</t>
  </si>
  <si>
    <t>CONTADOR GENERAL</t>
  </si>
  <si>
    <t>___________________________________________</t>
  </si>
  <si>
    <t>ANEXO C</t>
  </si>
  <si>
    <t>SISTEMA ESTATAL DE EVALUACION</t>
  </si>
  <si>
    <t xml:space="preserve">                                                     TELEVISORA DE HERMOSILLO, SA DE CV</t>
  </si>
  <si>
    <t>ANALISIS DE VARIACIONES PROGRAMATICO-PRESUPUESTAL 30 DE JUNIO DE  2019</t>
  </si>
  <si>
    <t>COD</t>
  </si>
  <si>
    <t>PARTIDA</t>
  </si>
  <si>
    <t>ORIGINAL</t>
  </si>
  <si>
    <t>MODIFICADO AL SEGUNDO TRIMESTRE DE 2019</t>
  </si>
  <si>
    <t>VARIACIÓN</t>
  </si>
  <si>
    <t>JUSTIFICACION</t>
  </si>
  <si>
    <t>La presente adecuación presupuestal se realizo para obtener disponibilida en la partida 29601, la cual presento insuficiencia en el período.</t>
  </si>
  <si>
    <t>La presente adecuación presupuestal se realizo para obtener disponibilida en la partida 27101 Vestuarios y Uniformes así como también de la 25301 Medicinas y Productos Farmaceuticos las cuales presentaron insuficiencia presupuestal en el período.</t>
  </si>
  <si>
    <t>La variación en la presente se deriva del registro de reembolso de gastos del Area de Direccion</t>
  </si>
  <si>
    <t>La variación en la presente se deriva por la adquisición de Ropa para los Conductores de Programa El Mejor Dia</t>
  </si>
  <si>
    <t>Refacciones y accesorios menores de equipo de transporte</t>
  </si>
  <si>
    <t>Servicio de Telecomunicaciones y satélite</t>
  </si>
  <si>
    <t>La variación en la presente se deriva por el registro de facturas por el servicio de transmisión de señal vía satélite durante el trimestre presente.</t>
  </si>
  <si>
    <t>Servicio de acceso a internet, redes y procesamiento</t>
  </si>
  <si>
    <t>La presente adecuación presupuestal se realizo para obtener disponibilida en la partida 31601 Servicio de Telecomunicaciones y Satelite, la cual presento insuficiencia en el período.</t>
  </si>
  <si>
    <t>Servicios legales, de contabilidad, auditorias y relacionados</t>
  </si>
  <si>
    <t>La presente adecuación presupuestal se realizo para obtener disponibilida en la partida 31601 Servicio de Telecomunicaciones y Satelite y 35801 Servicios de limpieza, las cuales presentaron insuficiencia en el período.</t>
  </si>
  <si>
    <t>Servicios de Capacitación</t>
  </si>
  <si>
    <t>La variación a la presente se deriva del pago de Capacitación en actualizaciones de Sistemas Administrativos utilizados, así como tambíen en la instrucción de SACG.NET , así como de enseñanza en cuestiones administrativas al área de Dirección.</t>
  </si>
  <si>
    <t>La presente adecuación presupuestal se realizo para obtener disponibilida en la partida 34701 Fletes y Maniobras, la cual presento insuficiencia en el período.</t>
  </si>
  <si>
    <t>La variación en la presente se deriva del registro de reembolso de gastos del Area de Direccion por envío de documentación por vía terrestre.</t>
  </si>
  <si>
    <t>La presente adecuación presupuestal se realizo para obtener disponibilida en la partida 33401 Servicios de Capacitación, la cual presento insuficiencia en el período.</t>
  </si>
  <si>
    <t>Mantenimiento y Conservación de Inmuebles</t>
  </si>
  <si>
    <t>Mantenimiento y Conservación de Mobiliario y Equipo</t>
  </si>
  <si>
    <t>Servicios de Limpieza y manejo desechos</t>
  </si>
  <si>
    <t>La variación a la presente se deriva del registro de ajuste a contrato del ejercicio por el  servicio de limpieza llevado a cabo con Gestión y Desarrollos El Recodo, S.A. de C.V.</t>
  </si>
  <si>
    <t>Difusion por radio, television y otros medios de medios de mensajes</t>
  </si>
  <si>
    <t>La variación a la presente se deriva del pago de servicios informativos especiales para el Area de Noticias.</t>
  </si>
  <si>
    <t>Servicios de creatividad, preproduccion y producción</t>
  </si>
  <si>
    <t>La presente adecuación presupuestal se realizo para obtener disponibilida en la partida 36201 Difusión por radio, televisión y otros medios y 33401 Servicios de Capacitación, la cual presento insuficiencia en el período.</t>
  </si>
  <si>
    <t>NOTA:</t>
  </si>
  <si>
    <t>Se informa acerca de las variaciones presupuestales realizadas con corte al Segundo Trimestre de 2019, estas variaciones no provocaron impacto en la estructura programática de la Televisora, se aclara que las adecuaciones presupuestales realizadas, están plasmadas en la asignación modificada, aclarando que se debió a necesidades de la empresa no programadas originalmente, las cuales serán autorizadas por el Consejo de Administración de Televisora de Hermosillo, S.A. de C.V., y que la situación económica derivado de las ventas y de las medidas implementadas para el uso eficiente de los recursos públicos permitieron que se ejecutaran.</t>
  </si>
  <si>
    <t>M.A. DANIEL HIDALGO HURTADO</t>
  </si>
  <si>
    <t>ANEXO A</t>
  </si>
</sst>
</file>

<file path=xl/styles.xml><?xml version="1.0" encoding="utf-8"?>
<styleSheet xmlns="http://schemas.openxmlformats.org/spreadsheetml/2006/main">
  <numFmts count="13">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0_ ;\-#,##0\ "/>
    <numFmt numFmtId="166" formatCode="General_)"/>
    <numFmt numFmtId="167" formatCode="_-* #,##0_-;\-* #,##0_-;_-* \-??_-;_-@_-"/>
    <numFmt numFmtId="168" formatCode="_-* #,##0.0000_-;\-* #,##0.0000_-;_-* &quot;-&quot;??_-;_-@_-"/>
    <numFmt numFmtId="169" formatCode="_-* #,##0_-;\-* #,##0_-;_-* &quot;-&quot;??_-;_-@_-"/>
    <numFmt numFmtId="170" formatCode="#,##0_ ;[Red]\-#,##0\ "/>
    <numFmt numFmtId="171" formatCode="#,##0.00_ ;[Red]\-#,##0.00\ "/>
    <numFmt numFmtId="172" formatCode="0_ ;\-0\ "/>
    <numFmt numFmtId="173" formatCode="00000"/>
  </numFmts>
  <fonts count="115">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u/>
      <sz val="11"/>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sz val="20"/>
      <color theme="1"/>
      <name val="Arial Narrow"/>
      <family val="2"/>
    </font>
    <font>
      <b/>
      <sz val="24"/>
      <color theme="1"/>
      <name val="Arial Narrow"/>
      <family val="2"/>
    </font>
    <font>
      <b/>
      <sz val="10"/>
      <color theme="1"/>
      <name val="Arial"/>
      <family val="2"/>
    </font>
    <font>
      <b/>
      <sz val="11"/>
      <color theme="1"/>
      <name val="Calibri"/>
      <family val="2"/>
      <scheme val="minor"/>
    </font>
    <font>
      <sz val="11"/>
      <color theme="0"/>
      <name val="Arial Narrow"/>
      <family val="2"/>
    </font>
    <font>
      <sz val="10"/>
      <color theme="0"/>
      <name val="Arial Narrow"/>
      <family val="2"/>
    </font>
    <font>
      <b/>
      <sz val="10"/>
      <color theme="0"/>
      <name val="Arial Narrow"/>
      <family val="2"/>
    </font>
    <font>
      <b/>
      <sz val="9"/>
      <color theme="0"/>
      <name val="Arial Narrow"/>
      <family val="2"/>
    </font>
    <font>
      <b/>
      <i/>
      <sz val="9"/>
      <color theme="3" tint="0.39997558519241921"/>
      <name val="Arial Narrow"/>
      <family val="2"/>
    </font>
    <font>
      <b/>
      <sz val="12"/>
      <color theme="0"/>
      <name val="Arial Narrow"/>
      <family val="2"/>
    </font>
    <font>
      <b/>
      <i/>
      <sz val="11"/>
      <color theme="1"/>
      <name val="Calibri"/>
      <family val="2"/>
      <scheme val="minor"/>
    </font>
    <font>
      <sz val="14"/>
      <color theme="0"/>
      <name val="Arial Narrow"/>
      <family val="2"/>
    </font>
    <font>
      <sz val="18"/>
      <color theme="0"/>
      <name val="Arial Narrow"/>
      <family val="2"/>
    </font>
    <font>
      <b/>
      <sz val="11"/>
      <color theme="0"/>
      <name val="Arial Narrow"/>
      <family val="2"/>
    </font>
    <font>
      <b/>
      <sz val="16"/>
      <color theme="0"/>
      <name val="Arial Narrow"/>
      <family val="2"/>
    </font>
    <font>
      <b/>
      <sz val="14"/>
      <color theme="0"/>
      <name val="Arial Narrow"/>
      <family val="2"/>
    </font>
    <font>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11"/>
      <name val="Arial Narrow"/>
      <family val="2"/>
    </font>
    <font>
      <sz val="12"/>
      <name val="Arial Narrow"/>
      <family val="2"/>
    </font>
    <font>
      <sz val="9"/>
      <name val="Arial Narrow"/>
      <family val="2"/>
    </font>
    <font>
      <b/>
      <i/>
      <sz val="9"/>
      <color theme="1"/>
      <name val="Calibri"/>
      <family val="2"/>
      <scheme val="minor"/>
    </font>
    <font>
      <sz val="9"/>
      <color rgb="FF000000"/>
      <name val="Calibri"/>
      <family val="2"/>
      <scheme val="minor"/>
    </font>
    <font>
      <b/>
      <sz val="8"/>
      <name val="Arial Narrow"/>
      <family val="2"/>
    </font>
    <font>
      <sz val="8"/>
      <color theme="1"/>
      <name val="Arial"/>
      <family val="2"/>
    </font>
    <font>
      <b/>
      <sz val="7"/>
      <color theme="1"/>
      <name val="Arial"/>
      <family val="2"/>
    </font>
    <font>
      <b/>
      <sz val="11"/>
      <name val="Arial"/>
      <family val="2"/>
    </font>
    <font>
      <b/>
      <sz val="10"/>
      <name val="Arial"/>
      <family val="2"/>
    </font>
    <font>
      <sz val="8"/>
      <name val="Arial"/>
      <family val="2"/>
    </font>
    <font>
      <sz val="10"/>
      <color theme="1"/>
      <name val="Calibri"/>
      <family val="2"/>
      <scheme val="minor"/>
    </font>
    <font>
      <b/>
      <sz val="12"/>
      <color theme="0"/>
      <name val="Arial"/>
      <family val="2"/>
    </font>
    <font>
      <b/>
      <sz val="12"/>
      <color theme="1"/>
      <name val="Arial"/>
      <family val="2"/>
    </font>
    <font>
      <b/>
      <sz val="12"/>
      <color theme="0"/>
      <name val="Calibri"/>
      <family val="2"/>
      <scheme val="minor"/>
    </font>
    <font>
      <sz val="9"/>
      <color theme="1"/>
      <name val="Calibri"/>
      <family val="2"/>
      <scheme val="minor"/>
    </font>
    <font>
      <sz val="9"/>
      <name val="Calibri"/>
      <family val="2"/>
      <scheme val="minor"/>
    </font>
    <font>
      <vertAlign val="superscript"/>
      <sz val="10"/>
      <color theme="1"/>
      <name val="Arial Narrow"/>
      <family val="2"/>
    </font>
    <font>
      <b/>
      <sz val="10"/>
      <color theme="0" tint="-0.34998626667073579"/>
      <name val="Arial Narrow"/>
      <family val="2"/>
    </font>
    <font>
      <sz val="9"/>
      <color theme="0" tint="-0.34998626667073579"/>
      <name val="Arial Narrow"/>
      <family val="2"/>
    </font>
    <font>
      <b/>
      <vertAlign val="superscript"/>
      <sz val="9"/>
      <color theme="0" tint="-0.34998626667073579"/>
      <name val="Arial Narrow"/>
      <family val="2"/>
    </font>
    <font>
      <b/>
      <sz val="9"/>
      <color theme="0" tint="-0.34998626667073579"/>
      <name val="Arial Narrow"/>
      <family val="2"/>
    </font>
    <font>
      <sz val="11"/>
      <color theme="0" tint="-0.34998626667073579"/>
      <name val="Arial Narrow"/>
      <family val="2"/>
    </font>
    <font>
      <vertAlign val="superscript"/>
      <sz val="9"/>
      <color theme="0" tint="-0.34998626667073579"/>
      <name val="Arial Narrow"/>
      <family val="2"/>
    </font>
    <font>
      <b/>
      <sz val="11"/>
      <color theme="1"/>
      <name val="Arial"/>
      <family val="2"/>
    </font>
    <font>
      <b/>
      <sz val="8"/>
      <color theme="1"/>
      <name val="Calibri"/>
      <family val="2"/>
      <scheme val="minor"/>
    </font>
    <font>
      <b/>
      <sz val="14"/>
      <color rgb="FFFF0000"/>
      <name val="Arial Narrow"/>
      <family val="2"/>
    </font>
    <font>
      <b/>
      <i/>
      <sz val="12"/>
      <name val="Arial Narrow"/>
      <family val="2"/>
    </font>
    <font>
      <b/>
      <sz val="10"/>
      <color indexed="8"/>
      <name val="Arial"/>
      <family val="2"/>
    </font>
    <font>
      <sz val="8"/>
      <color indexed="8"/>
      <name val="Arial"/>
      <family val="2"/>
    </font>
    <font>
      <sz val="8"/>
      <name val="Calibri"/>
      <family val="2"/>
      <scheme val="minor"/>
    </font>
    <font>
      <sz val="8"/>
      <color rgb="FF000000"/>
      <name val="Calibri"/>
      <family val="2"/>
    </font>
    <font>
      <sz val="12"/>
      <name val="Courier New"/>
      <family val="3"/>
    </font>
    <font>
      <sz val="8"/>
      <color indexed="8"/>
      <name val="Calibri"/>
      <family val="2"/>
      <scheme val="minor"/>
    </font>
    <font>
      <sz val="11"/>
      <color rgb="FF000000"/>
      <name val="Calibri"/>
      <family val="2"/>
    </font>
    <font>
      <sz val="10"/>
      <color indexed="8"/>
      <name val="Times New Roman"/>
      <family val="1"/>
    </font>
    <font>
      <sz val="10"/>
      <color indexed="8"/>
      <name val="Arial Narrow"/>
      <family val="2"/>
    </font>
    <font>
      <b/>
      <sz val="18"/>
      <name val="Arial"/>
      <family val="2"/>
    </font>
    <font>
      <sz val="18"/>
      <name val="Arial"/>
      <family val="2"/>
    </font>
    <font>
      <sz val="11"/>
      <name val="Arial"/>
      <family val="2"/>
    </font>
    <font>
      <b/>
      <sz val="16"/>
      <name val="Arial"/>
      <family val="2"/>
    </font>
    <font>
      <b/>
      <sz val="14"/>
      <name val="Arial"/>
      <family val="2"/>
    </font>
    <font>
      <sz val="14"/>
      <name val="Arial"/>
      <family val="2"/>
    </font>
    <font>
      <sz val="14"/>
      <color indexed="8"/>
      <name val="Arial"/>
      <family val="2"/>
    </font>
    <font>
      <sz val="11"/>
      <color rgb="FF000000"/>
      <name val="Calibri"/>
      <family val="2"/>
      <scheme val="minor"/>
    </font>
    <font>
      <b/>
      <sz val="8"/>
      <color rgb="FF000000"/>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rgb="FFBFBFBF"/>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9"/>
      </patternFill>
    </fill>
    <fill>
      <patternFill patternType="solid">
        <fgColor theme="0" tint="-0.34998626667073579"/>
        <bgColor indexed="26"/>
      </patternFill>
    </fill>
    <fill>
      <patternFill patternType="solid">
        <fgColor indexed="9"/>
        <bgColor indexed="26"/>
      </patternFill>
    </fill>
  </fills>
  <borders count="1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style="medium">
        <color rgb="FFFFFFFF"/>
      </left>
      <right/>
      <top style="medium">
        <color rgb="FFFFFFFF"/>
      </top>
      <bottom/>
      <diagonal/>
    </border>
    <border>
      <left/>
      <right/>
      <top style="medium">
        <color rgb="FFFFFFFF"/>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tint="-4.9989318521683403E-2"/>
      </right>
      <top style="thin">
        <color indexed="64"/>
      </top>
      <bottom style="thin">
        <color theme="0" tint="-4.9989318521683403E-2"/>
      </bottom>
      <diagonal/>
    </border>
    <border>
      <left style="thin">
        <color theme="0" tint="-4.9989318521683403E-2"/>
      </left>
      <right/>
      <top style="thin">
        <color indexed="64"/>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tint="-4.9989318521683403E-2"/>
      </left>
      <right/>
      <top style="thin">
        <color theme="0" tint="-4.9989318521683403E-2"/>
      </top>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tint="-4.9989318521683403E-2"/>
      </left>
      <right/>
      <top/>
      <bottom style="thin">
        <color theme="0" tint="-4.9989318521683403E-2"/>
      </bottom>
      <diagonal/>
    </border>
    <border>
      <left/>
      <right style="thin">
        <color theme="0"/>
      </right>
      <top style="thin">
        <color theme="0"/>
      </top>
      <bottom/>
      <diagonal/>
    </border>
    <border>
      <left style="thin">
        <color theme="0"/>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right>
      <top/>
      <bottom/>
      <diagonal/>
    </border>
    <border>
      <left style="thin">
        <color theme="0" tint="-4.9989318521683403E-2"/>
      </left>
      <right/>
      <top/>
      <bottom/>
      <diagonal/>
    </border>
    <border>
      <left style="thin">
        <color theme="0" tint="-4.9989318521683403E-2"/>
      </left>
      <right style="thin">
        <color theme="0" tint="-4.9989318521683403E-2"/>
      </right>
      <top/>
      <bottom style="thin">
        <color theme="0" tint="-4.9989318521683403E-2"/>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theme="0"/>
      </left>
      <right style="thin">
        <color theme="0" tint="-4.9989318521683403E-2"/>
      </right>
      <top style="thin">
        <color theme="0" tint="-4.9989318521683403E-2"/>
      </top>
      <bottom/>
      <diagonal/>
    </border>
    <border>
      <left style="thin">
        <color theme="0"/>
      </left>
      <right/>
      <top style="thin">
        <color theme="0" tint="-4.9989318521683403E-2"/>
      </top>
      <bottom/>
      <diagonal/>
    </border>
    <border>
      <left/>
      <right style="thin">
        <color theme="0" tint="-4.9989318521683403E-2"/>
      </right>
      <top style="thin">
        <color theme="0" tint="-4.9989318521683403E-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top style="thin">
        <color indexed="64"/>
      </top>
      <bottom style="thin">
        <color auto="1"/>
      </bottom>
      <diagonal/>
    </border>
    <border>
      <left/>
      <right style="thin">
        <color indexed="64"/>
      </right>
      <top style="thin">
        <color indexed="64"/>
      </top>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indexed="8"/>
      </left>
      <right/>
      <top style="thin">
        <color indexed="8"/>
      </top>
      <bottom style="double">
        <color indexed="8"/>
      </bottom>
      <diagonal/>
    </border>
    <border>
      <left style="thick">
        <color indexed="8"/>
      </left>
      <right/>
      <top style="thin">
        <color indexed="8"/>
      </top>
      <bottom style="thin">
        <color indexed="8"/>
      </bottom>
      <diagonal/>
    </border>
    <border>
      <left/>
      <right style="thick">
        <color indexed="8"/>
      </right>
      <top style="thin">
        <color indexed="8"/>
      </top>
      <bottom style="thin">
        <color indexed="8"/>
      </bottom>
      <diagonal/>
    </border>
    <border>
      <left/>
      <right/>
      <top style="thin">
        <color auto="1"/>
      </top>
      <bottom style="thin">
        <color indexed="8"/>
      </bottom>
      <diagonal/>
    </border>
    <border>
      <left style="thin">
        <color indexed="64"/>
      </left>
      <right style="thin">
        <color indexed="8"/>
      </right>
      <top/>
      <bottom style="double">
        <color indexed="8"/>
      </bottom>
      <diagonal/>
    </border>
    <border>
      <left style="thin">
        <color indexed="8"/>
      </left>
      <right style="thin">
        <color indexed="8"/>
      </right>
      <top/>
      <bottom style="double">
        <color indexed="8"/>
      </bottom>
      <diagonal/>
    </border>
    <border>
      <left style="thick">
        <color indexed="8"/>
      </left>
      <right/>
      <top/>
      <bottom style="double">
        <color indexed="8"/>
      </bottom>
      <diagonal/>
    </border>
    <border>
      <left style="thin">
        <color indexed="8"/>
      </left>
      <right style="thick">
        <color indexed="8"/>
      </right>
      <top/>
      <bottom style="double">
        <color indexed="8"/>
      </bottom>
      <diagonal/>
    </border>
    <border>
      <left/>
      <right style="thin">
        <color indexed="8"/>
      </right>
      <top style="thin">
        <color indexed="8"/>
      </top>
      <bottom style="double">
        <color indexed="8"/>
      </bottom>
      <diagonal/>
    </border>
    <border>
      <left style="thin">
        <color indexed="8"/>
      </left>
      <right/>
      <top/>
      <bottom style="double">
        <color indexed="8"/>
      </bottom>
      <diagonal/>
    </border>
    <border>
      <left/>
      <right style="medium">
        <color auto="1"/>
      </right>
      <top style="thin">
        <color indexed="8"/>
      </top>
      <bottom style="double">
        <color indexed="8"/>
      </bottom>
      <diagonal/>
    </border>
    <border>
      <left/>
      <right style="thin">
        <color auto="1"/>
      </right>
      <top/>
      <bottom style="double">
        <color auto="1"/>
      </bottom>
      <diagonal/>
    </border>
    <border>
      <left style="thin">
        <color indexed="64"/>
      </left>
      <right style="thin">
        <color indexed="8"/>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ck">
        <color indexed="8"/>
      </left>
      <right/>
      <top/>
      <bottom style="thin">
        <color indexed="64"/>
      </bottom>
      <diagonal/>
    </border>
    <border>
      <left style="thin">
        <color indexed="8"/>
      </left>
      <right style="thick">
        <color indexed="8"/>
      </right>
      <top style="double">
        <color indexed="8"/>
      </top>
      <bottom style="thin">
        <color indexed="64"/>
      </bottom>
      <diagonal/>
    </border>
    <border>
      <left/>
      <right style="thin">
        <color auto="1"/>
      </right>
      <top style="double">
        <color indexed="8"/>
      </top>
      <bottom style="thin">
        <color indexed="64"/>
      </bottom>
      <diagonal/>
    </border>
    <border>
      <left style="thin">
        <color auto="1"/>
      </left>
      <right/>
      <top style="double">
        <color indexed="8"/>
      </top>
      <bottom style="thin">
        <color indexed="64"/>
      </bottom>
      <diagonal/>
    </border>
    <border>
      <left style="thin">
        <color indexed="8"/>
      </left>
      <right/>
      <top style="double">
        <color indexed="8"/>
      </top>
      <bottom style="thin">
        <color indexed="64"/>
      </bottom>
      <diagonal/>
    </border>
    <border>
      <left style="thin">
        <color indexed="8"/>
      </left>
      <right style="thin">
        <color indexed="8"/>
      </right>
      <top style="double">
        <color indexed="8"/>
      </top>
      <bottom style="thin">
        <color indexed="64"/>
      </bottom>
      <diagonal/>
    </border>
    <border>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ck">
        <color indexed="8"/>
      </right>
      <top/>
      <bottom style="thin">
        <color indexed="64"/>
      </bottom>
      <diagonal/>
    </border>
    <border>
      <left style="thin">
        <color auto="1"/>
      </left>
      <right/>
      <top style="thin">
        <color indexed="64"/>
      </top>
      <bottom style="thin">
        <color indexed="64"/>
      </bottom>
      <diagonal/>
    </border>
    <border>
      <left style="thin">
        <color indexed="8"/>
      </left>
      <right/>
      <top style="thin">
        <color indexed="64"/>
      </top>
      <bottom style="thin">
        <color indexed="64"/>
      </bottom>
      <diagonal/>
    </border>
    <border>
      <left/>
      <right style="thin">
        <color auto="1"/>
      </right>
      <top style="thin">
        <color indexed="64"/>
      </top>
      <bottom style="thin">
        <color indexed="64"/>
      </bottom>
      <diagonal/>
    </border>
    <border>
      <left style="thick">
        <color indexed="8"/>
      </left>
      <right style="thin">
        <color indexed="8"/>
      </right>
      <top style="thin">
        <color indexed="64"/>
      </top>
      <bottom style="thin">
        <color indexed="64"/>
      </bottom>
      <diagonal/>
    </border>
    <border>
      <left style="thin">
        <color indexed="8"/>
      </left>
      <right style="thick">
        <color indexed="8"/>
      </right>
      <top style="thin">
        <color indexed="64"/>
      </top>
      <bottom style="thin">
        <color indexed="64"/>
      </bottom>
      <diagonal/>
    </border>
    <border>
      <left style="thick">
        <color indexed="8"/>
      </left>
      <right style="thin">
        <color auto="1"/>
      </right>
      <top style="thin">
        <color indexed="64"/>
      </top>
      <bottom style="thin">
        <color indexed="64"/>
      </bottom>
      <diagonal/>
    </border>
    <border>
      <left style="thin">
        <color auto="1"/>
      </left>
      <right style="thick">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ck">
        <color indexed="8"/>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8">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0" fontId="9" fillId="0" borderId="0"/>
    <xf numFmtId="44" fontId="8" fillId="0" borderId="0" applyFont="0" applyFill="0" applyBorder="0" applyAlignment="0" applyProtection="0"/>
    <xf numFmtId="43" fontId="4" fillId="0" borderId="0" applyFont="0" applyFill="0" applyBorder="0" applyAlignment="0" applyProtection="0"/>
    <xf numFmtId="0" fontId="13" fillId="5" borderId="0" applyNumberFormat="0" applyBorder="0" applyAlignment="0" applyProtection="0"/>
    <xf numFmtId="0" fontId="8" fillId="0" borderId="0"/>
    <xf numFmtId="43" fontId="8" fillId="0" borderId="0" applyFont="0" applyFill="0" applyBorder="0" applyAlignment="0" applyProtection="0"/>
    <xf numFmtId="0" fontId="8" fillId="0" borderId="0"/>
    <xf numFmtId="166" fontId="101" fillId="0" borderId="0"/>
    <xf numFmtId="0" fontId="103" fillId="0" borderId="0" applyNumberFormat="0" applyBorder="0" applyAlignment="0"/>
    <xf numFmtId="166" fontId="101" fillId="0" borderId="0"/>
    <xf numFmtId="166" fontId="101" fillId="0" borderId="0"/>
  </cellStyleXfs>
  <cellXfs count="1676">
    <xf numFmtId="0" fontId="0" fillId="0" borderId="0" xfId="0"/>
    <xf numFmtId="0" fontId="1" fillId="0" borderId="8" xfId="0" applyFont="1" applyBorder="1"/>
    <xf numFmtId="0" fontId="1" fillId="0" borderId="9" xfId="0" applyFont="1" applyBorder="1"/>
    <xf numFmtId="0" fontId="5" fillId="0" borderId="0" xfId="0" applyFont="1"/>
    <xf numFmtId="0" fontId="6" fillId="0" borderId="0" xfId="0" applyFont="1" applyFill="1" applyBorder="1" applyAlignment="1">
      <alignment horizontal="right" vertical="top"/>
    </xf>
    <xf numFmtId="0" fontId="11" fillId="0" borderId="0" xfId="0" applyFont="1" applyFill="1" applyBorder="1" applyAlignment="1">
      <alignment vertical="top"/>
    </xf>
    <xf numFmtId="0" fontId="5" fillId="0" borderId="0" xfId="0" applyFont="1" applyAlignment="1">
      <alignment vertical="center"/>
    </xf>
    <xf numFmtId="0" fontId="5"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5" fillId="0" borderId="0" xfId="0" applyFont="1" applyFill="1" applyBorder="1"/>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5" xfId="0" quotePrefix="1" applyFont="1" applyBorder="1"/>
    <xf numFmtId="0" fontId="1" fillId="0" borderId="0" xfId="0" applyFont="1" applyFill="1" applyBorder="1"/>
    <xf numFmtId="0" fontId="20"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indent="1"/>
    </xf>
    <xf numFmtId="0" fontId="1" fillId="0" borderId="0" xfId="0" applyFont="1"/>
    <xf numFmtId="0" fontId="33" fillId="0" borderId="5" xfId="0" applyFont="1" applyBorder="1" applyAlignment="1">
      <alignment horizontal="center" vertical="center"/>
    </xf>
    <xf numFmtId="0" fontId="33" fillId="0" borderId="17" xfId="0" applyFont="1" applyBorder="1" applyAlignment="1">
      <alignment horizontal="center" vertical="center"/>
    </xf>
    <xf numFmtId="0" fontId="33" fillId="0" borderId="6" xfId="0" applyFont="1" applyBorder="1" applyAlignment="1">
      <alignment horizontal="center" vertical="center"/>
    </xf>
    <xf numFmtId="0" fontId="32" fillId="0" borderId="0" xfId="0" applyFont="1" applyAlignment="1"/>
    <xf numFmtId="0" fontId="35" fillId="0" borderId="16" xfId="0" applyFont="1" applyBorder="1" applyAlignment="1">
      <alignment horizontal="center" vertical="center"/>
    </xf>
    <xf numFmtId="0" fontId="35" fillId="0" borderId="18" xfId="0" applyFont="1" applyBorder="1" applyAlignment="1">
      <alignment horizontal="center" vertical="center"/>
    </xf>
    <xf numFmtId="0" fontId="37" fillId="0" borderId="0" xfId="0" applyFont="1" applyAlignment="1">
      <alignment horizontal="center"/>
    </xf>
    <xf numFmtId="0" fontId="5" fillId="2" borderId="0" xfId="0" applyFont="1" applyFill="1"/>
    <xf numFmtId="0" fontId="28" fillId="2" borderId="0" xfId="0" applyFont="1" applyFill="1"/>
    <xf numFmtId="0" fontId="33" fillId="0" borderId="14" xfId="0" applyFont="1" applyFill="1" applyBorder="1" applyAlignment="1">
      <alignment horizontal="center" vertical="center"/>
    </xf>
    <xf numFmtId="0" fontId="5" fillId="0" borderId="0" xfId="0" applyFont="1" applyFill="1"/>
    <xf numFmtId="0" fontId="11" fillId="0" borderId="8" xfId="0" applyFont="1" applyFill="1" applyBorder="1" applyAlignment="1">
      <alignment vertical="center"/>
    </xf>
    <xf numFmtId="0" fontId="6" fillId="0" borderId="0" xfId="0" applyFont="1" applyFill="1" applyBorder="1" applyAlignment="1">
      <alignment horizontal="left" vertical="top"/>
    </xf>
    <xf numFmtId="43" fontId="15" fillId="2" borderId="0" xfId="0" applyNumberFormat="1" applyFont="1" applyFill="1" applyBorder="1" applyAlignment="1" applyProtection="1">
      <alignment wrapText="1"/>
    </xf>
    <xf numFmtId="0" fontId="6" fillId="0" borderId="0" xfId="0" applyFont="1" applyFill="1" applyBorder="1" applyAlignment="1" applyProtection="1">
      <alignment vertical="top"/>
      <protection locked="0"/>
    </xf>
    <xf numFmtId="0" fontId="5" fillId="0" borderId="0" xfId="0" applyFont="1" applyFill="1" applyProtection="1">
      <protection locked="0"/>
    </xf>
    <xf numFmtId="0" fontId="6"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11" fillId="0" borderId="0" xfId="0" applyFont="1" applyFill="1" applyBorder="1" applyAlignment="1" applyProtection="1">
      <alignment horizontal="center" vertical="top"/>
      <protection locked="0"/>
    </xf>
    <xf numFmtId="0" fontId="11" fillId="0" borderId="0" xfId="0" applyFont="1" applyFill="1" applyBorder="1" applyAlignment="1" applyProtection="1">
      <alignment vertical="top"/>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7" fillId="0" borderId="5" xfId="0" applyFont="1" applyFill="1" applyBorder="1" applyAlignment="1" applyProtection="1">
      <alignment wrapText="1"/>
      <protection locked="0"/>
    </xf>
    <xf numFmtId="0" fontId="15"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7" fillId="0" borderId="0" xfId="0" applyFont="1" applyFill="1" applyBorder="1" applyAlignment="1" applyProtection="1">
      <alignment wrapText="1"/>
      <protection locked="0"/>
    </xf>
    <xf numFmtId="0" fontId="15"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43"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43"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6" fillId="0" borderId="5" xfId="0" applyFont="1" applyFill="1" applyBorder="1" applyAlignment="1" applyProtection="1">
      <alignment horizontal="justify" wrapText="1"/>
      <protection locked="0"/>
    </xf>
    <xf numFmtId="43" fontId="1" fillId="0" borderId="0" xfId="0" applyNumberFormat="1" applyFont="1" applyFill="1" applyBorder="1" applyAlignment="1" applyProtection="1">
      <alignment wrapText="1"/>
      <protection locked="0"/>
    </xf>
    <xf numFmtId="43" fontId="17" fillId="0" borderId="0" xfId="0" applyNumberFormat="1" applyFont="1" applyFill="1" applyBorder="1" applyAlignment="1" applyProtection="1">
      <alignment wrapText="1"/>
      <protection locked="0"/>
    </xf>
    <xf numFmtId="0" fontId="18" fillId="0" borderId="0" xfId="0" applyFont="1" applyFill="1" applyBorder="1" applyAlignment="1" applyProtection="1">
      <alignment wrapText="1"/>
      <protection locked="0"/>
    </xf>
    <xf numFmtId="43" fontId="17" fillId="0" borderId="6" xfId="0" applyNumberFormat="1" applyFont="1" applyFill="1" applyBorder="1" applyAlignment="1" applyProtection="1">
      <alignment wrapText="1"/>
      <protection locked="0"/>
    </xf>
    <xf numFmtId="43" fontId="15" fillId="0" borderId="0" xfId="0" applyNumberFormat="1" applyFont="1" applyFill="1" applyBorder="1" applyAlignment="1" applyProtection="1">
      <alignment wrapText="1"/>
      <protection locked="0"/>
    </xf>
    <xf numFmtId="43" fontId="15"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8" fillId="0" borderId="5" xfId="0" applyFont="1" applyFill="1" applyBorder="1" applyAlignment="1" applyProtection="1">
      <alignment wrapText="1"/>
      <protection locked="0"/>
    </xf>
    <xf numFmtId="43"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6"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43" fontId="1" fillId="0" borderId="0" xfId="0" applyNumberFormat="1" applyFont="1" applyFill="1" applyBorder="1" applyAlignment="1" applyProtection="1">
      <protection locked="0"/>
    </xf>
    <xf numFmtId="0" fontId="16" fillId="0" borderId="0" xfId="0" applyFont="1" applyFill="1" applyBorder="1" applyAlignment="1" applyProtection="1">
      <alignment horizontal="justify" wrapText="1"/>
      <protection locked="0"/>
    </xf>
    <xf numFmtId="43"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43"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43" fontId="15" fillId="2" borderId="6" xfId="0" applyNumberFormat="1" applyFont="1" applyFill="1" applyBorder="1" applyAlignment="1" applyProtection="1">
      <alignment wrapText="1"/>
    </xf>
    <xf numFmtId="43" fontId="3" fillId="2" borderId="0" xfId="0" applyNumberFormat="1" applyFont="1" applyFill="1" applyBorder="1" applyAlignment="1" applyProtection="1">
      <alignment wrapText="1"/>
    </xf>
    <xf numFmtId="43" fontId="3" fillId="2" borderId="6" xfId="0" applyNumberFormat="1" applyFont="1" applyFill="1" applyBorder="1" applyAlignment="1" applyProtection="1">
      <alignment wrapText="1"/>
    </xf>
    <xf numFmtId="43" fontId="3" fillId="2" borderId="0" xfId="0" applyNumberFormat="1" applyFont="1" applyFill="1" applyBorder="1" applyAlignment="1" applyProtection="1">
      <alignment vertical="center" wrapText="1"/>
    </xf>
    <xf numFmtId="43" fontId="3" fillId="2" borderId="6" xfId="0" applyNumberFormat="1" applyFont="1" applyFill="1" applyBorder="1" applyAlignment="1" applyProtection="1">
      <alignment vertical="center" wrapText="1"/>
    </xf>
    <xf numFmtId="43" fontId="15" fillId="2" borderId="0" xfId="0" applyNumberFormat="1" applyFont="1" applyFill="1" applyBorder="1" applyAlignment="1" applyProtection="1"/>
    <xf numFmtId="43" fontId="15" fillId="2" borderId="6" xfId="0" applyNumberFormat="1" applyFont="1" applyFill="1" applyBorder="1" applyAlignment="1" applyProtection="1"/>
    <xf numFmtId="0" fontId="6" fillId="0" borderId="38"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top"/>
      <protection locked="0"/>
    </xf>
    <xf numFmtId="0" fontId="5" fillId="2" borderId="0" xfId="0" applyFont="1" applyFill="1" applyProtection="1">
      <protection locked="0"/>
    </xf>
    <xf numFmtId="0" fontId="6" fillId="0" borderId="0" xfId="0" applyFont="1" applyFill="1" applyProtection="1">
      <protection locked="0"/>
    </xf>
    <xf numFmtId="0" fontId="7" fillId="2" borderId="5" xfId="0" applyFont="1" applyFill="1" applyBorder="1" applyAlignment="1" applyProtection="1">
      <alignment wrapText="1"/>
      <protection locked="0"/>
    </xf>
    <xf numFmtId="0" fontId="7" fillId="2" borderId="0" xfId="0" applyFont="1" applyFill="1" applyBorder="1" applyAlignment="1" applyProtection="1">
      <protection locked="0"/>
    </xf>
    <xf numFmtId="0" fontId="7" fillId="2" borderId="0" xfId="0" applyFont="1" applyFill="1" applyBorder="1" applyAlignment="1" applyProtection="1">
      <alignment wrapText="1"/>
      <protection locked="0"/>
    </xf>
    <xf numFmtId="0" fontId="7" fillId="2" borderId="0" xfId="0" applyFont="1" applyFill="1" applyBorder="1" applyAlignment="1" applyProtection="1">
      <alignment horizontal="left" wrapText="1"/>
      <protection locked="0"/>
    </xf>
    <xf numFmtId="0" fontId="5" fillId="0" borderId="0" xfId="0" applyFont="1" applyProtection="1">
      <protection locked="0"/>
    </xf>
    <xf numFmtId="0" fontId="20"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5"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1" fillId="2" borderId="5" xfId="0" applyFont="1" applyFill="1" applyBorder="1" applyAlignment="1" applyProtection="1">
      <alignment horizontal="left" vertical="top"/>
      <protection locked="0"/>
    </xf>
    <xf numFmtId="0" fontId="21" fillId="2" borderId="0" xfId="0" applyFont="1" applyFill="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7" fillId="2" borderId="5"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6" fillId="0" borderId="41" xfId="0" applyFont="1" applyFill="1" applyBorder="1" applyAlignment="1" applyProtection="1">
      <alignment horizontal="center" vertical="center" wrapText="1"/>
      <protection locked="0"/>
    </xf>
    <xf numFmtId="0" fontId="22" fillId="0" borderId="0" xfId="0" applyFont="1" applyProtection="1">
      <protection locked="0"/>
    </xf>
    <xf numFmtId="0" fontId="5" fillId="0" borderId="0" xfId="0" applyFont="1" applyAlignment="1" applyProtection="1">
      <alignment vertical="center"/>
      <protection locked="0"/>
    </xf>
    <xf numFmtId="0" fontId="5" fillId="0" borderId="0" xfId="0" applyFont="1" applyAlignment="1" applyProtection="1">
      <protection locked="0"/>
    </xf>
    <xf numFmtId="0" fontId="22" fillId="0" borderId="0" xfId="0" applyFont="1" applyAlignment="1" applyProtection="1">
      <protection locked="0"/>
    </xf>
    <xf numFmtId="0" fontId="21" fillId="3" borderId="42" xfId="0" applyFont="1" applyFill="1" applyBorder="1" applyAlignment="1" applyProtection="1">
      <alignment horizontal="justify" vertical="center"/>
      <protection locked="0"/>
    </xf>
    <xf numFmtId="0" fontId="27" fillId="3" borderId="41" xfId="0" applyFont="1" applyFill="1" applyBorder="1" applyAlignment="1" applyProtection="1">
      <alignment horizontal="center" vertical="center"/>
      <protection locked="0"/>
    </xf>
    <xf numFmtId="0" fontId="27" fillId="3" borderId="43" xfId="0" applyFont="1" applyFill="1" applyBorder="1" applyAlignment="1" applyProtection="1">
      <alignment horizontal="center" vertical="center"/>
      <protection locked="0"/>
    </xf>
    <xf numFmtId="0" fontId="12" fillId="0" borderId="6" xfId="0" applyFont="1" applyFill="1" applyBorder="1" applyProtection="1">
      <protection locked="0"/>
    </xf>
    <xf numFmtId="0" fontId="12" fillId="0" borderId="0" xfId="0" applyFont="1" applyFill="1" applyProtection="1">
      <protection locked="0"/>
    </xf>
    <xf numFmtId="0" fontId="12" fillId="0" borderId="5" xfId="0" applyFont="1" applyFill="1" applyBorder="1" applyAlignment="1" applyProtection="1">
      <alignment horizontal="justify" vertical="top"/>
      <protection locked="0"/>
    </xf>
    <xf numFmtId="0" fontId="25" fillId="0" borderId="0" xfId="0" applyFont="1" applyFill="1" applyBorder="1" applyAlignment="1" applyProtection="1">
      <alignment vertical="top"/>
      <protection locked="0"/>
    </xf>
    <xf numFmtId="0" fontId="26" fillId="0" borderId="5" xfId="0" applyFont="1" applyFill="1" applyBorder="1" applyAlignment="1" applyProtection="1">
      <alignment horizontal="justify" vertical="top"/>
      <protection locked="0"/>
    </xf>
    <xf numFmtId="0" fontId="26" fillId="0" borderId="0" xfId="0" applyFont="1" applyFill="1" applyProtection="1">
      <protection locked="0"/>
    </xf>
    <xf numFmtId="0" fontId="24" fillId="0" borderId="5" xfId="0" applyFont="1" applyFill="1" applyBorder="1" applyAlignment="1" applyProtection="1">
      <alignment vertical="top"/>
      <protection locked="0"/>
    </xf>
    <xf numFmtId="0" fontId="24" fillId="0" borderId="0" xfId="0" applyFont="1" applyFill="1" applyBorder="1" applyAlignment="1" applyProtection="1">
      <alignment vertical="top"/>
      <protection locked="0"/>
    </xf>
    <xf numFmtId="0" fontId="12" fillId="0" borderId="5"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25" fillId="0" borderId="5" xfId="0" applyFont="1" applyFill="1" applyBorder="1" applyAlignment="1" applyProtection="1">
      <alignment vertical="top"/>
      <protection locked="0"/>
    </xf>
    <xf numFmtId="0" fontId="24" fillId="0" borderId="0" xfId="0" applyFont="1" applyFill="1" applyBorder="1" applyAlignment="1" applyProtection="1">
      <alignment vertical="top" wrapText="1"/>
      <protection locked="0"/>
    </xf>
    <xf numFmtId="0" fontId="23" fillId="0" borderId="5" xfId="0" applyFont="1" applyFill="1" applyBorder="1" applyAlignment="1" applyProtection="1">
      <alignment vertical="top"/>
      <protection locked="0"/>
    </xf>
    <xf numFmtId="0" fontId="23" fillId="0" borderId="0" xfId="0" applyFont="1" applyFill="1" applyBorder="1" applyAlignment="1" applyProtection="1">
      <alignment vertical="top"/>
      <protection locked="0"/>
    </xf>
    <xf numFmtId="0" fontId="24" fillId="0" borderId="8" xfId="0" applyFont="1" applyFill="1" applyBorder="1" applyAlignment="1" applyProtection="1">
      <alignment vertical="top" wrapText="1"/>
      <protection locked="0"/>
    </xf>
    <xf numFmtId="0" fontId="24" fillId="0" borderId="7" xfId="0" applyFont="1" applyFill="1" applyBorder="1" applyAlignment="1" applyProtection="1">
      <alignment vertical="top"/>
      <protection locked="0"/>
    </xf>
    <xf numFmtId="0" fontId="12" fillId="0" borderId="0" xfId="0" applyFont="1" applyFill="1" applyBorder="1" applyAlignment="1" applyProtection="1">
      <alignment horizontal="left" vertical="top" wrapText="1" indent="2"/>
      <protection locked="0"/>
    </xf>
    <xf numFmtId="0" fontId="12" fillId="0" borderId="0" xfId="0" applyFont="1" applyFill="1" applyBorder="1" applyAlignment="1" applyProtection="1">
      <alignment horizontal="left" vertical="top" indent="2"/>
      <protection locked="0"/>
    </xf>
    <xf numFmtId="4" fontId="25" fillId="0" borderId="0" xfId="0" applyNumberFormat="1" applyFont="1" applyFill="1" applyBorder="1" applyAlignment="1" applyProtection="1">
      <alignment vertical="top"/>
    </xf>
    <xf numFmtId="4" fontId="25" fillId="0" borderId="6" xfId="0" applyNumberFormat="1" applyFont="1" applyFill="1" applyBorder="1" applyAlignment="1" applyProtection="1">
      <alignment vertical="top"/>
    </xf>
    <xf numFmtId="4" fontId="12" fillId="0" borderId="0" xfId="0" applyNumberFormat="1" applyFont="1" applyFill="1" applyBorder="1" applyProtection="1">
      <protection locked="0"/>
    </xf>
    <xf numFmtId="4" fontId="12" fillId="0" borderId="6" xfId="0" applyNumberFormat="1" applyFont="1" applyFill="1" applyBorder="1" applyProtection="1">
      <protection locked="0"/>
    </xf>
    <xf numFmtId="4" fontId="24" fillId="0" borderId="0" xfId="0" applyNumberFormat="1" applyFont="1" applyFill="1" applyBorder="1" applyAlignment="1" applyProtection="1">
      <alignment vertical="top"/>
    </xf>
    <xf numFmtId="4" fontId="24" fillId="0" borderId="6" xfId="0" applyNumberFormat="1" applyFont="1" applyFill="1" applyBorder="1" applyAlignment="1" applyProtection="1">
      <alignment vertical="top"/>
    </xf>
    <xf numFmtId="4" fontId="12" fillId="0" borderId="0" xfId="0" applyNumberFormat="1" applyFont="1" applyFill="1" applyBorder="1" applyAlignment="1" applyProtection="1">
      <alignment vertical="top"/>
    </xf>
    <xf numFmtId="4" fontId="12" fillId="0" borderId="6" xfId="0" applyNumberFormat="1" applyFont="1" applyFill="1" applyBorder="1" applyAlignment="1" applyProtection="1">
      <alignment vertical="top"/>
    </xf>
    <xf numFmtId="4" fontId="25" fillId="0" borderId="0" xfId="0" applyNumberFormat="1" applyFont="1" applyFill="1" applyBorder="1" applyAlignment="1" applyProtection="1">
      <alignment vertical="top"/>
      <protection locked="0"/>
    </xf>
    <xf numFmtId="4" fontId="25" fillId="0" borderId="6" xfId="0" applyNumberFormat="1" applyFont="1" applyFill="1" applyBorder="1" applyAlignment="1" applyProtection="1">
      <alignment vertical="top"/>
      <protection locked="0"/>
    </xf>
    <xf numFmtId="4" fontId="12" fillId="0" borderId="0" xfId="0" applyNumberFormat="1" applyFont="1" applyFill="1" applyBorder="1" applyAlignment="1" applyProtection="1">
      <alignment vertical="top"/>
      <protection locked="0"/>
    </xf>
    <xf numFmtId="4" fontId="12" fillId="0" borderId="6" xfId="0" applyNumberFormat="1" applyFont="1" applyFill="1" applyBorder="1" applyAlignment="1" applyProtection="1">
      <alignment vertical="top"/>
      <protection locked="0"/>
    </xf>
    <xf numFmtId="4" fontId="24" fillId="0" borderId="0" xfId="0" applyNumberFormat="1" applyFont="1" applyFill="1" applyBorder="1" applyAlignment="1" applyProtection="1">
      <alignment vertical="top" wrapText="1"/>
    </xf>
    <xf numFmtId="4" fontId="24" fillId="0" borderId="6" xfId="0" applyNumberFormat="1" applyFont="1" applyFill="1" applyBorder="1" applyAlignment="1" applyProtection="1">
      <alignment vertical="top" wrapText="1"/>
    </xf>
    <xf numFmtId="4" fontId="24" fillId="0" borderId="8" xfId="0" applyNumberFormat="1" applyFont="1" applyFill="1" applyBorder="1" applyAlignment="1" applyProtection="1">
      <alignment vertical="top" wrapText="1"/>
    </xf>
    <xf numFmtId="4" fontId="24" fillId="0" borderId="9" xfId="0" applyNumberFormat="1" applyFont="1" applyFill="1" applyBorder="1" applyAlignment="1" applyProtection="1">
      <alignment vertical="top" wrapText="1"/>
    </xf>
    <xf numFmtId="0" fontId="14" fillId="0" borderId="41"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11"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1" fillId="3" borderId="5" xfId="0" applyFont="1" applyFill="1" applyBorder="1" applyAlignment="1" applyProtection="1">
      <alignment horizontal="justify" vertical="center"/>
      <protection locked="0"/>
    </xf>
    <xf numFmtId="0" fontId="16" fillId="3" borderId="5" xfId="0" applyFont="1" applyFill="1" applyBorder="1" applyAlignment="1" applyProtection="1">
      <alignment horizontal="justify" vertical="center"/>
      <protection locked="0"/>
    </xf>
    <xf numFmtId="0" fontId="6" fillId="0" borderId="22" xfId="0" applyFont="1" applyFill="1" applyBorder="1" applyAlignment="1" applyProtection="1">
      <alignment horizontal="center" vertical="center" wrapText="1"/>
      <protection locked="0"/>
    </xf>
    <xf numFmtId="0" fontId="6" fillId="0" borderId="45"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5" fillId="0" borderId="17" xfId="0" applyNumberFormat="1" applyFont="1" applyBorder="1" applyAlignment="1" applyProtection="1">
      <alignment horizontal="right" vertical="top" wrapText="1"/>
      <protection locked="0"/>
    </xf>
    <xf numFmtId="4" fontId="15"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4" fontId="17" fillId="0" borderId="17" xfId="0" applyNumberFormat="1" applyFont="1" applyBorder="1" applyAlignment="1" applyProtection="1">
      <alignment horizontal="right" vertical="top" wrapText="1"/>
      <protection locked="0"/>
    </xf>
    <xf numFmtId="4" fontId="17" fillId="0" borderId="6" xfId="0" applyNumberFormat="1" applyFont="1" applyBorder="1" applyAlignment="1" applyProtection="1">
      <alignment horizontal="right" vertical="top" wrapText="1"/>
      <protection locked="0"/>
    </xf>
    <xf numFmtId="0" fontId="15" fillId="0" borderId="16"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5" fillId="0" borderId="17" xfId="0" applyNumberFormat="1" applyFont="1" applyBorder="1" applyAlignment="1" applyProtection="1">
      <alignment horizontal="right" vertical="top" wrapText="1"/>
    </xf>
    <xf numFmtId="4" fontId="15" fillId="0" borderId="6" xfId="0" applyNumberFormat="1" applyFont="1" applyBorder="1" applyAlignment="1" applyProtection="1">
      <alignment horizontal="right" vertical="top" wrapText="1"/>
    </xf>
    <xf numFmtId="0" fontId="3" fillId="0"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1" fillId="0" borderId="5"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3" fillId="0" borderId="2" xfId="0" applyFont="1" applyBorder="1" applyAlignment="1" applyProtection="1">
      <alignment horizontal="justify" vertical="center" wrapText="1"/>
      <protection locked="0"/>
    </xf>
    <xf numFmtId="0" fontId="10"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3" fillId="0" borderId="0" xfId="0" applyFont="1" applyBorder="1" applyAlignment="1" applyProtection="1">
      <alignment horizontal="justify" vertical="center" wrapText="1"/>
      <protection locked="0"/>
    </xf>
    <xf numFmtId="0" fontId="10" fillId="0" borderId="0" xfId="0" applyFont="1" applyBorder="1" applyAlignment="1" applyProtection="1">
      <alignment vertical="center" wrapText="1"/>
      <protection locked="0"/>
    </xf>
    <xf numFmtId="0" fontId="10" fillId="0" borderId="0" xfId="0" applyFont="1" applyBorder="1" applyAlignment="1" applyProtection="1">
      <alignment horizontal="right" vertical="center" wrapText="1"/>
      <protection locked="0"/>
    </xf>
    <xf numFmtId="49" fontId="3" fillId="0" borderId="13" xfId="0" applyNumberFormat="1" applyFont="1" applyFill="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3" fillId="0" borderId="2" xfId="0" applyNumberFormat="1" applyFont="1" applyBorder="1" applyAlignment="1" applyProtection="1">
      <alignment horizontal="right" vertical="center" wrapText="1"/>
      <protection locked="0"/>
    </xf>
    <xf numFmtId="4" fontId="10" fillId="0" borderId="3" xfId="0" applyNumberFormat="1" applyFont="1" applyBorder="1" applyAlignment="1" applyProtection="1">
      <alignment horizontal="right" vertical="center" wrapText="1"/>
      <protection locked="0"/>
    </xf>
    <xf numFmtId="0" fontId="10" fillId="0" borderId="0" xfId="0" applyFont="1" applyAlignment="1" applyProtection="1">
      <alignment vertical="top"/>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41" fillId="0" borderId="0" xfId="0" applyFont="1" applyAlignment="1" applyProtection="1">
      <alignment vertical="center"/>
      <protection locked="0"/>
    </xf>
    <xf numFmtId="0" fontId="42" fillId="0" borderId="0" xfId="0" applyFont="1" applyAlignment="1" applyProtection="1">
      <alignment vertical="center"/>
      <protection locked="0"/>
    </xf>
    <xf numFmtId="0" fontId="40" fillId="0" borderId="0" xfId="0" applyFont="1" applyAlignment="1" applyProtection="1">
      <alignment vertical="center"/>
      <protection locked="0"/>
    </xf>
    <xf numFmtId="0" fontId="6" fillId="0" borderId="0" xfId="0" applyFont="1" applyFill="1" applyBorder="1" applyAlignment="1" applyProtection="1">
      <alignment horizontal="left" vertical="top"/>
      <protection locked="0"/>
    </xf>
    <xf numFmtId="0" fontId="6" fillId="4" borderId="2"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6" fillId="4" borderId="8" xfId="0" applyFont="1" applyFill="1" applyBorder="1" applyAlignment="1" applyProtection="1">
      <alignment horizontal="left" vertical="center"/>
      <protection locked="0"/>
    </xf>
    <xf numFmtId="0" fontId="6" fillId="4" borderId="8" xfId="0" applyFont="1" applyFill="1" applyBorder="1" applyAlignment="1" applyProtection="1">
      <alignment horizontal="center" vertical="center" wrapText="1"/>
      <protection locked="0"/>
    </xf>
    <xf numFmtId="0" fontId="16" fillId="3" borderId="7" xfId="0" applyFont="1" applyFill="1" applyBorder="1" applyAlignment="1" applyProtection="1">
      <alignment vertical="center"/>
      <protection locked="0"/>
    </xf>
    <xf numFmtId="4" fontId="16" fillId="3" borderId="9" xfId="0" applyNumberFormat="1" applyFont="1" applyFill="1" applyBorder="1" applyAlignment="1" applyProtection="1">
      <alignment horizontal="right" vertical="center"/>
      <protection locked="0"/>
    </xf>
    <xf numFmtId="0" fontId="16" fillId="3" borderId="5" xfId="0" applyFont="1" applyFill="1" applyBorder="1" applyAlignment="1" applyProtection="1">
      <alignment vertical="center"/>
      <protection locked="0"/>
    </xf>
    <xf numFmtId="0" fontId="6" fillId="2" borderId="22" xfId="0" applyFont="1" applyFill="1" applyBorder="1" applyAlignment="1" applyProtection="1">
      <alignment horizontal="center" vertical="center" wrapText="1"/>
      <protection locked="0"/>
    </xf>
    <xf numFmtId="4" fontId="6" fillId="2" borderId="45" xfId="0" applyNumberFormat="1" applyFont="1" applyFill="1" applyBorder="1" applyAlignment="1" applyProtection="1">
      <alignment horizontal="right" vertical="center" wrapText="1"/>
    </xf>
    <xf numFmtId="0" fontId="21" fillId="3" borderId="44" xfId="0" applyFont="1" applyFill="1" applyBorder="1" applyAlignment="1" applyProtection="1">
      <alignment vertical="center"/>
      <protection locked="0"/>
    </xf>
    <xf numFmtId="0" fontId="21" fillId="3" borderId="22" xfId="0" applyFont="1" applyFill="1" applyBorder="1" applyAlignment="1" applyProtection="1">
      <alignment vertical="center"/>
      <protection locked="0"/>
    </xf>
    <xf numFmtId="0" fontId="16" fillId="3" borderId="22" xfId="0" applyFont="1" applyFill="1" applyBorder="1" applyAlignment="1" applyProtection="1">
      <alignment horizontal="justify" vertical="center"/>
      <protection locked="0"/>
    </xf>
    <xf numFmtId="4" fontId="6" fillId="0" borderId="45" xfId="0" applyNumberFormat="1" applyFont="1" applyFill="1" applyBorder="1" applyAlignment="1" applyProtection="1">
      <alignment horizontal="right" vertical="center" wrapText="1"/>
    </xf>
    <xf numFmtId="43" fontId="6" fillId="0" borderId="17" xfId="0" applyNumberFormat="1" applyFont="1" applyFill="1" applyBorder="1" applyAlignment="1" applyProtection="1">
      <alignment horizontal="right" vertical="center" wrapText="1"/>
      <protection locked="0"/>
    </xf>
    <xf numFmtId="43" fontId="6" fillId="0" borderId="16" xfId="0" applyNumberFormat="1" applyFont="1" applyFill="1" applyBorder="1" applyAlignment="1" applyProtection="1">
      <alignment horizontal="right" vertical="center" wrapText="1"/>
      <protection locked="0"/>
    </xf>
    <xf numFmtId="0" fontId="6" fillId="0" borderId="17" xfId="0" applyFont="1" applyFill="1" applyBorder="1" applyAlignment="1" applyProtection="1">
      <alignment horizontal="right" vertical="center" wrapText="1"/>
      <protection locked="0"/>
    </xf>
    <xf numFmtId="0" fontId="16" fillId="3" borderId="17" xfId="0" applyFont="1" applyFill="1" applyBorder="1" applyAlignment="1" applyProtection="1">
      <alignment horizontal="right" vertical="center"/>
      <protection locked="0"/>
    </xf>
    <xf numFmtId="0" fontId="21" fillId="2" borderId="44" xfId="0" applyFont="1" applyFill="1" applyBorder="1" applyAlignment="1" applyProtection="1">
      <alignment vertical="center"/>
      <protection locked="0"/>
    </xf>
    <xf numFmtId="0" fontId="21" fillId="2" borderId="22" xfId="0" applyFont="1" applyFill="1" applyBorder="1" applyAlignment="1" applyProtection="1">
      <alignment vertical="center"/>
      <protection locked="0"/>
    </xf>
    <xf numFmtId="0" fontId="16" fillId="2" borderId="22" xfId="0" applyFont="1" applyFill="1" applyBorder="1" applyAlignment="1" applyProtection="1">
      <alignment horizontal="justify" vertical="center"/>
      <protection locked="0"/>
    </xf>
    <xf numFmtId="0" fontId="6" fillId="4" borderId="1"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4" fontId="6" fillId="4" borderId="3" xfId="0" applyNumberFormat="1" applyFont="1" applyFill="1" applyBorder="1" applyAlignment="1" applyProtection="1">
      <alignment horizontal="right" vertical="center" wrapText="1"/>
      <protection locked="0"/>
    </xf>
    <xf numFmtId="4" fontId="6" fillId="4" borderId="9"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justify" vertical="center"/>
      <protection locked="0"/>
    </xf>
    <xf numFmtId="0" fontId="6" fillId="0" borderId="2" xfId="0" applyFont="1" applyFill="1" applyBorder="1" applyAlignment="1" applyProtection="1">
      <alignment horizontal="center" vertical="center" wrapText="1"/>
      <protection locked="0"/>
    </xf>
    <xf numFmtId="4" fontId="16" fillId="3" borderId="3" xfId="0" applyNumberFormat="1" applyFont="1" applyFill="1" applyBorder="1" applyAlignment="1" applyProtection="1">
      <alignment horizontal="right" vertical="center"/>
      <protection locked="0"/>
    </xf>
    <xf numFmtId="0" fontId="29" fillId="3" borderId="8" xfId="0" applyFont="1" applyFill="1" applyBorder="1" applyAlignment="1" applyProtection="1">
      <alignment horizontal="justify" vertical="center"/>
      <protection locked="0"/>
    </xf>
    <xf numFmtId="0" fontId="6" fillId="0" borderId="8" xfId="0" applyFont="1" applyFill="1" applyBorder="1" applyAlignment="1" applyProtection="1">
      <alignment horizontal="center" vertical="center" wrapText="1"/>
      <protection locked="0"/>
    </xf>
    <xf numFmtId="0" fontId="2" fillId="3" borderId="27" xfId="0" applyFont="1" applyFill="1" applyBorder="1" applyAlignment="1" applyProtection="1">
      <alignment horizontal="justify" vertical="center"/>
      <protection locked="0"/>
    </xf>
    <xf numFmtId="0" fontId="2" fillId="3" borderId="14" xfId="0" applyFont="1" applyFill="1" applyBorder="1" applyAlignment="1" applyProtection="1">
      <alignment horizontal="justify" vertical="center"/>
      <protection locked="0"/>
    </xf>
    <xf numFmtId="0" fontId="19" fillId="3" borderId="14" xfId="0" applyFont="1" applyFill="1" applyBorder="1" applyAlignment="1" applyProtection="1">
      <alignment horizontal="justify" vertical="center"/>
      <protection locked="0"/>
    </xf>
    <xf numFmtId="0" fontId="2" fillId="3" borderId="28" xfId="0" applyFont="1" applyFill="1" applyBorder="1" applyAlignment="1" applyProtection="1">
      <alignment horizontal="justify" vertical="center"/>
      <protection locked="0"/>
    </xf>
    <xf numFmtId="0" fontId="19" fillId="3" borderId="28" xfId="0" applyFont="1" applyFill="1" applyBorder="1" applyAlignment="1" applyProtection="1">
      <alignment horizontal="justify" vertical="center"/>
      <protection locked="0"/>
    </xf>
    <xf numFmtId="0" fontId="16" fillId="3" borderId="1" xfId="0" applyFont="1" applyFill="1" applyBorder="1" applyAlignment="1" applyProtection="1">
      <alignment horizontal="justify" vertical="center"/>
      <protection locked="0"/>
    </xf>
    <xf numFmtId="0" fontId="21" fillId="3" borderId="7"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43"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0" fontId="43" fillId="0" borderId="0" xfId="0" applyFont="1" applyFill="1" applyAlignment="1" applyProtection="1">
      <alignment horizontal="justify"/>
      <protection locked="0"/>
    </xf>
    <xf numFmtId="0" fontId="44" fillId="0" borderId="0" xfId="0" applyFont="1" applyFill="1" applyAlignment="1" applyProtection="1">
      <alignment horizontal="right"/>
      <protection locked="0"/>
    </xf>
    <xf numFmtId="0" fontId="1" fillId="0" borderId="48" xfId="0" applyFont="1" applyFill="1" applyBorder="1" applyAlignment="1" applyProtection="1">
      <alignment horizontal="left" vertical="center" wrapText="1" indent="2"/>
      <protection locked="0"/>
    </xf>
    <xf numFmtId="0" fontId="1" fillId="0" borderId="49" xfId="0" applyFont="1" applyFill="1" applyBorder="1" applyAlignment="1" applyProtection="1">
      <alignment horizontal="justify" vertical="center" wrapText="1"/>
      <protection locked="0"/>
    </xf>
    <xf numFmtId="49" fontId="25" fillId="0" borderId="16" xfId="0" applyNumberFormat="1" applyFont="1" applyFill="1" applyBorder="1" applyAlignment="1">
      <alignment horizontal="center" vertical="center" wrapText="1"/>
    </xf>
    <xf numFmtId="49" fontId="25" fillId="0" borderId="18" xfId="0" applyNumberFormat="1" applyFont="1" applyFill="1" applyBorder="1" applyAlignment="1">
      <alignment horizontal="center" vertical="center" wrapText="1"/>
    </xf>
    <xf numFmtId="0" fontId="6" fillId="0" borderId="0" xfId="0" applyFont="1" applyFill="1" applyAlignment="1" applyProtection="1">
      <alignment vertical="center"/>
      <protection locked="0"/>
    </xf>
    <xf numFmtId="49" fontId="25" fillId="0" borderId="16" xfId="0" applyNumberFormat="1" applyFont="1" applyFill="1" applyBorder="1" applyAlignment="1" applyProtection="1">
      <alignment horizontal="center" vertical="center" wrapText="1"/>
      <protection locked="0"/>
    </xf>
    <xf numFmtId="49" fontId="25" fillId="0" borderId="18" xfId="0" applyNumberFormat="1" applyFont="1" applyFill="1" applyBorder="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22" fillId="0" borderId="48" xfId="0" applyFont="1" applyFill="1" applyBorder="1" applyAlignment="1" applyProtection="1">
      <alignment horizontal="justify" vertical="center" wrapText="1"/>
      <protection locked="0"/>
    </xf>
    <xf numFmtId="0" fontId="3" fillId="0" borderId="44" xfId="0" applyFont="1" applyFill="1" applyBorder="1" applyAlignment="1" applyProtection="1">
      <alignment horizontal="justify" vertical="center" wrapText="1"/>
      <protection locked="0"/>
    </xf>
    <xf numFmtId="49" fontId="25" fillId="0" borderId="0" xfId="0" applyNumberFormat="1" applyFont="1" applyFill="1" applyAlignment="1" applyProtection="1">
      <alignment vertical="center"/>
      <protection locked="0"/>
    </xf>
    <xf numFmtId="0" fontId="6" fillId="0" borderId="15"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1" fillId="0" borderId="48"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47"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1" fillId="0" borderId="15"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4" fontId="1" fillId="0" borderId="47" xfId="0" applyNumberFormat="1" applyFont="1" applyFill="1" applyBorder="1" applyAlignment="1" applyProtection="1">
      <alignment horizontal="right" vertical="center" wrapText="1"/>
    </xf>
    <xf numFmtId="0" fontId="1" fillId="0" borderId="48" xfId="0" applyFont="1" applyFill="1" applyBorder="1" applyAlignment="1" applyProtection="1">
      <alignment horizontal="left" vertical="center" wrapText="1" indent="1"/>
      <protection locked="0"/>
    </xf>
    <xf numFmtId="4" fontId="6" fillId="0" borderId="0" xfId="0" applyNumberFormat="1" applyFont="1" applyFill="1" applyBorder="1" applyAlignment="1" applyProtection="1">
      <alignment horizontal="right" vertical="top"/>
      <protection locked="0"/>
    </xf>
    <xf numFmtId="4" fontId="11" fillId="0" borderId="15" xfId="0" applyNumberFormat="1" applyFont="1" applyFill="1" applyBorder="1" applyAlignment="1" applyProtection="1">
      <alignment horizontal="center" vertical="center" wrapText="1"/>
      <protection locked="0"/>
    </xf>
    <xf numFmtId="4" fontId="11" fillId="0" borderId="23" xfId="0" applyNumberFormat="1" applyFont="1" applyFill="1" applyBorder="1" applyAlignment="1" applyProtection="1">
      <alignment horizontal="center" vertical="center" wrapText="1"/>
      <protection locked="0"/>
    </xf>
    <xf numFmtId="4" fontId="11" fillId="0" borderId="16" xfId="0" applyNumberFormat="1" applyFont="1" applyFill="1" applyBorder="1" applyAlignment="1" applyProtection="1">
      <alignment horizontal="center" vertical="center" wrapText="1"/>
      <protection locked="0"/>
    </xf>
    <xf numFmtId="4" fontId="11" fillId="0" borderId="18" xfId="0" applyNumberFormat="1" applyFont="1" applyFill="1" applyBorder="1" applyAlignment="1" applyProtection="1">
      <alignment horizontal="center" vertical="center" wrapText="1"/>
      <protection locked="0"/>
    </xf>
    <xf numFmtId="0" fontId="5" fillId="0" borderId="48"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47" xfId="0" applyNumberFormat="1" applyFont="1" applyFill="1" applyBorder="1" applyAlignment="1" applyProtection="1">
      <alignment horizontal="justify" vertical="center" wrapText="1"/>
      <protection locked="0"/>
    </xf>
    <xf numFmtId="0" fontId="3" fillId="0" borderId="0" xfId="0" applyFont="1" applyFill="1" applyBorder="1" applyAlignment="1">
      <alignment horizontal="left" vertical="top"/>
    </xf>
    <xf numFmtId="49" fontId="3" fillId="0" borderId="48"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7"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0" fontId="3" fillId="0" borderId="48" xfId="0" applyFont="1" applyBorder="1" applyAlignment="1">
      <alignment horizontal="left" vertical="top" wrapText="1"/>
    </xf>
    <xf numFmtId="0" fontId="3" fillId="0" borderId="17" xfId="0" applyFont="1" applyBorder="1" applyAlignment="1">
      <alignment horizontal="justify" vertical="top" wrapText="1"/>
    </xf>
    <xf numFmtId="0" fontId="1" fillId="0" borderId="48" xfId="0" applyFont="1" applyBorder="1" applyAlignment="1">
      <alignment horizontal="left" vertical="top" wrapText="1" indent="1"/>
    </xf>
    <xf numFmtId="0" fontId="1" fillId="0" borderId="17" xfId="0" applyFont="1" applyBorder="1" applyAlignment="1">
      <alignment horizontal="justify" vertical="top" wrapText="1"/>
    </xf>
    <xf numFmtId="0" fontId="1" fillId="0" borderId="48" xfId="0" applyFont="1" applyBorder="1" applyAlignment="1">
      <alignment horizontal="left" vertical="top" wrapText="1" indent="2"/>
    </xf>
    <xf numFmtId="0" fontId="1" fillId="0" borderId="48" xfId="0" applyFont="1" applyBorder="1" applyAlignment="1">
      <alignment horizontal="left" vertical="top" wrapText="1" indent="3"/>
    </xf>
    <xf numFmtId="49" fontId="25" fillId="4" borderId="16" xfId="0" applyNumberFormat="1" applyFont="1" applyFill="1" applyBorder="1" applyAlignment="1">
      <alignment horizontal="center" vertical="center" wrapText="1"/>
    </xf>
    <xf numFmtId="0" fontId="5" fillId="0" borderId="0" xfId="0" applyFont="1" applyProtection="1"/>
    <xf numFmtId="0" fontId="10" fillId="4" borderId="0" xfId="0" applyFont="1" applyFill="1" applyBorder="1" applyAlignment="1" applyProtection="1">
      <alignment horizontal="right"/>
      <protection locked="0"/>
    </xf>
    <xf numFmtId="0" fontId="32" fillId="0" borderId="0" xfId="0" applyFont="1" applyAlignment="1" applyProtection="1">
      <protection locked="0"/>
    </xf>
    <xf numFmtId="0" fontId="33" fillId="0" borderId="26"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wrapText="1"/>
      <protection locked="0"/>
    </xf>
    <xf numFmtId="0" fontId="33" fillId="0" borderId="24"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4" fontId="33" fillId="0" borderId="17" xfId="0" applyNumberFormat="1" applyFont="1" applyBorder="1" applyAlignment="1" applyProtection="1">
      <alignment horizontal="right" vertical="center"/>
      <protection locked="0"/>
    </xf>
    <xf numFmtId="4" fontId="33" fillId="0" borderId="14" xfId="0" applyNumberFormat="1" applyFont="1" applyBorder="1" applyAlignment="1" applyProtection="1">
      <alignment horizontal="right" vertical="center"/>
      <protection locked="0"/>
    </xf>
    <xf numFmtId="4" fontId="33" fillId="0" borderId="6" xfId="0" applyNumberFormat="1" applyFont="1" applyBorder="1" applyAlignment="1" applyProtection="1">
      <alignment horizontal="right" vertical="center"/>
      <protection locked="0"/>
    </xf>
    <xf numFmtId="0" fontId="33" fillId="0" borderId="14"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33" fillId="0" borderId="10" xfId="0" applyFont="1" applyBorder="1" applyAlignment="1" applyProtection="1">
      <alignment horizontal="center" vertical="center"/>
      <protection locked="0"/>
    </xf>
    <xf numFmtId="0" fontId="33" fillId="0" borderId="21" xfId="0" applyFont="1" applyBorder="1" applyAlignment="1" applyProtection="1">
      <alignment vertical="center"/>
      <protection locked="0"/>
    </xf>
    <xf numFmtId="0" fontId="34" fillId="0" borderId="0" xfId="0" applyFont="1" applyProtection="1">
      <protection locked="0"/>
    </xf>
    <xf numFmtId="4" fontId="33" fillId="0" borderId="17" xfId="0" applyNumberFormat="1" applyFont="1" applyBorder="1" applyAlignment="1" applyProtection="1">
      <alignment horizontal="right" vertical="center"/>
    </xf>
    <xf numFmtId="4" fontId="33" fillId="0" borderId="14" xfId="0" applyNumberFormat="1" applyFont="1" applyBorder="1" applyAlignment="1" applyProtection="1">
      <alignment horizontal="right" vertical="center"/>
    </xf>
    <xf numFmtId="4" fontId="33" fillId="0" borderId="6" xfId="0" applyNumberFormat="1" applyFont="1" applyBorder="1" applyAlignment="1" applyProtection="1">
      <alignment horizontal="right" vertical="center"/>
    </xf>
    <xf numFmtId="4" fontId="33" fillId="0" borderId="22" xfId="0" applyNumberFormat="1" applyFont="1" applyBorder="1" applyAlignment="1" applyProtection="1">
      <alignment horizontal="right" vertical="center"/>
    </xf>
    <xf numFmtId="4" fontId="33" fillId="0" borderId="45" xfId="0" applyNumberFormat="1" applyFont="1" applyBorder="1" applyAlignment="1" applyProtection="1">
      <alignment horizontal="right" vertical="center"/>
    </xf>
    <xf numFmtId="0" fontId="20" fillId="0" borderId="0" xfId="0" applyFont="1" applyAlignment="1" applyProtection="1">
      <protection locked="0"/>
    </xf>
    <xf numFmtId="0" fontId="33" fillId="0" borderId="17"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4" fontId="33" fillId="0" borderId="12" xfId="0" applyNumberFormat="1" applyFont="1" applyBorder="1" applyAlignment="1" applyProtection="1">
      <alignment horizontal="right" vertical="center"/>
    </xf>
    <xf numFmtId="0" fontId="0" fillId="0" borderId="0" xfId="0" applyProtection="1">
      <protection locked="0"/>
    </xf>
    <xf numFmtId="0" fontId="11" fillId="0" borderId="8" xfId="0" applyFont="1" applyFill="1" applyBorder="1" applyAlignment="1" applyProtection="1">
      <alignment vertical="center" wrapText="1"/>
      <protection locked="0"/>
    </xf>
    <xf numFmtId="49" fontId="25"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1" fillId="0" borderId="5" xfId="0" applyFont="1" applyBorder="1" applyAlignment="1" applyProtection="1">
      <alignment vertical="center" wrapText="1"/>
      <protection locked="0"/>
    </xf>
    <xf numFmtId="4" fontId="31" fillId="0" borderId="17" xfId="0" applyNumberFormat="1" applyFont="1" applyBorder="1" applyAlignment="1" applyProtection="1">
      <alignment horizontal="right" vertical="center" wrapText="1"/>
      <protection locked="0"/>
    </xf>
    <xf numFmtId="0" fontId="46" fillId="0" borderId="0" xfId="0" applyFont="1" applyProtection="1">
      <protection locked="0"/>
    </xf>
    <xf numFmtId="0" fontId="11" fillId="0" borderId="48" xfId="0" applyFont="1" applyBorder="1" applyAlignment="1" applyProtection="1">
      <alignment vertical="top" wrapText="1"/>
      <protection locked="0"/>
    </xf>
    <xf numFmtId="0" fontId="39"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48" xfId="0" applyFont="1" applyBorder="1" applyAlignment="1" applyProtection="1">
      <alignment horizontal="justify" vertical="center" wrapText="1"/>
      <protection locked="0"/>
    </xf>
    <xf numFmtId="0" fontId="22" fillId="0" borderId="48" xfId="0" applyFont="1" applyBorder="1" applyAlignment="1" applyProtection="1">
      <alignment horizontal="left" vertical="center" wrapText="1" indent="4"/>
      <protection locked="0"/>
    </xf>
    <xf numFmtId="0" fontId="3" fillId="0" borderId="44" xfId="0" applyFont="1" applyBorder="1" applyAlignment="1" applyProtection="1">
      <alignment horizontal="justify" vertical="center" wrapText="1"/>
      <protection locked="0"/>
    </xf>
    <xf numFmtId="0" fontId="6" fillId="0" borderId="0" xfId="0" applyFont="1" applyFill="1" applyBorder="1" applyAlignment="1">
      <alignment horizontal="right"/>
    </xf>
    <xf numFmtId="0" fontId="32"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left" vertical="center"/>
    </xf>
    <xf numFmtId="0" fontId="33"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5" xfId="0" applyFont="1" applyFill="1" applyBorder="1" applyAlignment="1"/>
    <xf numFmtId="0" fontId="5" fillId="0" borderId="6" xfId="0" applyFont="1" applyFill="1" applyBorder="1"/>
    <xf numFmtId="0" fontId="5" fillId="0" borderId="7" xfId="0" applyFont="1" applyFill="1" applyBorder="1" applyAlignment="1"/>
    <xf numFmtId="0" fontId="5" fillId="0" borderId="8" xfId="0" applyFont="1" applyFill="1" applyBorder="1"/>
    <xf numFmtId="0" fontId="36" fillId="0" borderId="0" xfId="0" applyFont="1" applyFill="1" applyAlignment="1"/>
    <xf numFmtId="0" fontId="34" fillId="0" borderId="0" xfId="0" applyFont="1" applyFill="1" applyBorder="1" applyAlignment="1">
      <alignment vertical="center" wrapText="1"/>
    </xf>
    <xf numFmtId="0" fontId="33" fillId="0" borderId="0" xfId="0" applyFont="1" applyFill="1" applyBorder="1" applyAlignment="1">
      <alignment horizontal="left" vertical="center"/>
    </xf>
    <xf numFmtId="0" fontId="33" fillId="0" borderId="3" xfId="0" applyFont="1" applyFill="1" applyBorder="1" applyAlignment="1">
      <alignment horizontal="center" vertical="center"/>
    </xf>
    <xf numFmtId="0" fontId="6" fillId="4" borderId="0" xfId="0" applyFont="1" applyFill="1" applyBorder="1" applyAlignment="1" applyProtection="1">
      <alignment horizontal="right"/>
      <protection locked="0"/>
    </xf>
    <xf numFmtId="0" fontId="33" fillId="0" borderId="5" xfId="0" applyFont="1" applyBorder="1" applyAlignment="1" applyProtection="1">
      <alignment horizontal="left" vertical="center"/>
      <protection locked="0"/>
    </xf>
    <xf numFmtId="4" fontId="33" fillId="0" borderId="47" xfId="0" applyNumberFormat="1" applyFont="1" applyBorder="1" applyAlignment="1" applyProtection="1">
      <alignment horizontal="right" vertical="center"/>
      <protection locked="0"/>
    </xf>
    <xf numFmtId="0" fontId="34" fillId="0" borderId="14" xfId="0" applyFont="1" applyBorder="1" applyAlignment="1" applyProtection="1">
      <alignment horizontal="left" vertical="center"/>
      <protection locked="0"/>
    </xf>
    <xf numFmtId="0" fontId="33" fillId="2" borderId="15" xfId="0" applyFont="1" applyFill="1" applyBorder="1" applyAlignment="1" applyProtection="1">
      <alignment horizontal="center" vertical="center"/>
      <protection locked="0"/>
    </xf>
    <xf numFmtId="0" fontId="33" fillId="2" borderId="16" xfId="0" applyFont="1" applyFill="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4" fontId="33" fillId="0" borderId="47" xfId="0" applyNumberFormat="1" applyFont="1" applyBorder="1" applyAlignment="1" applyProtection="1">
      <alignment horizontal="right" vertical="center"/>
    </xf>
    <xf numFmtId="0" fontId="47" fillId="0" borderId="0" xfId="0" applyFont="1"/>
    <xf numFmtId="0" fontId="48" fillId="0" borderId="0" xfId="0" applyFont="1"/>
    <xf numFmtId="0" fontId="11" fillId="0" borderId="0" xfId="0" applyFont="1" applyFill="1" applyBorder="1" applyAlignment="1" applyProtection="1">
      <alignment vertical="center"/>
      <protection locked="0"/>
    </xf>
    <xf numFmtId="4" fontId="6" fillId="0" borderId="8" xfId="0" applyNumberFormat="1" applyFont="1" applyFill="1" applyBorder="1" applyAlignment="1" applyProtection="1">
      <alignment horizontal="left" vertical="top"/>
      <protection locked="0"/>
    </xf>
    <xf numFmtId="0" fontId="6" fillId="0" borderId="44"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6" fillId="0" borderId="2"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21" fillId="0" borderId="46" xfId="0" applyFont="1" applyFill="1" applyBorder="1" applyAlignment="1" applyProtection="1">
      <alignment vertical="center"/>
      <protection locked="0"/>
    </xf>
    <xf numFmtId="0" fontId="2" fillId="0" borderId="48" xfId="0" applyFont="1" applyFill="1" applyBorder="1" applyAlignment="1" applyProtection="1">
      <alignment horizontal="left" vertical="center" indent="3"/>
      <protection locked="0"/>
    </xf>
    <xf numFmtId="0" fontId="2" fillId="0" borderId="2" xfId="0" applyFont="1" applyFill="1" applyBorder="1" applyAlignment="1" applyProtection="1">
      <alignment horizontal="justify" vertical="center"/>
      <protection locked="0"/>
    </xf>
    <xf numFmtId="0" fontId="21" fillId="0" borderId="8" xfId="0" applyFont="1" applyFill="1" applyBorder="1" applyAlignment="1" applyProtection="1">
      <alignment horizontal="left" vertical="center"/>
      <protection locked="0"/>
    </xf>
    <xf numFmtId="0" fontId="2" fillId="0" borderId="49"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6" fillId="0" borderId="2" xfId="0" applyNumberFormat="1" applyFont="1" applyFill="1" applyBorder="1" applyAlignment="1" applyProtection="1">
      <alignment horizontal="right" vertical="center" wrapText="1"/>
    </xf>
    <xf numFmtId="4" fontId="6" fillId="0" borderId="8" xfId="0" applyNumberFormat="1" applyFont="1" applyFill="1" applyBorder="1" applyAlignment="1" applyProtection="1">
      <alignment horizontal="right" vertical="center" wrapText="1"/>
    </xf>
    <xf numFmtId="4" fontId="6" fillId="2" borderId="23"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6" fillId="0" borderId="47" xfId="0" applyNumberFormat="1" applyFont="1" applyFill="1" applyBorder="1" applyAlignment="1" applyProtection="1">
      <alignment horizontal="right" vertical="center"/>
    </xf>
    <xf numFmtId="4" fontId="16" fillId="0" borderId="18" xfId="0" applyNumberFormat="1" applyFont="1" applyFill="1" applyBorder="1" applyAlignment="1" applyProtection="1">
      <alignment horizontal="right" vertical="center"/>
    </xf>
    <xf numFmtId="4" fontId="16" fillId="0" borderId="2" xfId="0" applyNumberFormat="1" applyFont="1" applyFill="1" applyBorder="1" applyAlignment="1" applyProtection="1">
      <alignment horizontal="right" vertical="center"/>
    </xf>
    <xf numFmtId="4" fontId="16" fillId="0" borderId="8" xfId="0" applyNumberFormat="1" applyFont="1" applyFill="1" applyBorder="1" applyAlignment="1" applyProtection="1">
      <alignment horizontal="right" vertical="center"/>
    </xf>
    <xf numFmtId="0" fontId="20" fillId="0" borderId="0" xfId="0" applyFont="1" applyBorder="1" applyAlignment="1" applyProtection="1">
      <alignment horizontal="left" vertical="center"/>
    </xf>
    <xf numFmtId="0" fontId="45" fillId="0" borderId="0"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vertical="center" wrapText="1"/>
    </xf>
    <xf numFmtId="4" fontId="16" fillId="3" borderId="47" xfId="0" applyNumberFormat="1" applyFont="1" applyFill="1" applyBorder="1" applyAlignment="1" applyProtection="1">
      <alignment horizontal="right" vertical="center"/>
    </xf>
    <xf numFmtId="4" fontId="16" fillId="3" borderId="18" xfId="0" applyNumberFormat="1" applyFont="1" applyFill="1" applyBorder="1" applyAlignment="1" applyProtection="1">
      <alignment horizontal="right" vertical="center"/>
    </xf>
    <xf numFmtId="0" fontId="50" fillId="0" borderId="0" xfId="0" applyFont="1" applyFill="1" applyBorder="1" applyAlignment="1" applyProtection="1">
      <alignment horizontal="center"/>
      <protection locked="0"/>
    </xf>
    <xf numFmtId="0" fontId="49" fillId="0" borderId="0" xfId="0" applyFont="1" applyBorder="1" applyAlignment="1" applyProtection="1">
      <alignment horizontal="left"/>
      <protection locked="0"/>
    </xf>
    <xf numFmtId="0" fontId="45" fillId="0" borderId="0" xfId="0" applyFont="1" applyBorder="1" applyAlignment="1" applyProtection="1">
      <alignment horizontal="left"/>
      <protection locked="0"/>
    </xf>
    <xf numFmtId="0" fontId="49" fillId="0" borderId="0" xfId="0" applyFont="1" applyFill="1" applyAlignment="1" applyProtection="1">
      <alignment horizontal="center" vertical="center"/>
      <protection locked="0"/>
    </xf>
    <xf numFmtId="0" fontId="51" fillId="0" borderId="0" xfId="0" applyFont="1" applyFill="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 fontId="0" fillId="0" borderId="8" xfId="0" applyNumberFormat="1" applyFill="1" applyBorder="1" applyAlignment="1" applyProtection="1">
      <alignment horizontal="center"/>
      <protection locked="0"/>
    </xf>
    <xf numFmtId="4" fontId="11" fillId="0" borderId="8" xfId="0" applyNumberFormat="1" applyFont="1" applyFill="1" applyBorder="1" applyAlignment="1" applyProtection="1">
      <alignment vertical="top"/>
      <protection locked="0"/>
    </xf>
    <xf numFmtId="4" fontId="16" fillId="0" borderId="9" xfId="0" applyNumberFormat="1" applyFont="1" applyBorder="1" applyAlignment="1" applyProtection="1">
      <alignment horizontal="left" vertical="top"/>
      <protection locked="0"/>
    </xf>
    <xf numFmtId="4" fontId="49" fillId="0" borderId="0" xfId="0" applyNumberFormat="1" applyFont="1" applyBorder="1" applyAlignment="1" applyProtection="1">
      <alignment horizontal="left"/>
      <protection locked="0"/>
    </xf>
    <xf numFmtId="4" fontId="6"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50" fillId="0" borderId="0" xfId="0" applyFont="1" applyFill="1" applyBorder="1" applyAlignment="1" applyProtection="1">
      <alignment horizontal="left"/>
    </xf>
    <xf numFmtId="0" fontId="10" fillId="0" borderId="0" xfId="0" applyFont="1" applyBorder="1" applyAlignment="1" applyProtection="1">
      <alignment horizontal="center" vertical="center" wrapText="1"/>
      <protection locked="0"/>
    </xf>
    <xf numFmtId="0" fontId="42" fillId="0" borderId="0" xfId="0" applyFont="1" applyFill="1" applyBorder="1" applyAlignment="1" applyProtection="1">
      <alignment horizontal="left"/>
    </xf>
    <xf numFmtId="0" fontId="22" fillId="0" borderId="0" xfId="0" applyFont="1" applyFill="1" applyProtection="1">
      <protection locked="0"/>
    </xf>
    <xf numFmtId="0" fontId="42" fillId="0" borderId="0" xfId="0" applyFont="1" applyFill="1" applyBorder="1" applyAlignment="1" applyProtection="1">
      <alignment horizontal="left"/>
      <protection locked="0"/>
    </xf>
    <xf numFmtId="0" fontId="1" fillId="0" borderId="0" xfId="0" applyFont="1" applyFill="1" applyProtection="1">
      <protection locked="0"/>
    </xf>
    <xf numFmtId="3" fontId="11" fillId="0" borderId="17" xfId="0" applyNumberFormat="1" applyFont="1" applyBorder="1" applyAlignment="1" applyProtection="1">
      <alignment horizontal="right" vertical="center" wrapText="1"/>
    </xf>
    <xf numFmtId="3" fontId="22" fillId="0" borderId="17" xfId="0" applyNumberFormat="1" applyFont="1" applyBorder="1" applyAlignment="1" applyProtection="1">
      <alignment horizontal="right" vertical="center" wrapText="1"/>
      <protection locked="0"/>
    </xf>
    <xf numFmtId="3" fontId="22" fillId="0" borderId="17" xfId="0" applyNumberFormat="1" applyFont="1" applyBorder="1" applyAlignment="1" applyProtection="1">
      <alignment horizontal="right" vertical="center" wrapText="1"/>
    </xf>
    <xf numFmtId="3" fontId="11" fillId="0" borderId="17" xfId="0" applyNumberFormat="1" applyFont="1" applyBorder="1" applyAlignment="1" applyProtection="1">
      <alignment horizontal="right" vertical="center" wrapText="1"/>
      <protection locked="0"/>
    </xf>
    <xf numFmtId="3" fontId="3" fillId="0" borderId="22" xfId="0" applyNumberFormat="1" applyFont="1" applyBorder="1" applyAlignment="1" applyProtection="1">
      <alignment horizontal="right" vertical="center" wrapText="1"/>
    </xf>
    <xf numFmtId="0" fontId="3" fillId="0" borderId="48"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47"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47" xfId="0" applyNumberFormat="1" applyFont="1" applyFill="1" applyBorder="1" applyAlignment="1" applyProtection="1">
      <alignment horizontal="right" vertical="center" wrapText="1"/>
    </xf>
    <xf numFmtId="0" fontId="1" fillId="0" borderId="48" xfId="0" applyFont="1" applyFill="1" applyBorder="1" applyAlignment="1" applyProtection="1">
      <alignment horizontal="left" vertical="top" wrapText="1" indent="2"/>
      <protection locked="0"/>
    </xf>
    <xf numFmtId="3" fontId="1" fillId="0" borderId="22" xfId="0" applyNumberFormat="1" applyFont="1" applyFill="1" applyBorder="1" applyAlignment="1" applyProtection="1">
      <alignment horizontal="right" vertical="center" wrapText="1"/>
    </xf>
    <xf numFmtId="3" fontId="1" fillId="0" borderId="45" xfId="0" applyNumberFormat="1" applyFont="1" applyFill="1" applyBorder="1" applyAlignment="1" applyProtection="1">
      <alignment horizontal="right" vertical="center" wrapText="1"/>
    </xf>
    <xf numFmtId="3" fontId="3" fillId="0" borderId="22" xfId="0" applyNumberFormat="1" applyFont="1" applyFill="1" applyBorder="1" applyAlignment="1" applyProtection="1">
      <alignment horizontal="right" vertical="center" wrapText="1"/>
    </xf>
    <xf numFmtId="3" fontId="3" fillId="0" borderId="45"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2" fillId="0" borderId="17" xfId="0" applyNumberFormat="1" applyFont="1" applyFill="1" applyBorder="1" applyAlignment="1" applyProtection="1">
      <alignment horizontal="right" vertical="center" wrapText="1"/>
      <protection locked="0"/>
    </xf>
    <xf numFmtId="3" fontId="22" fillId="0" borderId="17" xfId="0" applyNumberFormat="1" applyFont="1" applyFill="1" applyBorder="1" applyAlignment="1" applyProtection="1">
      <alignment horizontal="right" vertical="center" wrapText="1"/>
    </xf>
    <xf numFmtId="3" fontId="22" fillId="0" borderId="47"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46" xfId="0" applyFont="1" applyBorder="1" applyAlignment="1" applyProtection="1">
      <alignment vertical="center" wrapText="1"/>
    </xf>
    <xf numFmtId="0" fontId="1" fillId="0" borderId="48" xfId="0" applyFont="1" applyBorder="1" applyAlignment="1" applyProtection="1">
      <alignment horizontal="left" vertical="center" wrapText="1" indent="3"/>
    </xf>
    <xf numFmtId="0" fontId="1" fillId="0" borderId="48" xfId="0" applyFont="1" applyBorder="1" applyAlignment="1" applyProtection="1">
      <alignment vertical="center" wrapText="1"/>
    </xf>
    <xf numFmtId="0" fontId="1" fillId="0" borderId="49" xfId="0" applyFont="1" applyBorder="1" applyAlignment="1" applyProtection="1">
      <alignment horizontal="left" vertical="center" wrapText="1" indent="3"/>
    </xf>
    <xf numFmtId="0" fontId="3" fillId="0" borderId="44"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47"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5" xfId="0" applyNumberFormat="1" applyFont="1" applyBorder="1" applyAlignment="1" applyProtection="1">
      <alignment horizontal="right" vertical="center" wrapText="1"/>
    </xf>
    <xf numFmtId="3" fontId="15"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43"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6" fillId="0" borderId="0" xfId="0" applyNumberFormat="1" applyFont="1" applyBorder="1" applyAlignment="1" applyProtection="1">
      <alignment horizontal="left" vertical="top"/>
      <protection locked="0"/>
    </xf>
    <xf numFmtId="0" fontId="15"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6" fillId="0" borderId="0" xfId="0" applyFont="1" applyFill="1" applyBorder="1" applyAlignment="1" applyProtection="1">
      <alignment horizontal="justify" vertical="center"/>
      <protection locked="0"/>
    </xf>
    <xf numFmtId="4" fontId="16"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vertical="center"/>
      <protection locked="0"/>
    </xf>
    <xf numFmtId="0" fontId="21" fillId="0" borderId="44" xfId="0" applyFont="1" applyFill="1" applyBorder="1" applyAlignment="1" applyProtection="1">
      <alignment vertical="center"/>
      <protection locked="0"/>
    </xf>
    <xf numFmtId="0" fontId="33" fillId="0" borderId="0" xfId="0" applyFont="1" applyBorder="1" applyAlignment="1" applyProtection="1">
      <alignment horizontal="center" vertical="center"/>
      <protection locked="0"/>
    </xf>
    <xf numFmtId="0" fontId="33" fillId="0" borderId="0" xfId="0" applyFont="1" applyBorder="1" applyAlignment="1" applyProtection="1">
      <alignment vertical="center"/>
      <protection locked="0"/>
    </xf>
    <xf numFmtId="4" fontId="33"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0" fontId="0" fillId="0" borderId="8" xfId="0" applyBorder="1" applyAlignment="1" applyProtection="1">
      <alignment horizontal="center"/>
      <protection locked="0"/>
    </xf>
    <xf numFmtId="3" fontId="22" fillId="0" borderId="47" xfId="0" applyNumberFormat="1" applyFont="1" applyFill="1" applyBorder="1" applyAlignment="1" applyProtection="1">
      <alignment horizontal="right" vertical="center" wrapText="1"/>
      <protection locked="0"/>
    </xf>
    <xf numFmtId="0" fontId="1" fillId="0" borderId="49" xfId="0" applyFont="1" applyFill="1" applyBorder="1" applyAlignment="1" applyProtection="1">
      <alignment horizontal="justify" vertical="center" wrapText="1"/>
    </xf>
    <xf numFmtId="0" fontId="1" fillId="0" borderId="48" xfId="0" applyFont="1" applyFill="1" applyBorder="1" applyAlignment="1" applyProtection="1">
      <alignment horizontal="justify" vertical="center" wrapText="1"/>
    </xf>
    <xf numFmtId="0" fontId="52" fillId="0" borderId="0" xfId="0" applyFont="1"/>
    <xf numFmtId="3" fontId="22" fillId="0" borderId="16" xfId="0" applyNumberFormat="1" applyFont="1" applyFill="1" applyBorder="1" applyAlignment="1" applyProtection="1">
      <alignment horizontal="right" vertical="center" wrapText="1"/>
      <protection locked="0"/>
    </xf>
    <xf numFmtId="3" fontId="22" fillId="0" borderId="16" xfId="0" applyNumberFormat="1" applyFont="1" applyFill="1" applyBorder="1" applyAlignment="1" applyProtection="1">
      <alignment horizontal="right" vertical="center" wrapText="1"/>
    </xf>
    <xf numFmtId="3" fontId="22" fillId="0" borderId="18" xfId="0" applyNumberFormat="1" applyFont="1" applyFill="1" applyBorder="1" applyAlignment="1" applyProtection="1">
      <alignment horizontal="right" vertical="center" wrapText="1"/>
    </xf>
    <xf numFmtId="3" fontId="11" fillId="0" borderId="16" xfId="0" applyNumberFormat="1" applyFont="1" applyFill="1" applyBorder="1" applyAlignment="1" applyProtection="1">
      <alignment horizontal="right" vertical="center" wrapText="1"/>
    </xf>
    <xf numFmtId="3" fontId="31" fillId="0" borderId="16" xfId="0" applyNumberFormat="1" applyFont="1" applyFill="1" applyBorder="1" applyAlignment="1" applyProtection="1">
      <alignment horizontal="right" vertical="center" wrapText="1"/>
    </xf>
    <xf numFmtId="9" fontId="23" fillId="0" borderId="47" xfId="6" applyFont="1" applyBorder="1" applyAlignment="1">
      <alignment horizontal="center" vertical="center" wrapText="1"/>
    </xf>
    <xf numFmtId="3" fontId="11"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6"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6" fillId="0" borderId="8" xfId="0" applyFont="1" applyFill="1" applyBorder="1" applyAlignment="1" applyProtection="1">
      <alignment vertical="center" wrapText="1"/>
      <protection locked="0"/>
    </xf>
    <xf numFmtId="43" fontId="6" fillId="2" borderId="0" xfId="12" applyFont="1" applyFill="1" applyBorder="1" applyAlignment="1" applyProtection="1">
      <alignment horizontal="right" vertical="top"/>
    </xf>
    <xf numFmtId="43" fontId="6" fillId="2" borderId="6" xfId="12" applyFont="1" applyFill="1" applyBorder="1" applyAlignment="1" applyProtection="1">
      <alignment horizontal="right" vertical="top"/>
    </xf>
    <xf numFmtId="43" fontId="5" fillId="0" borderId="0" xfId="12" applyFont="1" applyBorder="1" applyAlignment="1" applyProtection="1">
      <alignment horizontal="right" vertical="top"/>
      <protection locked="0"/>
    </xf>
    <xf numFmtId="43" fontId="5" fillId="0" borderId="6" xfId="12" applyFont="1" applyBorder="1" applyAlignment="1" applyProtection="1">
      <alignment horizontal="right" vertical="top"/>
      <protection locked="0"/>
    </xf>
    <xf numFmtId="43" fontId="7" fillId="2" borderId="0" xfId="12" applyFont="1" applyFill="1" applyBorder="1" applyAlignment="1" applyProtection="1">
      <alignment horizontal="right" vertical="top"/>
    </xf>
    <xf numFmtId="43" fontId="7" fillId="2" borderId="6" xfId="12" applyFont="1" applyFill="1" applyBorder="1" applyAlignment="1" applyProtection="1">
      <alignment horizontal="right" vertical="top"/>
    </xf>
    <xf numFmtId="0" fontId="6" fillId="0" borderId="5" xfId="0" applyFont="1" applyFill="1" applyBorder="1" applyAlignment="1" applyProtection="1">
      <alignment horizontal="justify" vertical="top"/>
      <protection locked="0"/>
    </xf>
    <xf numFmtId="4" fontId="15" fillId="0" borderId="0" xfId="0" applyNumberFormat="1" applyFont="1" applyFill="1" applyBorder="1" applyAlignment="1" applyProtection="1">
      <alignment horizontal="right" vertical="top"/>
    </xf>
    <xf numFmtId="4" fontId="15" fillId="0" borderId="6" xfId="0" applyNumberFormat="1" applyFont="1" applyFill="1" applyBorder="1" applyAlignment="1" applyProtection="1">
      <alignment horizontal="right" vertical="top"/>
    </xf>
    <xf numFmtId="0" fontId="7"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2" fillId="0" borderId="5" xfId="0" applyFont="1" applyFill="1" applyBorder="1" applyAlignment="1" applyProtection="1">
      <alignment horizontal="justify" vertical="top"/>
      <protection locked="0"/>
    </xf>
    <xf numFmtId="4" fontId="22" fillId="0" borderId="0" xfId="0" applyNumberFormat="1" applyFont="1" applyFill="1" applyBorder="1" applyAlignment="1" applyProtection="1">
      <alignment horizontal="right" vertical="top"/>
      <protection locked="0"/>
    </xf>
    <xf numFmtId="4" fontId="22"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8"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2" fillId="0" borderId="7" xfId="0" applyFont="1" applyFill="1" applyBorder="1" applyAlignment="1" applyProtection="1">
      <alignment horizontal="justify" vertical="top"/>
      <protection locked="0"/>
    </xf>
    <xf numFmtId="4" fontId="22" fillId="0" borderId="8" xfId="0" applyNumberFormat="1" applyFont="1" applyFill="1" applyBorder="1" applyAlignment="1" applyProtection="1">
      <alignment horizontal="right" vertical="top"/>
      <protection locked="0"/>
    </xf>
    <xf numFmtId="4" fontId="22" fillId="0" borderId="9" xfId="0" applyNumberFormat="1" applyFont="1" applyFill="1" applyBorder="1" applyAlignment="1" applyProtection="1">
      <alignment horizontal="right" vertical="top"/>
      <protection locked="0"/>
    </xf>
    <xf numFmtId="0" fontId="22"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1" fillId="0" borderId="1" xfId="0" applyFont="1" applyFill="1" applyBorder="1" applyAlignment="1" applyProtection="1">
      <alignment vertical="center"/>
      <protection locked="0"/>
    </xf>
    <xf numFmtId="0" fontId="21" fillId="0" borderId="27" xfId="0" applyFont="1" applyFill="1" applyBorder="1" applyAlignment="1" applyProtection="1">
      <alignment vertical="center"/>
      <protection locked="0"/>
    </xf>
    <xf numFmtId="4" fontId="16" fillId="0" borderId="17" xfId="0" applyNumberFormat="1" applyFont="1" applyFill="1" applyBorder="1" applyAlignment="1" applyProtection="1">
      <alignment horizontal="justify" vertical="center"/>
      <protection locked="0"/>
    </xf>
    <xf numFmtId="4" fontId="16" fillId="0" borderId="47" xfId="0" applyNumberFormat="1" applyFont="1" applyFill="1" applyBorder="1" applyAlignment="1" applyProtection="1">
      <alignment horizontal="justify" vertical="center"/>
      <protection locked="0"/>
    </xf>
    <xf numFmtId="0" fontId="21" fillId="0" borderId="5"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4" fontId="19" fillId="0" borderId="17" xfId="0" applyNumberFormat="1" applyFont="1" applyFill="1" applyBorder="1" applyAlignment="1" applyProtection="1">
      <alignment horizontal="right" vertical="center"/>
    </xf>
    <xf numFmtId="4" fontId="30" fillId="0" borderId="17" xfId="0" applyNumberFormat="1" applyFont="1" applyFill="1" applyBorder="1" applyAlignment="1" applyProtection="1">
      <alignment horizontal="right" vertical="center"/>
    </xf>
    <xf numFmtId="4" fontId="30" fillId="0" borderId="47" xfId="0" applyNumberFormat="1" applyFont="1" applyFill="1" applyBorder="1" applyAlignment="1" applyProtection="1">
      <alignment horizontal="right" vertical="center"/>
    </xf>
    <xf numFmtId="0" fontId="21" fillId="0" borderId="5" xfId="0" applyFont="1" applyFill="1" applyBorder="1" applyAlignment="1" applyProtection="1">
      <alignment horizontal="justify" vertical="center"/>
      <protection locked="0"/>
    </xf>
    <xf numFmtId="0" fontId="29"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47"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47" xfId="0" applyNumberFormat="1" applyFont="1" applyFill="1" applyBorder="1" applyAlignment="1" applyProtection="1">
      <alignment horizontal="right" vertical="center"/>
    </xf>
    <xf numFmtId="0" fontId="16" fillId="0" borderId="7" xfId="0" applyFont="1" applyFill="1" applyBorder="1" applyAlignment="1" applyProtection="1">
      <alignment horizontal="justify" vertical="center"/>
      <protection locked="0"/>
    </xf>
    <xf numFmtId="0" fontId="16" fillId="0" borderId="28"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0" fontId="33" fillId="2" borderId="0" xfId="0" applyFont="1" applyFill="1" applyBorder="1" applyAlignment="1">
      <alignment horizontal="center" vertical="center"/>
    </xf>
    <xf numFmtId="4" fontId="23" fillId="0" borderId="0" xfId="0" applyNumberFormat="1" applyFont="1" applyBorder="1" applyAlignment="1" applyProtection="1">
      <alignment horizontal="right" vertical="center" wrapText="1"/>
      <protection locked="0"/>
    </xf>
    <xf numFmtId="4" fontId="10"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vertical="center"/>
      <protection locked="0"/>
    </xf>
    <xf numFmtId="3" fontId="11" fillId="0" borderId="0" xfId="0" applyNumberFormat="1" applyFont="1" applyFill="1" applyBorder="1" applyAlignment="1" applyProtection="1">
      <alignment horizontal="right" vertical="center" wrapText="1"/>
    </xf>
    <xf numFmtId="3" fontId="31"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50" xfId="0" applyNumberFormat="1" applyFont="1" applyBorder="1" applyAlignment="1" applyProtection="1">
      <alignment horizontal="left" vertical="top"/>
      <protection locked="0"/>
    </xf>
    <xf numFmtId="0" fontId="53" fillId="0" borderId="0" xfId="0" applyFont="1" applyFill="1" applyBorder="1" applyAlignment="1" applyProtection="1">
      <alignment horizontal="left"/>
    </xf>
    <xf numFmtId="0" fontId="12" fillId="0" borderId="0" xfId="0" applyFont="1" applyFill="1" applyAlignment="1" applyProtection="1">
      <alignment vertical="center"/>
      <protection locked="0"/>
    </xf>
    <xf numFmtId="4" fontId="33" fillId="0" borderId="23" xfId="0" applyNumberFormat="1" applyFont="1" applyBorder="1" applyAlignment="1" applyProtection="1">
      <alignment horizontal="right" vertical="center"/>
    </xf>
    <xf numFmtId="0" fontId="33" fillId="0" borderId="19"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xf numFmtId="0" fontId="33" fillId="0" borderId="3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xf numFmtId="0" fontId="33" fillId="0" borderId="33" xfId="0" applyFont="1" applyFill="1" applyBorder="1" applyAlignment="1">
      <alignment horizontal="right" vertical="center"/>
    </xf>
    <xf numFmtId="0" fontId="5" fillId="0" borderId="2" xfId="0" applyFont="1" applyFill="1" applyBorder="1"/>
    <xf numFmtId="0" fontId="5" fillId="0" borderId="0" xfId="0" applyFont="1" applyFill="1" applyBorder="1" applyAlignment="1"/>
    <xf numFmtId="0" fontId="25" fillId="0" borderId="4" xfId="0" applyFont="1" applyBorder="1" applyAlignment="1">
      <alignment horizontal="justify" vertical="center" wrapText="1"/>
    </xf>
    <xf numFmtId="0" fontId="12" fillId="0" borderId="4" xfId="0" applyFont="1" applyBorder="1" applyAlignment="1">
      <alignment horizontal="left" vertical="center" wrapText="1"/>
    </xf>
    <xf numFmtId="0" fontId="24" fillId="0" borderId="6" xfId="0" applyFont="1" applyBorder="1" applyAlignment="1">
      <alignment horizontal="justify" vertical="center" wrapText="1"/>
    </xf>
    <xf numFmtId="0" fontId="61" fillId="6" borderId="6" xfId="0" applyFont="1" applyFill="1" applyBorder="1" applyAlignment="1">
      <alignment horizontal="center" vertical="center" wrapText="1"/>
    </xf>
    <xf numFmtId="0" fontId="61" fillId="6" borderId="9" xfId="0" applyFont="1" applyFill="1" applyBorder="1" applyAlignment="1">
      <alignment horizontal="center" vertical="center" wrapText="1"/>
    </xf>
    <xf numFmtId="0" fontId="62" fillId="0" borderId="6" xfId="0" applyFont="1" applyBorder="1" applyAlignment="1">
      <alignment horizontal="justify" vertical="center" wrapText="1"/>
    </xf>
    <xf numFmtId="0" fontId="57" fillId="4" borderId="6"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0" borderId="4" xfId="0" applyFont="1" applyBorder="1" applyAlignment="1">
      <alignment horizontal="left" vertical="center" wrapText="1"/>
    </xf>
    <xf numFmtId="0" fontId="12" fillId="0" borderId="4" xfId="0" applyFont="1" applyBorder="1" applyAlignment="1">
      <alignment horizontal="left" vertical="center" wrapText="1" indent="1"/>
    </xf>
    <xf numFmtId="0" fontId="12" fillId="0" borderId="13" xfId="0" applyFont="1" applyBorder="1" applyAlignment="1">
      <alignment horizontal="justify" vertical="center" wrapText="1"/>
    </xf>
    <xf numFmtId="0" fontId="25" fillId="0" borderId="9" xfId="0" applyFont="1" applyBorder="1" applyAlignment="1">
      <alignment horizontal="justify" vertical="center" wrapText="1"/>
    </xf>
    <xf numFmtId="0" fontId="61" fillId="6" borderId="3" xfId="0" applyFont="1" applyFill="1" applyBorder="1" applyAlignment="1">
      <alignment horizontal="center" vertical="center" wrapText="1"/>
    </xf>
    <xf numFmtId="0" fontId="63" fillId="6" borderId="9" xfId="0" applyFont="1" applyFill="1" applyBorder="1" applyAlignment="1">
      <alignment vertical="center" wrapText="1"/>
    </xf>
    <xf numFmtId="0" fontId="61" fillId="0" borderId="4" xfId="0" applyFont="1" applyBorder="1" applyAlignment="1">
      <alignment horizontal="left" vertical="center" wrapText="1"/>
    </xf>
    <xf numFmtId="0" fontId="62" fillId="0" borderId="4" xfId="0" applyFont="1" applyBorder="1" applyAlignment="1">
      <alignment horizontal="justify" vertical="center" wrapText="1"/>
    </xf>
    <xf numFmtId="0" fontId="62" fillId="0" borderId="13" xfId="0" applyFont="1" applyBorder="1" applyAlignment="1">
      <alignment horizontal="justify" vertical="center" wrapText="1"/>
    </xf>
    <xf numFmtId="0" fontId="55" fillId="0" borderId="0" xfId="0" applyFont="1" applyAlignment="1">
      <alignment horizontal="center" vertical="center"/>
    </xf>
    <xf numFmtId="0" fontId="55" fillId="0" borderId="9" xfId="0" applyFont="1" applyBorder="1" applyAlignment="1">
      <alignment vertical="center" wrapText="1"/>
    </xf>
    <xf numFmtId="0" fontId="55" fillId="0" borderId="7" xfId="0" applyFont="1" applyBorder="1" applyAlignment="1">
      <alignment vertical="center" wrapText="1"/>
    </xf>
    <xf numFmtId="0" fontId="57" fillId="6" borderId="9" xfId="0" applyFont="1" applyFill="1" applyBorder="1" applyAlignment="1">
      <alignment horizontal="center" vertical="center" wrapText="1"/>
    </xf>
    <xf numFmtId="0" fontId="58" fillId="0" borderId="6" xfId="0" applyFont="1" applyBorder="1" applyAlignment="1">
      <alignment vertical="center" wrapText="1"/>
    </xf>
    <xf numFmtId="0" fontId="57" fillId="0" borderId="6" xfId="0" applyFont="1" applyBorder="1" applyAlignment="1">
      <alignment vertical="center" wrapText="1"/>
    </xf>
    <xf numFmtId="0" fontId="58" fillId="0" borderId="6" xfId="0" applyFont="1" applyBorder="1" applyAlignment="1">
      <alignment horizontal="left" vertical="center" wrapText="1" indent="5"/>
    </xf>
    <xf numFmtId="0" fontId="58" fillId="0" borderId="7" xfId="0" applyFont="1" applyBorder="1" applyAlignment="1">
      <alignment vertical="center" wrapText="1"/>
    </xf>
    <xf numFmtId="0" fontId="57" fillId="0" borderId="9" xfId="0" applyFont="1" applyBorder="1" applyAlignment="1">
      <alignment vertical="center" wrapText="1"/>
    </xf>
    <xf numFmtId="0" fontId="58" fillId="0" borderId="9" xfId="0" applyFont="1" applyBorder="1" applyAlignment="1">
      <alignment vertical="center" wrapText="1"/>
    </xf>
    <xf numFmtId="0" fontId="64" fillId="0" borderId="7" xfId="0" applyFont="1" applyBorder="1" applyAlignment="1">
      <alignment horizontal="left" vertical="center"/>
    </xf>
    <xf numFmtId="0" fontId="58" fillId="0" borderId="7" xfId="0" applyFont="1" applyBorder="1" applyAlignment="1">
      <alignment horizontal="left" vertical="center"/>
    </xf>
    <xf numFmtId="0" fontId="57" fillId="6" borderId="3" xfId="0" applyFont="1" applyFill="1" applyBorder="1" applyAlignment="1">
      <alignment horizontal="center" vertical="center"/>
    </xf>
    <xf numFmtId="0" fontId="57" fillId="6" borderId="9" xfId="0" applyFont="1" applyFill="1" applyBorder="1" applyAlignment="1">
      <alignment horizontal="center" vertical="center"/>
    </xf>
    <xf numFmtId="0" fontId="58" fillId="0" borderId="6" xfId="0" applyFont="1" applyBorder="1" applyAlignment="1">
      <alignment vertical="center"/>
    </xf>
    <xf numFmtId="0" fontId="58" fillId="0" borderId="6" xfId="0" applyFont="1" applyBorder="1" applyAlignment="1">
      <alignment horizontal="left" vertical="center" indent="5"/>
    </xf>
    <xf numFmtId="0" fontId="58" fillId="0" borderId="6" xfId="0" applyFont="1" applyBorder="1" applyAlignment="1">
      <alignment horizontal="justify" vertical="center"/>
    </xf>
    <xf numFmtId="0" fontId="57" fillId="0" borderId="6" xfId="0" applyFont="1" applyBorder="1" applyAlignment="1">
      <alignment horizontal="left" vertical="center" indent="1"/>
    </xf>
    <xf numFmtId="0" fontId="58" fillId="0" borderId="9" xfId="0" applyFont="1" applyBorder="1" applyAlignment="1">
      <alignment horizontal="left" vertical="center" indent="1"/>
    </xf>
    <xf numFmtId="0" fontId="57" fillId="0" borderId="0" xfId="0" applyFont="1" applyBorder="1" applyAlignment="1">
      <alignment vertical="center"/>
    </xf>
    <xf numFmtId="0" fontId="57" fillId="0" borderId="5" xfId="0" applyFont="1" applyBorder="1" applyAlignment="1">
      <alignment horizontal="left" vertical="center" wrapText="1"/>
    </xf>
    <xf numFmtId="0" fontId="58" fillId="0" borderId="5" xfId="0" applyFont="1" applyBorder="1" applyAlignment="1">
      <alignment horizontal="left" vertical="center" wrapText="1"/>
    </xf>
    <xf numFmtId="0" fontId="58" fillId="0" borderId="5" xfId="0" applyFont="1" applyBorder="1" applyAlignment="1">
      <alignment horizontal="left" vertical="center" wrapText="1" indent="1"/>
    </xf>
    <xf numFmtId="0" fontId="57" fillId="0" borderId="7" xfId="0" applyFont="1" applyBorder="1" applyAlignment="1">
      <alignment horizontal="left" vertical="center" wrapText="1"/>
    </xf>
    <xf numFmtId="0" fontId="57" fillId="0" borderId="13" xfId="0" applyFont="1" applyBorder="1" applyAlignment="1">
      <alignment horizontal="center" vertical="center" wrapText="1"/>
    </xf>
    <xf numFmtId="0" fontId="57" fillId="0" borderId="9" xfId="0" applyFont="1" applyBorder="1" applyAlignment="1">
      <alignment horizontal="center" vertical="center" wrapText="1"/>
    </xf>
    <xf numFmtId="0" fontId="10" fillId="0" borderId="0" xfId="0" applyFont="1" applyFill="1" applyBorder="1" applyAlignment="1" applyProtection="1">
      <protection locked="0"/>
    </xf>
    <xf numFmtId="0" fontId="10" fillId="0" borderId="0" xfId="0" applyFont="1" applyFill="1" applyBorder="1" applyAlignment="1" applyProtection="1">
      <alignment vertical="top"/>
      <protection locked="0"/>
    </xf>
    <xf numFmtId="0" fontId="38" fillId="4" borderId="0" xfId="0" applyFont="1" applyFill="1" applyBorder="1" applyAlignment="1">
      <alignment vertical="center" wrapText="1"/>
    </xf>
    <xf numFmtId="0" fontId="56" fillId="4" borderId="0" xfId="0" applyFont="1" applyFill="1" applyBorder="1" applyAlignment="1">
      <alignment vertical="center" wrapText="1"/>
    </xf>
    <xf numFmtId="0" fontId="39" fillId="0" borderId="0" xfId="0" applyFont="1"/>
    <xf numFmtId="0" fontId="58" fillId="0" borderId="6" xfId="0" applyFont="1" applyBorder="1" applyAlignment="1">
      <alignment horizontal="right" vertical="center"/>
    </xf>
    <xf numFmtId="0" fontId="58" fillId="0" borderId="13" xfId="0" applyFont="1" applyBorder="1" applyAlignment="1">
      <alignment horizontal="right" vertical="center"/>
    </xf>
    <xf numFmtId="0" fontId="58" fillId="0" borderId="9" xfId="0" applyFont="1" applyBorder="1" applyAlignment="1">
      <alignment horizontal="right" vertical="center"/>
    </xf>
    <xf numFmtId="43" fontId="57" fillId="0" borderId="6" xfId="0" applyNumberFormat="1" applyFont="1" applyBorder="1" applyAlignment="1">
      <alignment horizontal="right" vertical="center" wrapText="1"/>
    </xf>
    <xf numFmtId="43" fontId="58" fillId="0" borderId="6" xfId="0" applyNumberFormat="1" applyFont="1" applyBorder="1" applyAlignment="1">
      <alignment horizontal="right" vertical="center" wrapText="1"/>
    </xf>
    <xf numFmtId="43" fontId="58" fillId="0" borderId="9" xfId="0" applyNumberFormat="1" applyFont="1" applyBorder="1" applyAlignment="1">
      <alignment horizontal="right" vertical="center" wrapText="1"/>
    </xf>
    <xf numFmtId="0" fontId="59" fillId="0" borderId="9" xfId="0" applyFont="1" applyBorder="1" applyAlignment="1">
      <alignment horizontal="right" vertical="center" wrapText="1"/>
    </xf>
    <xf numFmtId="43" fontId="25" fillId="0" borderId="6" xfId="0" applyNumberFormat="1" applyFont="1" applyBorder="1" applyAlignment="1">
      <alignment horizontal="right" vertical="center" wrapText="1"/>
    </xf>
    <xf numFmtId="0" fontId="57" fillId="0" borderId="52" xfId="0" applyFont="1" applyBorder="1" applyAlignment="1">
      <alignment vertical="center"/>
    </xf>
    <xf numFmtId="43" fontId="58" fillId="0" borderId="6" xfId="0" applyNumberFormat="1" applyFont="1" applyBorder="1" applyAlignment="1">
      <alignment horizontal="right" vertical="center"/>
    </xf>
    <xf numFmtId="43" fontId="58" fillId="0" borderId="9" xfId="0" applyNumberFormat="1" applyFont="1" applyBorder="1" applyAlignment="1">
      <alignment horizontal="right" vertical="center"/>
    </xf>
    <xf numFmtId="43" fontId="57" fillId="0" borderId="6" xfId="0" applyNumberFormat="1" applyFont="1" applyBorder="1" applyAlignment="1">
      <alignment horizontal="right" vertical="center"/>
    </xf>
    <xf numFmtId="0" fontId="58" fillId="0" borderId="6" xfId="0" applyFont="1" applyBorder="1" applyAlignment="1" applyProtection="1">
      <alignment horizontal="right" vertical="center"/>
    </xf>
    <xf numFmtId="43" fontId="58" fillId="0" borderId="6" xfId="0" applyNumberFormat="1" applyFont="1" applyBorder="1" applyAlignment="1" applyProtection="1">
      <alignment horizontal="right" vertical="center"/>
    </xf>
    <xf numFmtId="43" fontId="58" fillId="0" borderId="6" xfId="0" applyNumberFormat="1" applyFont="1" applyBorder="1" applyAlignment="1" applyProtection="1">
      <alignment horizontal="right" vertical="center"/>
      <protection locked="0"/>
    </xf>
    <xf numFmtId="43" fontId="58" fillId="0" borderId="9" xfId="0" applyNumberFormat="1" applyFont="1" applyBorder="1" applyAlignment="1" applyProtection="1">
      <alignment horizontal="right" vertical="center"/>
      <protection locked="0"/>
    </xf>
    <xf numFmtId="43" fontId="58" fillId="6" borderId="6" xfId="0" applyNumberFormat="1" applyFont="1" applyFill="1" applyBorder="1" applyAlignment="1" applyProtection="1">
      <alignment horizontal="right" vertical="center"/>
    </xf>
    <xf numFmtId="43" fontId="58" fillId="0" borderId="6" xfId="0" applyNumberFormat="1" applyFont="1" applyFill="1" applyBorder="1" applyAlignment="1" applyProtection="1">
      <alignment horizontal="right" vertical="center"/>
    </xf>
    <xf numFmtId="43" fontId="25" fillId="0" borderId="6" xfId="0" applyNumberFormat="1" applyFont="1" applyBorder="1" applyAlignment="1" applyProtection="1">
      <alignment horizontal="right" vertical="center" wrapText="1"/>
      <protection locked="0"/>
    </xf>
    <xf numFmtId="43" fontId="25" fillId="0" borderId="6" xfId="0" applyNumberFormat="1" applyFont="1" applyBorder="1" applyAlignment="1" applyProtection="1">
      <alignment horizontal="right" vertical="center" wrapText="1"/>
    </xf>
    <xf numFmtId="0" fontId="0" fillId="0" borderId="0" xfId="0" applyFill="1"/>
    <xf numFmtId="0" fontId="68" fillId="0" borderId="8" xfId="0" applyFont="1" applyBorder="1" applyAlignment="1">
      <alignment horizontal="left" vertical="center"/>
    </xf>
    <xf numFmtId="0" fontId="68" fillId="0" borderId="13" xfId="0" applyFont="1" applyBorder="1" applyAlignment="1">
      <alignment horizontal="center" vertical="center"/>
    </xf>
    <xf numFmtId="0" fontId="23" fillId="0" borderId="13" xfId="0" applyFont="1" applyBorder="1" applyAlignment="1">
      <alignment horizontal="justify" vertical="center" wrapText="1"/>
    </xf>
    <xf numFmtId="0" fontId="57" fillId="6" borderId="3" xfId="0" applyFont="1" applyFill="1" applyBorder="1" applyAlignment="1">
      <alignment horizontal="center" vertical="center" wrapText="1"/>
    </xf>
    <xf numFmtId="43" fontId="23" fillId="0" borderId="9" xfId="0" applyNumberFormat="1" applyFont="1" applyBorder="1" applyAlignment="1">
      <alignment horizontal="right" vertical="center" wrapText="1"/>
    </xf>
    <xf numFmtId="43" fontId="58" fillId="0" borderId="6" xfId="0" applyNumberFormat="1" applyFont="1" applyBorder="1" applyAlignment="1" applyProtection="1">
      <alignment horizontal="right" vertical="center" wrapText="1"/>
      <protection locked="0"/>
    </xf>
    <xf numFmtId="0" fontId="25" fillId="0" borderId="13" xfId="0" applyFont="1" applyBorder="1" applyAlignment="1">
      <alignment horizontal="left" vertical="center" wrapText="1"/>
    </xf>
    <xf numFmtId="0" fontId="25" fillId="0" borderId="8" xfId="0" applyFont="1" applyBorder="1" applyAlignment="1">
      <alignment horizontal="justify" vertical="center" wrapText="1"/>
    </xf>
    <xf numFmtId="0" fontId="25" fillId="0" borderId="9" xfId="0" applyFont="1" applyBorder="1" applyAlignment="1">
      <alignment horizontal="left" vertical="center" wrapText="1"/>
    </xf>
    <xf numFmtId="43" fontId="12" fillId="0" borderId="9" xfId="0" applyNumberFormat="1"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25" fillId="0" borderId="6" xfId="0" applyFont="1" applyBorder="1" applyAlignment="1">
      <alignment horizontal="justify" vertical="center" wrapText="1"/>
    </xf>
    <xf numFmtId="0" fontId="12" fillId="0" borderId="0" xfId="0" applyFont="1" applyAlignment="1">
      <alignment horizontal="justify" vertical="center" wrapText="1"/>
    </xf>
    <xf numFmtId="0" fontId="12" fillId="0" borderId="6" xfId="0" applyFont="1" applyBorder="1" applyAlignment="1">
      <alignment horizontal="justify" vertical="center" wrapText="1"/>
    </xf>
    <xf numFmtId="0" fontId="25" fillId="0" borderId="0" xfId="0" applyFont="1" applyAlignment="1">
      <alignment horizontal="justify" vertical="center" wrapText="1"/>
    </xf>
    <xf numFmtId="0" fontId="12" fillId="0" borderId="4" xfId="0" applyFont="1" applyBorder="1" applyAlignment="1">
      <alignment horizontal="left" vertical="top" wrapText="1"/>
    </xf>
    <xf numFmtId="43" fontId="12" fillId="0" borderId="6" xfId="0" applyNumberFormat="1" applyFont="1" applyBorder="1" applyAlignment="1" applyProtection="1">
      <alignment horizontal="right" vertical="center" wrapText="1"/>
      <protection locked="0"/>
    </xf>
    <xf numFmtId="0" fontId="12" fillId="0" borderId="4" xfId="0" applyFont="1" applyBorder="1" applyAlignment="1">
      <alignment horizontal="justify" vertical="center" wrapText="1"/>
    </xf>
    <xf numFmtId="43" fontId="12" fillId="0" borderId="6" xfId="0" applyNumberFormat="1" applyFont="1" applyBorder="1" applyAlignment="1">
      <alignment horizontal="right" vertical="center" wrapText="1"/>
    </xf>
    <xf numFmtId="43" fontId="12" fillId="0" borderId="9" xfId="0" applyNumberFormat="1" applyFont="1" applyBorder="1" applyAlignment="1" applyProtection="1">
      <alignment horizontal="right" vertical="center" wrapText="1"/>
      <protection locked="0"/>
    </xf>
    <xf numFmtId="0" fontId="12" fillId="0" borderId="0" xfId="0" applyFont="1" applyBorder="1" applyAlignment="1">
      <alignment horizontal="justify" vertical="center" wrapText="1"/>
    </xf>
    <xf numFmtId="43" fontId="12" fillId="0" borderId="6" xfId="0" applyNumberFormat="1" applyFont="1" applyBorder="1" applyAlignment="1">
      <alignment horizontal="justify" vertical="center" wrapText="1"/>
    </xf>
    <xf numFmtId="43" fontId="25" fillId="0" borderId="9" xfId="0" applyNumberFormat="1" applyFont="1" applyBorder="1" applyAlignment="1">
      <alignment horizontal="right" vertical="center" wrapText="1"/>
    </xf>
    <xf numFmtId="43" fontId="57" fillId="6" borderId="6" xfId="0" applyNumberFormat="1" applyFont="1" applyFill="1" applyBorder="1" applyAlignment="1">
      <alignment horizontal="right" vertical="center" wrapText="1"/>
    </xf>
    <xf numFmtId="43" fontId="67" fillId="0" borderId="4" xfId="0" applyNumberFormat="1" applyFont="1" applyBorder="1" applyAlignment="1">
      <alignment vertical="center"/>
    </xf>
    <xf numFmtId="43" fontId="68" fillId="0" borderId="4" xfId="0" applyNumberFormat="1" applyFont="1" applyBorder="1" applyAlignment="1">
      <alignment vertical="center"/>
    </xf>
    <xf numFmtId="43" fontId="68" fillId="0" borderId="4" xfId="0" applyNumberFormat="1" applyFont="1" applyBorder="1" applyAlignment="1" applyProtection="1">
      <alignment vertical="center"/>
      <protection locked="0"/>
    </xf>
    <xf numFmtId="43" fontId="57" fillId="0" borderId="4" xfId="0" applyNumberFormat="1" applyFont="1" applyBorder="1" applyAlignment="1">
      <alignment horizontal="right" wrapText="1"/>
    </xf>
    <xf numFmtId="43" fontId="57" fillId="0" borderId="6" xfId="0" applyNumberFormat="1" applyFont="1" applyBorder="1" applyAlignment="1">
      <alignment horizontal="right" wrapText="1"/>
    </xf>
    <xf numFmtId="43" fontId="57" fillId="0" borderId="4" xfId="0" applyNumberFormat="1" applyFont="1" applyBorder="1" applyAlignment="1" applyProtection="1">
      <alignment horizontal="right" wrapText="1"/>
      <protection locked="0"/>
    </xf>
    <xf numFmtId="43" fontId="57" fillId="0" borderId="6" xfId="0" applyNumberFormat="1" applyFont="1" applyBorder="1" applyAlignment="1" applyProtection="1">
      <alignment horizontal="right" wrapText="1"/>
      <protection locked="0"/>
    </xf>
    <xf numFmtId="0" fontId="25" fillId="0" borderId="51" xfId="0" applyFont="1" applyBorder="1" applyAlignment="1">
      <alignment horizontal="justify" vertical="center" wrapText="1"/>
    </xf>
    <xf numFmtId="43" fontId="25" fillId="0" borderId="3" xfId="0" applyNumberFormat="1" applyFont="1" applyBorder="1" applyAlignment="1">
      <alignment horizontal="right" vertical="center" wrapText="1"/>
    </xf>
    <xf numFmtId="0" fontId="12" fillId="0" borderId="2" xfId="0" applyFont="1" applyBorder="1" applyAlignment="1">
      <alignment horizontal="justify" vertical="center" wrapText="1"/>
    </xf>
    <xf numFmtId="0" fontId="25" fillId="0" borderId="3" xfId="0" applyFont="1" applyBorder="1" applyAlignment="1">
      <alignment horizontal="justify" vertical="center" wrapText="1"/>
    </xf>
    <xf numFmtId="0" fontId="58" fillId="0" borderId="8" xfId="0" applyFont="1" applyBorder="1" applyAlignment="1">
      <alignment horizontal="left" vertical="center"/>
    </xf>
    <xf numFmtId="0" fontId="58" fillId="0" borderId="53" xfId="0" applyFont="1" applyBorder="1" applyAlignment="1">
      <alignment horizontal="left" vertical="justify"/>
    </xf>
    <xf numFmtId="43" fontId="68" fillId="0" borderId="13" xfId="0" applyNumberFormat="1" applyFont="1" applyBorder="1" applyAlignment="1" applyProtection="1">
      <alignment vertical="center"/>
      <protection locked="0"/>
    </xf>
    <xf numFmtId="0" fontId="12" fillId="0" borderId="6" xfId="0" applyFont="1" applyBorder="1" applyAlignment="1">
      <alignment horizontal="center" vertical="center" wrapText="1"/>
    </xf>
    <xf numFmtId="0" fontId="25" fillId="0" borderId="0" xfId="0" applyFont="1" applyFill="1" applyAlignment="1" applyProtection="1">
      <alignment vertical="center"/>
    </xf>
    <xf numFmtId="0" fontId="52" fillId="0" borderId="0" xfId="0" applyFont="1" applyFill="1"/>
    <xf numFmtId="43" fontId="12" fillId="0" borderId="6" xfId="0" applyNumberFormat="1"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43" fontId="12" fillId="0" borderId="6" xfId="0" applyNumberFormat="1" applyFont="1" applyBorder="1" applyAlignment="1" applyProtection="1">
      <alignment vertical="center"/>
      <protection locked="0"/>
    </xf>
    <xf numFmtId="0" fontId="25" fillId="0" borderId="5" xfId="0" applyFont="1" applyBorder="1" applyAlignment="1">
      <alignment horizontal="justify" vertical="center"/>
    </xf>
    <xf numFmtId="0" fontId="25" fillId="0" borderId="6" xfId="0" applyFont="1" applyBorder="1" applyAlignment="1">
      <alignment horizontal="justify" vertical="center"/>
    </xf>
    <xf numFmtId="43" fontId="25" fillId="0" borderId="6" xfId="0" applyNumberFormat="1" applyFont="1" applyBorder="1" applyAlignment="1" applyProtection="1">
      <alignment vertical="center"/>
    </xf>
    <xf numFmtId="43" fontId="12" fillId="0" borderId="6" xfId="0" applyNumberFormat="1" applyFont="1" applyBorder="1" applyAlignment="1" applyProtection="1">
      <alignment vertical="center"/>
    </xf>
    <xf numFmtId="43" fontId="25" fillId="0" borderId="6" xfId="0" applyNumberFormat="1" applyFont="1" applyBorder="1" applyAlignment="1" applyProtection="1">
      <alignment vertical="center"/>
      <protection locked="0"/>
    </xf>
    <xf numFmtId="0" fontId="12" fillId="0" borderId="7" xfId="0" applyFont="1" applyBorder="1" applyAlignment="1">
      <alignment horizontal="left" vertical="center"/>
    </xf>
    <xf numFmtId="0" fontId="12" fillId="0" borderId="9" xfId="0" applyFont="1" applyBorder="1" applyAlignment="1">
      <alignment horizontal="left" vertical="center"/>
    </xf>
    <xf numFmtId="43" fontId="12" fillId="0" borderId="9" xfId="0" applyNumberFormat="1" applyFont="1" applyBorder="1" applyAlignment="1" applyProtection="1">
      <alignment vertical="center"/>
      <protection locked="0"/>
    </xf>
    <xf numFmtId="43" fontId="12" fillId="0" borderId="9" xfId="0" applyNumberFormat="1" applyFont="1" applyBorder="1" applyAlignment="1">
      <alignment vertical="center"/>
    </xf>
    <xf numFmtId="0" fontId="12" fillId="0" borderId="0" xfId="0" applyFont="1" applyBorder="1" applyAlignment="1">
      <alignment horizontal="left" vertical="center"/>
    </xf>
    <xf numFmtId="43" fontId="12" fillId="0" borderId="0" xfId="0" applyNumberFormat="1" applyFont="1" applyBorder="1" applyAlignment="1" applyProtection="1">
      <alignment vertical="center"/>
      <protection locked="0"/>
    </xf>
    <xf numFmtId="43" fontId="12" fillId="0" borderId="0" xfId="0" applyNumberFormat="1" applyFont="1" applyBorder="1" applyAlignment="1">
      <alignment vertical="center"/>
    </xf>
    <xf numFmtId="0" fontId="68" fillId="0" borderId="7" xfId="0" applyFont="1" applyBorder="1" applyAlignment="1">
      <alignment horizontal="left" vertical="center"/>
    </xf>
    <xf numFmtId="0" fontId="68" fillId="0" borderId="0" xfId="0" applyFont="1" applyBorder="1" applyAlignment="1">
      <alignment horizontal="left" vertical="center"/>
    </xf>
    <xf numFmtId="41" fontId="58" fillId="0" borderId="6" xfId="0" applyNumberFormat="1" applyFont="1" applyBorder="1" applyAlignment="1" applyProtection="1">
      <alignment vertical="center" wrapText="1"/>
      <protection locked="0"/>
    </xf>
    <xf numFmtId="0" fontId="40" fillId="0" borderId="0" xfId="0" applyFont="1" applyFill="1" applyAlignment="1" applyProtection="1">
      <alignment wrapText="1"/>
    </xf>
    <xf numFmtId="43" fontId="58" fillId="0" borderId="9" xfId="0" applyNumberFormat="1" applyFont="1" applyBorder="1" applyAlignment="1" applyProtection="1">
      <alignment horizontal="right" vertical="center"/>
    </xf>
    <xf numFmtId="43" fontId="57" fillId="0" borderId="6" xfId="0" applyNumberFormat="1" applyFont="1" applyBorder="1" applyAlignment="1" applyProtection="1">
      <alignment horizontal="right" vertical="center"/>
    </xf>
    <xf numFmtId="43" fontId="57" fillId="0" borderId="6" xfId="0" applyNumberFormat="1" applyFont="1" applyFill="1" applyBorder="1" applyAlignment="1">
      <alignment horizontal="right" vertical="center" wrapText="1"/>
    </xf>
    <xf numFmtId="43" fontId="25" fillId="0" borderId="9" xfId="0" applyNumberFormat="1" applyFont="1" applyFill="1" applyBorder="1" applyAlignment="1">
      <alignment horizontal="right" vertical="center" wrapText="1"/>
    </xf>
    <xf numFmtId="43" fontId="12" fillId="0" borderId="9" xfId="0" applyNumberFormat="1" applyFont="1" applyBorder="1" applyAlignment="1" applyProtection="1">
      <alignment vertical="center"/>
    </xf>
    <xf numFmtId="41" fontId="58" fillId="0" borderId="6" xfId="0" applyNumberFormat="1" applyFont="1" applyBorder="1" applyAlignment="1">
      <alignment vertical="center" wrapText="1"/>
    </xf>
    <xf numFmtId="41" fontId="58" fillId="0" borderId="6" xfId="0" applyNumberFormat="1" applyFont="1" applyBorder="1" applyAlignment="1">
      <alignment horizontal="right" vertical="center"/>
    </xf>
    <xf numFmtId="41" fontId="58" fillId="6" borderId="6" xfId="0" applyNumberFormat="1" applyFont="1" applyFill="1" applyBorder="1" applyAlignment="1">
      <alignment horizontal="right" vertical="center" wrapText="1"/>
    </xf>
    <xf numFmtId="41" fontId="57" fillId="0" borderId="6" xfId="0" applyNumberFormat="1" applyFont="1" applyBorder="1" applyAlignment="1">
      <alignment horizontal="right" vertical="center" wrapText="1"/>
    </xf>
    <xf numFmtId="41" fontId="57" fillId="0" borderId="6" xfId="0" applyNumberFormat="1" applyFont="1" applyBorder="1" applyAlignment="1">
      <alignment horizontal="right" vertical="center"/>
    </xf>
    <xf numFmtId="41" fontId="57" fillId="0" borderId="6" xfId="0" applyNumberFormat="1" applyFont="1" applyBorder="1" applyAlignment="1">
      <alignment vertical="center" wrapText="1"/>
    </xf>
    <xf numFmtId="41" fontId="57" fillId="0" borderId="6" xfId="0" applyNumberFormat="1" applyFont="1" applyBorder="1" applyAlignment="1" applyProtection="1">
      <alignment vertical="center" wrapText="1"/>
      <protection locked="0"/>
    </xf>
    <xf numFmtId="41" fontId="58" fillId="2" borderId="6" xfId="0" applyNumberFormat="1" applyFont="1" applyFill="1" applyBorder="1" applyAlignment="1" applyProtection="1">
      <alignment vertical="center" wrapText="1"/>
    </xf>
    <xf numFmtId="41" fontId="58" fillId="0" borderId="6" xfId="0" applyNumberFormat="1" applyFont="1" applyFill="1" applyBorder="1" applyAlignment="1">
      <alignment horizontal="right" vertical="center" wrapText="1"/>
    </xf>
    <xf numFmtId="0" fontId="67" fillId="0" borderId="6" xfId="0" applyFont="1" applyFill="1" applyBorder="1" applyAlignment="1">
      <alignment horizontal="center" vertical="center"/>
    </xf>
    <xf numFmtId="43" fontId="57" fillId="0" borderId="6" xfId="0" applyNumberFormat="1" applyFont="1" applyFill="1" applyBorder="1" applyAlignment="1" applyProtection="1">
      <alignment horizontal="right" vertical="center" wrapText="1"/>
      <protection locked="0"/>
    </xf>
    <xf numFmtId="0" fontId="69" fillId="0" borderId="0" xfId="0" applyFont="1" applyAlignment="1" applyProtection="1">
      <protection locked="0"/>
    </xf>
    <xf numFmtId="0" fontId="70" fillId="0" borderId="0" xfId="0" applyFont="1" applyAlignment="1" applyProtection="1">
      <protection locked="0"/>
    </xf>
    <xf numFmtId="0" fontId="35" fillId="0" borderId="0" xfId="0" applyFont="1" applyFill="1" applyBorder="1" applyAlignment="1" applyProtection="1">
      <alignment horizontal="right" vertical="top"/>
      <protection locked="0"/>
    </xf>
    <xf numFmtId="0" fontId="69" fillId="0" borderId="0" xfId="0" applyFont="1" applyProtection="1">
      <protection locked="0"/>
    </xf>
    <xf numFmtId="0" fontId="71" fillId="0" borderId="0" xfId="0" applyFont="1" applyFill="1" applyProtection="1">
      <protection locked="0"/>
    </xf>
    <xf numFmtId="0" fontId="70" fillId="0" borderId="0" xfId="0" applyFont="1" applyProtection="1">
      <protection locked="0"/>
    </xf>
    <xf numFmtId="0" fontId="64" fillId="0" borderId="3" xfId="0" applyFont="1" applyBorder="1" applyAlignment="1">
      <alignment horizontal="center" vertical="center"/>
    </xf>
    <xf numFmtId="43" fontId="58" fillId="0" borderId="4" xfId="0" applyNumberFormat="1" applyFont="1" applyBorder="1" applyAlignment="1" applyProtection="1">
      <alignment horizontal="right" vertical="center"/>
      <protection locked="0"/>
    </xf>
    <xf numFmtId="43" fontId="58" fillId="0" borderId="4" xfId="0" applyNumberFormat="1" applyFont="1" applyBorder="1" applyAlignment="1" applyProtection="1">
      <alignment horizontal="right" vertical="center"/>
    </xf>
    <xf numFmtId="0" fontId="58" fillId="0" borderId="53" xfId="0" applyFont="1" applyBorder="1" applyAlignment="1">
      <alignment horizontal="left" vertical="center"/>
    </xf>
    <xf numFmtId="0" fontId="12" fillId="0" borderId="3" xfId="0" applyFont="1" applyBorder="1" applyAlignment="1">
      <alignment horizontal="center" vertical="center" wrapText="1"/>
    </xf>
    <xf numFmtId="0" fontId="32" fillId="0" borderId="0" xfId="0" applyFont="1" applyProtection="1">
      <protection locked="0"/>
    </xf>
    <xf numFmtId="0" fontId="6" fillId="0" borderId="8"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57" fillId="0" borderId="5" xfId="0" applyFont="1" applyBorder="1" applyAlignment="1">
      <alignment horizontal="justify" vertical="center" wrapText="1"/>
    </xf>
    <xf numFmtId="0" fontId="57" fillId="0" borderId="6" xfId="0" applyFont="1" applyBorder="1" applyAlignment="1">
      <alignment horizontal="justify" vertical="center" wrapText="1"/>
    </xf>
    <xf numFmtId="0" fontId="57" fillId="4" borderId="9" xfId="0" applyFont="1" applyFill="1" applyBorder="1" applyAlignment="1">
      <alignment horizontal="center" vertical="center" wrapText="1"/>
    </xf>
    <xf numFmtId="0" fontId="58" fillId="0" borderId="5" xfId="0" applyFont="1" applyBorder="1" applyAlignment="1">
      <alignment horizontal="justify" vertical="center" wrapText="1"/>
    </xf>
    <xf numFmtId="0" fontId="58" fillId="0" borderId="6" xfId="0" applyFont="1" applyBorder="1" applyAlignment="1">
      <alignment horizontal="justify" vertical="center" wrapText="1"/>
    </xf>
    <xf numFmtId="0" fontId="58" fillId="0" borderId="0" xfId="0" applyFont="1" applyBorder="1" applyAlignment="1">
      <alignment horizontal="left" vertical="center"/>
    </xf>
    <xf numFmtId="0" fontId="58" fillId="0" borderId="52" xfId="0" applyFont="1" applyBorder="1" applyAlignment="1">
      <alignment horizontal="left" vertical="center"/>
    </xf>
    <xf numFmtId="0" fontId="58" fillId="0" borderId="5" xfId="0" applyFont="1" applyBorder="1" applyAlignment="1">
      <alignment horizontal="left" vertical="center"/>
    </xf>
    <xf numFmtId="0" fontId="58" fillId="0" borderId="0" xfId="0" applyFont="1" applyBorder="1" applyAlignment="1">
      <alignment vertical="center"/>
    </xf>
    <xf numFmtId="0" fontId="58" fillId="0" borderId="52" xfId="0" applyFont="1" applyBorder="1" applyAlignment="1">
      <alignment vertical="center"/>
    </xf>
    <xf numFmtId="0" fontId="58" fillId="0" borderId="52" xfId="0" applyFont="1" applyBorder="1" applyAlignment="1">
      <alignment horizontal="left" vertical="justify"/>
    </xf>
    <xf numFmtId="0" fontId="3" fillId="0" borderId="49" xfId="0" applyFont="1" applyFill="1" applyBorder="1" applyAlignment="1" applyProtection="1">
      <alignment horizontal="center" vertical="center" wrapText="1"/>
      <protection locked="0"/>
    </xf>
    <xf numFmtId="0" fontId="25" fillId="0" borderId="9" xfId="0" applyFont="1" applyFill="1" applyBorder="1" applyAlignment="1">
      <alignment horizontal="center" vertical="center" wrapText="1"/>
    </xf>
    <xf numFmtId="0" fontId="57" fillId="6" borderId="12" xfId="0" applyFont="1" applyFill="1" applyBorder="1" applyAlignment="1">
      <alignment horizontal="center" vertical="center" wrapText="1"/>
    </xf>
    <xf numFmtId="0" fontId="57" fillId="6" borderId="51" xfId="0" applyFont="1" applyFill="1" applyBorder="1" applyAlignment="1">
      <alignment horizontal="center" vertical="center" wrapText="1"/>
    </xf>
    <xf numFmtId="0" fontId="57" fillId="6" borderId="13" xfId="0" applyFont="1" applyFill="1" applyBorder="1" applyAlignment="1">
      <alignment horizontal="center" vertical="center" wrapText="1"/>
    </xf>
    <xf numFmtId="0" fontId="32" fillId="0" borderId="0" xfId="0" applyFont="1" applyAlignment="1" applyProtection="1">
      <alignment horizontal="center"/>
      <protection locked="0"/>
    </xf>
    <xf numFmtId="0" fontId="33" fillId="0" borderId="7"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Fill="1" applyAlignment="1">
      <alignment horizontal="center"/>
    </xf>
    <xf numFmtId="0" fontId="33" fillId="0" borderId="2" xfId="0" applyFont="1" applyFill="1" applyBorder="1" applyAlignment="1">
      <alignment horizontal="center" vertical="center"/>
    </xf>
    <xf numFmtId="0" fontId="57" fillId="0" borderId="5" xfId="0" applyFont="1" applyBorder="1" applyAlignment="1">
      <alignment vertical="center"/>
    </xf>
    <xf numFmtId="0" fontId="58" fillId="0" borderId="5" xfId="0" applyFont="1" applyBorder="1" applyAlignment="1">
      <alignment vertical="center"/>
    </xf>
    <xf numFmtId="0" fontId="58" fillId="0" borderId="6" xfId="0" applyFont="1" applyBorder="1" applyAlignment="1">
      <alignment horizontal="left" vertical="center" indent="1"/>
    </xf>
    <xf numFmtId="0" fontId="57" fillId="0" borderId="6" xfId="0" applyFont="1" applyBorder="1" applyAlignment="1">
      <alignment vertical="center"/>
    </xf>
    <xf numFmtId="0" fontId="57" fillId="0" borderId="5" xfId="0" applyFont="1" applyBorder="1" applyAlignment="1">
      <alignment vertical="center" wrapText="1"/>
    </xf>
    <xf numFmtId="0" fontId="56" fillId="4" borderId="0" xfId="0" applyFont="1" applyFill="1" applyBorder="1" applyAlignment="1">
      <alignment horizontal="center" vertical="center" wrapText="1"/>
    </xf>
    <xf numFmtId="0" fontId="58" fillId="0" borderId="5" xfId="0" applyFont="1" applyBorder="1" applyAlignment="1">
      <alignment vertical="center" wrapText="1"/>
    </xf>
    <xf numFmtId="0" fontId="16" fillId="0" borderId="15" xfId="0" applyFont="1" applyFill="1" applyBorder="1" applyAlignment="1" applyProtection="1">
      <alignment vertical="center"/>
      <protection locked="0"/>
    </xf>
    <xf numFmtId="3" fontId="3" fillId="0" borderId="9" xfId="0" applyNumberFormat="1" applyFont="1" applyBorder="1" applyAlignment="1" applyProtection="1">
      <alignment horizontal="right" vertical="center" wrapText="1"/>
    </xf>
    <xf numFmtId="0" fontId="11" fillId="0" borderId="1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4" fontId="11" fillId="0" borderId="10" xfId="0" applyNumberFormat="1" applyFont="1" applyBorder="1" applyAlignment="1" applyProtection="1">
      <alignment vertical="center"/>
      <protection locked="0"/>
    </xf>
    <xf numFmtId="4" fontId="11" fillId="0" borderId="12" xfId="0" applyNumberFormat="1" applyFont="1" applyBorder="1" applyAlignment="1" applyProtection="1">
      <alignment vertical="center"/>
      <protection locked="0"/>
    </xf>
    <xf numFmtId="0" fontId="6" fillId="0" borderId="0" xfId="0" applyFont="1" applyAlignment="1">
      <alignment horizontal="center"/>
    </xf>
    <xf numFmtId="0" fontId="73" fillId="0" borderId="13" xfId="0" applyFont="1" applyBorder="1" applyAlignment="1">
      <alignment horizontal="justify" vertical="center" wrapText="1"/>
    </xf>
    <xf numFmtId="0" fontId="73" fillId="0" borderId="9" xfId="0" applyFont="1" applyBorder="1" applyAlignment="1">
      <alignment horizontal="justify" vertical="center" wrapText="1"/>
    </xf>
    <xf numFmtId="0" fontId="73" fillId="6" borderId="13" xfId="0" applyFont="1" applyFill="1" applyBorder="1" applyAlignment="1">
      <alignment horizontal="justify" vertical="center" wrapText="1"/>
    </xf>
    <xf numFmtId="0" fontId="73" fillId="6" borderId="9" xfId="0" applyFont="1" applyFill="1" applyBorder="1" applyAlignment="1">
      <alignment horizontal="justify" vertical="center" wrapText="1"/>
    </xf>
    <xf numFmtId="0" fontId="73" fillId="6" borderId="6" xfId="0" applyFont="1" applyFill="1" applyBorder="1" applyAlignment="1">
      <alignment horizontal="justify" vertical="center" wrapText="1"/>
    </xf>
    <xf numFmtId="0" fontId="73" fillId="0" borderId="6" xfId="0" applyFont="1" applyBorder="1" applyAlignment="1">
      <alignment horizontal="justify" vertical="center" wrapText="1"/>
    </xf>
    <xf numFmtId="0" fontId="3" fillId="0" borderId="0" xfId="0" applyFont="1" applyFill="1" applyBorder="1" applyAlignment="1" applyProtection="1">
      <alignment horizontal="center" vertical="center"/>
      <protection locked="0"/>
    </xf>
    <xf numFmtId="0" fontId="1" fillId="0" borderId="0"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3" fillId="0" borderId="51" xfId="0" applyFont="1" applyFill="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4" fontId="3" fillId="0" borderId="4" xfId="0" applyNumberFormat="1" applyFont="1" applyFill="1" applyBorder="1" applyAlignment="1" applyProtection="1">
      <alignment horizontal="right" vertical="center" wrapText="1"/>
      <protection locked="0"/>
    </xf>
    <xf numFmtId="4" fontId="3" fillId="0" borderId="4" xfId="0" applyNumberFormat="1" applyFont="1" applyFill="1" applyBorder="1" applyAlignment="1" applyProtection="1">
      <alignment horizontal="right" vertical="center" wrapText="1"/>
    </xf>
    <xf numFmtId="3" fontId="1"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xf>
    <xf numFmtId="3" fontId="1" fillId="0" borderId="4" xfId="0" applyNumberFormat="1" applyFont="1" applyBorder="1" applyAlignment="1" applyProtection="1">
      <alignment horizontal="right" vertical="center"/>
      <protection locked="0"/>
    </xf>
    <xf numFmtId="3" fontId="1" fillId="0" borderId="13" xfId="0" applyNumberFormat="1" applyFont="1" applyBorder="1" applyAlignment="1" applyProtection="1">
      <alignment horizontal="right" vertical="center" wrapText="1"/>
      <protection locked="0"/>
    </xf>
    <xf numFmtId="3" fontId="1" fillId="0" borderId="13" xfId="0" applyNumberFormat="1" applyFont="1" applyBorder="1" applyAlignment="1" applyProtection="1">
      <alignment horizontal="right" vertical="center" wrapText="1"/>
    </xf>
    <xf numFmtId="3" fontId="3" fillId="0" borderId="13" xfId="0" applyNumberFormat="1" applyFont="1" applyBorder="1" applyAlignment="1" applyProtection="1">
      <alignment horizontal="right" vertical="center" wrapText="1"/>
    </xf>
    <xf numFmtId="0" fontId="68" fillId="0" borderId="5" xfId="0" applyFont="1" applyBorder="1" applyAlignment="1">
      <alignment horizontal="left" vertical="center"/>
    </xf>
    <xf numFmtId="0" fontId="67" fillId="0" borderId="9" xfId="0" applyFont="1" applyFill="1" applyBorder="1" applyAlignment="1">
      <alignment horizontal="center" vertical="center"/>
    </xf>
    <xf numFmtId="0" fontId="67" fillId="0" borderId="5" xfId="0" applyFont="1" applyFill="1" applyBorder="1" applyAlignment="1">
      <alignment horizontal="center" vertical="center"/>
    </xf>
    <xf numFmtId="0" fontId="25"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21" fillId="0" borderId="41"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27" fillId="0" borderId="41" xfId="0" applyFont="1" applyFill="1" applyBorder="1" applyAlignment="1" applyProtection="1">
      <alignment horizontal="center" vertical="center" wrapText="1"/>
      <protection locked="0"/>
    </xf>
    <xf numFmtId="0" fontId="27" fillId="0" borderId="40" xfId="0" applyFont="1" applyFill="1" applyBorder="1" applyAlignment="1" applyProtection="1">
      <alignment horizontal="center" vertical="center" wrapText="1"/>
      <protection locked="0"/>
    </xf>
    <xf numFmtId="43" fontId="5" fillId="0" borderId="17" xfId="12" applyFont="1" applyFill="1" applyBorder="1" applyAlignment="1" applyProtection="1">
      <alignment horizontal="right" vertical="center"/>
      <protection locked="0"/>
    </xf>
    <xf numFmtId="43" fontId="5" fillId="0" borderId="16" xfId="12" applyFont="1" applyFill="1" applyBorder="1" applyAlignment="1" applyProtection="1">
      <alignment horizontal="right" vertical="center"/>
      <protection locked="0"/>
    </xf>
    <xf numFmtId="43" fontId="16" fillId="0" borderId="15" xfId="12" applyFont="1" applyFill="1" applyBorder="1" applyAlignment="1" applyProtection="1">
      <alignment horizontal="justify" vertical="center"/>
      <protection locked="0"/>
    </xf>
    <xf numFmtId="43" fontId="16" fillId="0" borderId="16" xfId="12" applyFont="1" applyFill="1" applyBorder="1" applyAlignment="1" applyProtection="1">
      <alignment horizontal="justify" vertical="center"/>
      <protection locked="0"/>
    </xf>
    <xf numFmtId="43" fontId="16" fillId="0" borderId="22" xfId="12" applyFont="1" applyFill="1" applyBorder="1" applyAlignment="1" applyProtection="1">
      <alignment horizontal="justify" vertical="center"/>
      <protection locked="0"/>
    </xf>
    <xf numFmtId="4" fontId="19" fillId="0" borderId="47" xfId="0" applyNumberFormat="1" applyFont="1" applyFill="1" applyBorder="1" applyAlignment="1" applyProtection="1">
      <alignment horizontal="right" vertical="center"/>
    </xf>
    <xf numFmtId="0" fontId="38" fillId="7" borderId="13" xfId="0" applyFont="1" applyFill="1" applyBorder="1" applyAlignment="1">
      <alignment horizontal="center" vertical="center"/>
    </xf>
    <xf numFmtId="0" fontId="38" fillId="7" borderId="9" xfId="0" applyFont="1" applyFill="1" applyBorder="1" applyAlignment="1">
      <alignment horizontal="center" vertical="center" wrapText="1"/>
    </xf>
    <xf numFmtId="0" fontId="38" fillId="7" borderId="9" xfId="0" applyFont="1" applyFill="1" applyBorder="1" applyAlignment="1">
      <alignment horizontal="center" vertical="center"/>
    </xf>
    <xf numFmtId="0" fontId="55" fillId="0" borderId="59" xfId="0" applyFont="1" applyBorder="1" applyAlignment="1">
      <alignment horizontal="justify" vertical="center"/>
    </xf>
    <xf numFmtId="0" fontId="55" fillId="0" borderId="60" xfId="0" applyFont="1" applyBorder="1" applyAlignment="1">
      <alignment horizontal="center" vertical="center" wrapText="1"/>
    </xf>
    <xf numFmtId="0" fontId="55" fillId="0" borderId="60" xfId="0" applyFont="1" applyBorder="1" applyAlignment="1">
      <alignment horizontal="center" vertical="center"/>
    </xf>
    <xf numFmtId="0" fontId="56" fillId="0" borderId="59" xfId="0" applyFont="1" applyBorder="1" applyAlignment="1">
      <alignment horizontal="justify" vertical="center"/>
    </xf>
    <xf numFmtId="43" fontId="55" fillId="0" borderId="60" xfId="12" applyFont="1" applyBorder="1" applyAlignment="1">
      <alignment horizontal="center" vertical="center" wrapText="1"/>
    </xf>
    <xf numFmtId="0" fontId="55" fillId="2" borderId="60" xfId="0" applyFont="1" applyFill="1" applyBorder="1" applyAlignment="1" applyProtection="1">
      <alignment horizontal="center" vertical="center" wrapText="1"/>
    </xf>
    <xf numFmtId="0" fontId="55" fillId="2" borderId="60" xfId="0" applyFont="1" applyFill="1" applyBorder="1" applyAlignment="1" applyProtection="1">
      <alignment horizontal="center" vertical="center"/>
    </xf>
    <xf numFmtId="43" fontId="55" fillId="0" borderId="60" xfId="12" applyFont="1" applyBorder="1" applyAlignment="1">
      <alignment horizontal="center" vertical="center"/>
    </xf>
    <xf numFmtId="0" fontId="75" fillId="0" borderId="59" xfId="0" applyFont="1" applyBorder="1" applyAlignment="1">
      <alignment horizontal="justify" vertical="center"/>
    </xf>
    <xf numFmtId="43" fontId="64" fillId="0" borderId="60" xfId="12" applyFont="1" applyBorder="1" applyAlignment="1" applyProtection="1">
      <alignment horizontal="center" vertical="center" wrapText="1"/>
      <protection locked="0"/>
    </xf>
    <xf numFmtId="0" fontId="64" fillId="2" borderId="60" xfId="0" applyFont="1" applyFill="1" applyBorder="1" applyAlignment="1" applyProtection="1">
      <alignment horizontal="center" vertical="center" wrapText="1"/>
    </xf>
    <xf numFmtId="0" fontId="64" fillId="2" borderId="60" xfId="0" applyFont="1" applyFill="1" applyBorder="1" applyAlignment="1" applyProtection="1">
      <alignment horizontal="center" vertical="center"/>
    </xf>
    <xf numFmtId="0" fontId="55" fillId="0" borderId="60" xfId="0" applyFont="1" applyBorder="1" applyAlignment="1">
      <alignment horizontal="justify" vertical="center" wrapText="1"/>
    </xf>
    <xf numFmtId="0" fontId="55" fillId="0" borderId="60" xfId="0" applyFont="1" applyBorder="1" applyAlignment="1">
      <alignment horizontal="justify" vertical="center"/>
    </xf>
    <xf numFmtId="0" fontId="55" fillId="2" borderId="60" xfId="0" applyFont="1" applyFill="1" applyBorder="1" applyAlignment="1">
      <alignment horizontal="center" vertical="center" wrapText="1"/>
    </xf>
    <xf numFmtId="0" fontId="55" fillId="2" borderId="60" xfId="0" applyFont="1" applyFill="1" applyBorder="1" applyAlignment="1">
      <alignment horizontal="center" vertical="center"/>
    </xf>
    <xf numFmtId="0" fontId="64" fillId="2" borderId="60" xfId="0" applyFont="1" applyFill="1" applyBorder="1" applyAlignment="1">
      <alignment horizontal="center" vertical="center" wrapText="1"/>
    </xf>
    <xf numFmtId="0" fontId="64" fillId="2" borderId="60" xfId="0" applyFont="1" applyFill="1" applyBorder="1" applyAlignment="1">
      <alignment horizontal="center" vertical="center"/>
    </xf>
    <xf numFmtId="43" fontId="64" fillId="0" borderId="60" xfId="12" applyFont="1" applyBorder="1" applyAlignment="1" applyProtection="1">
      <alignment horizontal="center" vertical="center"/>
      <protection locked="0"/>
    </xf>
    <xf numFmtId="0" fontId="64" fillId="0" borderId="60" xfId="0" applyFont="1" applyBorder="1" applyAlignment="1">
      <alignment horizontal="center" vertical="center" wrapText="1"/>
    </xf>
    <xf numFmtId="0" fontId="64" fillId="0" borderId="60" xfId="0" applyFont="1" applyBorder="1" applyAlignment="1">
      <alignment horizontal="center" vertical="center"/>
    </xf>
    <xf numFmtId="0" fontId="56" fillId="0" borderId="13" xfId="0" applyFont="1" applyBorder="1" applyAlignment="1">
      <alignment horizontal="left" vertical="center"/>
    </xf>
    <xf numFmtId="0" fontId="55" fillId="0" borderId="9" xfId="0" applyFont="1" applyBorder="1" applyAlignment="1">
      <alignment horizontal="center" vertical="center" wrapText="1"/>
    </xf>
    <xf numFmtId="0" fontId="55" fillId="0" borderId="9" xfId="0" applyFont="1" applyBorder="1" applyAlignment="1">
      <alignment horizontal="center" vertical="center"/>
    </xf>
    <xf numFmtId="43" fontId="55" fillId="0" borderId="9" xfId="12" applyFont="1" applyBorder="1" applyAlignment="1">
      <alignment horizontal="center" vertical="center" wrapText="1"/>
    </xf>
    <xf numFmtId="43" fontId="55" fillId="0" borderId="9" xfId="12" applyFont="1" applyBorder="1" applyAlignment="1">
      <alignment horizontal="center" vertical="center"/>
    </xf>
    <xf numFmtId="0" fontId="76" fillId="0" borderId="0" xfId="0" applyFont="1" applyAlignment="1">
      <alignment horizontal="left" vertical="center"/>
    </xf>
    <xf numFmtId="0" fontId="56" fillId="0" borderId="13" xfId="0" applyFont="1" applyBorder="1" applyAlignment="1">
      <alignment horizontal="left" vertical="center" wrapText="1"/>
    </xf>
    <xf numFmtId="0" fontId="56" fillId="0" borderId="59" xfId="0" applyFont="1" applyBorder="1" applyAlignment="1">
      <alignment horizontal="left" vertical="center" wrapText="1"/>
    </xf>
    <xf numFmtId="0" fontId="83" fillId="9" borderId="68" xfId="0" applyFont="1" applyFill="1" applyBorder="1" applyAlignment="1">
      <alignment horizontal="center" vertical="top"/>
    </xf>
    <xf numFmtId="0" fontId="83" fillId="9" borderId="68" xfId="0" applyFont="1" applyFill="1" applyBorder="1" applyAlignment="1">
      <alignment horizontal="center" vertical="top" wrapText="1"/>
    </xf>
    <xf numFmtId="0" fontId="83" fillId="9" borderId="68" xfId="0" applyFont="1" applyFill="1" applyBorder="1" applyAlignment="1">
      <alignment horizontal="center" vertical="center"/>
    </xf>
    <xf numFmtId="0" fontId="83" fillId="9" borderId="68" xfId="0" applyFont="1" applyFill="1" applyBorder="1" applyAlignment="1">
      <alignment horizontal="center" vertical="center" wrapText="1"/>
    </xf>
    <xf numFmtId="0" fontId="83" fillId="9" borderId="68" xfId="0" applyFont="1" applyFill="1" applyBorder="1" applyAlignment="1">
      <alignment horizontal="center" wrapText="1"/>
    </xf>
    <xf numFmtId="0" fontId="84" fillId="2" borderId="68" xfId="0" applyFont="1" applyFill="1" applyBorder="1" applyAlignment="1">
      <alignment horizontal="center" vertical="center" wrapText="1"/>
    </xf>
    <xf numFmtId="2" fontId="85" fillId="2" borderId="68" xfId="0" applyNumberFormat="1" applyFont="1" applyFill="1" applyBorder="1" applyAlignment="1">
      <alignment horizontal="center" vertical="center" wrapText="1"/>
    </xf>
    <xf numFmtId="2" fontId="85" fillId="2" borderId="68" xfId="0" applyNumberFormat="1" applyFont="1" applyFill="1" applyBorder="1" applyAlignment="1">
      <alignment horizontal="center" vertical="center"/>
    </xf>
    <xf numFmtId="0" fontId="0" fillId="2" borderId="69" xfId="0" applyFill="1" applyBorder="1" applyAlignment="1">
      <alignment horizontal="center" vertical="center" wrapText="1"/>
    </xf>
    <xf numFmtId="9" fontId="0" fillId="2" borderId="70" xfId="0" applyNumberFormat="1" applyFill="1" applyBorder="1" applyAlignment="1">
      <alignment horizontal="center" vertical="center"/>
    </xf>
    <xf numFmtId="0" fontId="83" fillId="9" borderId="71" xfId="0" applyFont="1" applyFill="1" applyBorder="1" applyAlignment="1">
      <alignment vertical="center"/>
    </xf>
    <xf numFmtId="0" fontId="0" fillId="2" borderId="0" xfId="0" applyFill="1"/>
    <xf numFmtId="0" fontId="0" fillId="2" borderId="73" xfId="0" applyFill="1" applyBorder="1"/>
    <xf numFmtId="0" fontId="83" fillId="9" borderId="74" xfId="0" applyFont="1" applyFill="1" applyBorder="1" applyAlignment="1">
      <alignment vertical="center"/>
    </xf>
    <xf numFmtId="0" fontId="0" fillId="2" borderId="0" xfId="0" applyFill="1" applyAlignment="1">
      <alignment horizontal="center" vertical="top"/>
    </xf>
    <xf numFmtId="9" fontId="0" fillId="2" borderId="76" xfId="0" applyNumberFormat="1" applyFill="1" applyBorder="1" applyAlignment="1">
      <alignment horizontal="center" vertical="top"/>
    </xf>
    <xf numFmtId="0" fontId="85" fillId="2" borderId="68" xfId="0" applyFont="1" applyFill="1" applyBorder="1" applyAlignment="1">
      <alignment horizontal="center" vertical="center" wrapText="1"/>
    </xf>
    <xf numFmtId="0" fontId="0" fillId="2" borderId="78" xfId="0" applyFill="1" applyBorder="1" applyAlignment="1">
      <alignment horizontal="center" vertical="center" wrapText="1"/>
    </xf>
    <xf numFmtId="9" fontId="0" fillId="2" borderId="79" xfId="0" applyNumberFormat="1" applyFill="1" applyBorder="1" applyAlignment="1">
      <alignment horizontal="center" vertical="center"/>
    </xf>
    <xf numFmtId="3" fontId="85" fillId="2" borderId="68" xfId="0" applyNumberFormat="1" applyFont="1" applyFill="1" applyBorder="1" applyAlignment="1">
      <alignment horizontal="center" vertical="center" wrapText="1"/>
    </xf>
    <xf numFmtId="0" fontId="0" fillId="2" borderId="78" xfId="0" applyFill="1" applyBorder="1" applyAlignment="1">
      <alignment horizontal="center" vertical="center"/>
    </xf>
    <xf numFmtId="10" fontId="0" fillId="2" borderId="79" xfId="0" applyNumberFormat="1" applyFill="1" applyBorder="1" applyAlignment="1">
      <alignment horizontal="center" vertical="center"/>
    </xf>
    <xf numFmtId="0" fontId="84" fillId="2" borderId="71" xfId="0" applyFont="1" applyFill="1" applyBorder="1" applyAlignment="1">
      <alignment horizontal="center" vertical="center" wrapText="1"/>
    </xf>
    <xf numFmtId="0" fontId="0" fillId="2" borderId="81" xfId="0" applyFill="1" applyBorder="1" applyAlignment="1">
      <alignment horizontal="center" vertical="center" wrapText="1"/>
    </xf>
    <xf numFmtId="10" fontId="0" fillId="2" borderId="73" xfId="0" applyNumberFormat="1" applyFill="1" applyBorder="1" applyAlignment="1">
      <alignment horizontal="center" vertical="center"/>
    </xf>
    <xf numFmtId="0" fontId="84" fillId="2" borderId="74" xfId="0" applyFont="1" applyFill="1" applyBorder="1" applyAlignment="1">
      <alignment vertical="center" wrapText="1"/>
    </xf>
    <xf numFmtId="0" fontId="0" fillId="2" borderId="82" xfId="0" applyFill="1" applyBorder="1"/>
    <xf numFmtId="0" fontId="0" fillId="2" borderId="81" xfId="0" applyFill="1" applyBorder="1"/>
    <xf numFmtId="0" fontId="84" fillId="2" borderId="75" xfId="0" applyFont="1" applyFill="1" applyBorder="1" applyAlignment="1">
      <alignment horizontal="center" vertical="center" wrapText="1"/>
    </xf>
    <xf numFmtId="0" fontId="84" fillId="2" borderId="74" xfId="0" applyFont="1" applyFill="1" applyBorder="1" applyAlignment="1">
      <alignment horizontal="center" vertical="center" wrapText="1"/>
    </xf>
    <xf numFmtId="0" fontId="85" fillId="2" borderId="74" xfId="0" applyFont="1" applyFill="1" applyBorder="1" applyAlignment="1">
      <alignment horizontal="center" vertical="center" wrapText="1"/>
    </xf>
    <xf numFmtId="1" fontId="85" fillId="2" borderId="74" xfId="0" applyNumberFormat="1" applyFont="1" applyFill="1" applyBorder="1" applyAlignment="1">
      <alignment horizontal="center" vertical="center" wrapText="1"/>
    </xf>
    <xf numFmtId="0" fontId="84" fillId="2" borderId="84" xfId="0" applyFont="1" applyFill="1" applyBorder="1" applyAlignment="1">
      <alignment horizontal="center" vertical="center" wrapText="1"/>
    </xf>
    <xf numFmtId="0" fontId="0" fillId="2" borderId="85" xfId="0" applyFill="1" applyBorder="1" applyAlignment="1">
      <alignment horizontal="center" vertical="center"/>
    </xf>
    <xf numFmtId="1" fontId="85" fillId="2" borderId="68" xfId="0" applyNumberFormat="1" applyFont="1" applyFill="1" applyBorder="1" applyAlignment="1">
      <alignment horizontal="center" vertical="center" wrapText="1"/>
    </xf>
    <xf numFmtId="0" fontId="0" fillId="2" borderId="86" xfId="0" applyFill="1" applyBorder="1" applyAlignment="1">
      <alignment horizontal="center" vertical="center"/>
    </xf>
    <xf numFmtId="10" fontId="0" fillId="2" borderId="0" xfId="0" applyNumberFormat="1" applyFill="1" applyAlignment="1">
      <alignment horizontal="center" vertical="center"/>
    </xf>
    <xf numFmtId="0" fontId="0" fillId="2" borderId="87" xfId="0" applyFill="1" applyBorder="1" applyAlignment="1">
      <alignment horizontal="center" vertical="center"/>
    </xf>
    <xf numFmtId="0" fontId="0" fillId="2" borderId="87" xfId="0" applyFill="1" applyBorder="1" applyAlignment="1">
      <alignment horizontal="center" vertical="center" wrapText="1"/>
    </xf>
    <xf numFmtId="0" fontId="0" fillId="2" borderId="0" xfId="0" applyFill="1" applyAlignment="1">
      <alignment horizontal="center" vertical="center" wrapText="1"/>
    </xf>
    <xf numFmtId="0" fontId="84" fillId="2" borderId="0" xfId="0" applyFont="1" applyFill="1" applyBorder="1" applyAlignment="1">
      <alignment horizontal="center" vertical="center" wrapText="1"/>
    </xf>
    <xf numFmtId="0" fontId="0" fillId="2" borderId="73" xfId="0" applyFill="1" applyBorder="1" applyAlignment="1">
      <alignment horizontal="center" vertical="center" wrapText="1"/>
    </xf>
    <xf numFmtId="0" fontId="84" fillId="2" borderId="72" xfId="0" applyFont="1" applyFill="1" applyBorder="1" applyAlignment="1">
      <alignment horizontal="center" vertical="center" wrapText="1"/>
    </xf>
    <xf numFmtId="0" fontId="85" fillId="2" borderId="77" xfId="0" applyFont="1" applyFill="1" applyBorder="1" applyAlignment="1">
      <alignment horizontal="center" vertical="center" wrapText="1"/>
    </xf>
    <xf numFmtId="0" fontId="85" fillId="2" borderId="0" xfId="0" applyFont="1" applyFill="1" applyBorder="1" applyAlignment="1">
      <alignment horizontal="center" vertical="center" wrapText="1"/>
    </xf>
    <xf numFmtId="0" fontId="84" fillId="2" borderId="87" xfId="0" applyFont="1" applyFill="1" applyBorder="1" applyAlignment="1">
      <alignment horizontal="center" vertical="center" wrapText="1"/>
    </xf>
    <xf numFmtId="0" fontId="0" fillId="2" borderId="88" xfId="0" applyFill="1" applyBorder="1" applyAlignment="1">
      <alignment horizontal="center" vertical="center" wrapText="1"/>
    </xf>
    <xf numFmtId="10" fontId="0" fillId="2" borderId="81" xfId="0" applyNumberFormat="1" applyFill="1" applyBorder="1" applyAlignment="1">
      <alignment horizontal="center" vertical="center"/>
    </xf>
    <xf numFmtId="0" fontId="0" fillId="0" borderId="67" xfId="0" applyBorder="1"/>
    <xf numFmtId="0" fontId="39" fillId="0" borderId="0" xfId="0" applyFont="1" applyAlignment="1"/>
    <xf numFmtId="0" fontId="0" fillId="0" borderId="0" xfId="0" applyAlignment="1"/>
    <xf numFmtId="0" fontId="3" fillId="0" borderId="90" xfId="0" applyFont="1" applyFill="1" applyBorder="1" applyAlignment="1" applyProtection="1">
      <alignment horizontal="center" vertical="center" wrapText="1"/>
      <protection locked="0"/>
    </xf>
    <xf numFmtId="0" fontId="3" fillId="4" borderId="9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6" xfId="0" applyFont="1" applyBorder="1" applyAlignment="1" applyProtection="1">
      <alignment horizontal="left" vertical="center" wrapText="1"/>
      <protection locked="0"/>
    </xf>
    <xf numFmtId="0" fontId="73" fillId="0" borderId="13" xfId="0" applyFont="1" applyBorder="1" applyAlignment="1">
      <alignment horizontal="justify" vertical="center" wrapText="1"/>
    </xf>
    <xf numFmtId="0" fontId="22" fillId="0" borderId="0" xfId="0" applyFont="1" applyAlignment="1" applyProtection="1">
      <alignment vertical="center"/>
      <protection locked="0"/>
    </xf>
    <xf numFmtId="0" fontId="22" fillId="0" borderId="0" xfId="0" applyFont="1" applyAlignment="1" applyProtection="1">
      <alignment vertical="center"/>
    </xf>
    <xf numFmtId="0" fontId="87" fillId="0" borderId="0" xfId="0" applyFont="1" applyBorder="1" applyAlignment="1" applyProtection="1">
      <alignment horizontal="center" vertical="center"/>
      <protection locked="0"/>
    </xf>
    <xf numFmtId="0" fontId="88" fillId="0" borderId="0" xfId="0" applyFont="1" applyBorder="1" applyAlignment="1" applyProtection="1">
      <alignment horizontal="left" vertical="center"/>
      <protection locked="0"/>
    </xf>
    <xf numFmtId="4" fontId="88" fillId="0" borderId="0" xfId="0" applyNumberFormat="1" applyFont="1" applyBorder="1" applyAlignment="1" applyProtection="1">
      <alignment horizontal="right" vertical="center" wrapText="1"/>
      <protection locked="0"/>
    </xf>
    <xf numFmtId="4" fontId="88" fillId="0" borderId="0" xfId="0" applyNumberFormat="1" applyFont="1" applyBorder="1" applyAlignment="1" applyProtection="1">
      <alignment vertical="center"/>
      <protection locked="0"/>
    </xf>
    <xf numFmtId="0" fontId="91" fillId="0" borderId="0" xfId="0" applyFont="1" applyAlignment="1" applyProtection="1">
      <alignment vertical="center"/>
      <protection locked="0"/>
    </xf>
    <xf numFmtId="0" fontId="88" fillId="0" borderId="0" xfId="0" applyFont="1" applyAlignment="1" applyProtection="1">
      <alignment vertical="center"/>
      <protection locked="0"/>
    </xf>
    <xf numFmtId="0" fontId="0" fillId="11" borderId="16" xfId="0" applyFill="1" applyBorder="1" applyAlignment="1">
      <alignment horizontal="center"/>
    </xf>
    <xf numFmtId="1" fontId="0" fillId="11" borderId="16" xfId="0" applyNumberFormat="1" applyFill="1" applyBorder="1" applyAlignment="1">
      <alignment horizontal="center"/>
    </xf>
    <xf numFmtId="0" fontId="56" fillId="13" borderId="93" xfId="0" applyFont="1" applyFill="1" applyBorder="1" applyAlignment="1">
      <alignment horizontal="center" vertical="center" textRotation="90" wrapText="1"/>
    </xf>
    <xf numFmtId="0" fontId="56" fillId="13" borderId="24" xfId="0" applyFont="1" applyFill="1" applyBorder="1" applyAlignment="1">
      <alignment horizontal="center" vertical="center" textRotation="90" wrapText="1"/>
    </xf>
    <xf numFmtId="0" fontId="56" fillId="13" borderId="92" xfId="0" applyFont="1" applyFill="1" applyBorder="1" applyAlignment="1">
      <alignment horizontal="center" vertical="center" textRotation="90" wrapText="1"/>
    </xf>
    <xf numFmtId="0" fontId="56" fillId="14" borderId="25" xfId="0" applyFont="1" applyFill="1" applyBorder="1" applyAlignment="1">
      <alignment horizontal="center" vertical="center" textRotation="90" wrapText="1"/>
    </xf>
    <xf numFmtId="0" fontId="56" fillId="14" borderId="92" xfId="0" applyFont="1" applyFill="1" applyBorder="1" applyAlignment="1">
      <alignment horizontal="center" vertical="center" textRotation="90" wrapText="1"/>
    </xf>
    <xf numFmtId="0" fontId="56" fillId="10" borderId="25" xfId="0" applyFont="1" applyFill="1" applyBorder="1" applyAlignment="1">
      <alignment horizontal="center" vertical="center" textRotation="90"/>
    </xf>
    <xf numFmtId="0" fontId="56" fillId="10" borderId="24" xfId="0" applyFont="1" applyFill="1" applyBorder="1" applyAlignment="1">
      <alignment horizontal="center" vertical="center" textRotation="90"/>
    </xf>
    <xf numFmtId="0" fontId="56" fillId="15" borderId="24" xfId="0" applyFont="1" applyFill="1" applyBorder="1" applyAlignment="1">
      <alignment horizontal="center" vertical="center" textRotation="90"/>
    </xf>
    <xf numFmtId="0" fontId="56" fillId="15" borderId="92" xfId="0" applyFont="1" applyFill="1" applyBorder="1" applyAlignment="1">
      <alignment horizontal="center" vertical="center" textRotation="90"/>
    </xf>
    <xf numFmtId="0" fontId="56" fillId="15" borderId="92" xfId="0" applyFont="1" applyFill="1" applyBorder="1" applyAlignment="1">
      <alignment horizontal="center" vertical="center" textRotation="90" wrapText="1"/>
    </xf>
    <xf numFmtId="0" fontId="94" fillId="16" borderId="29" xfId="0" applyFont="1" applyFill="1" applyBorder="1" applyAlignment="1">
      <alignment horizontal="center" vertical="center" wrapText="1"/>
    </xf>
    <xf numFmtId="0" fontId="32" fillId="0" borderId="19" xfId="0" applyFont="1" applyBorder="1" applyAlignment="1">
      <alignment horizontal="center"/>
    </xf>
    <xf numFmtId="0" fontId="32" fillId="0" borderId="19" xfId="0" applyFont="1" applyBorder="1" applyAlignment="1"/>
    <xf numFmtId="0" fontId="33" fillId="2" borderId="32" xfId="0" applyFont="1" applyFill="1" applyBorder="1" applyAlignment="1">
      <alignment vertical="center"/>
    </xf>
    <xf numFmtId="0" fontId="33" fillId="2" borderId="33" xfId="0" applyFont="1" applyFill="1" applyBorder="1" applyAlignment="1">
      <alignment vertical="center"/>
    </xf>
    <xf numFmtId="0" fontId="33" fillId="2" borderId="34" xfId="0" applyFont="1" applyFill="1" applyBorder="1" applyAlignment="1">
      <alignment vertical="center"/>
    </xf>
    <xf numFmtId="0" fontId="32" fillId="0" borderId="0" xfId="0" applyFont="1" applyBorder="1" applyAlignment="1">
      <alignment horizontal="center"/>
    </xf>
    <xf numFmtId="0" fontId="10" fillId="0" borderId="0" xfId="0" applyFont="1" applyFill="1" applyAlignment="1">
      <alignment horizontal="center" vertical="center" wrapText="1"/>
    </xf>
    <xf numFmtId="0" fontId="95" fillId="0" borderId="0" xfId="0" applyFont="1" applyFill="1" applyAlignment="1" applyProtection="1">
      <alignment wrapText="1"/>
    </xf>
    <xf numFmtId="0" fontId="33" fillId="2" borderId="33" xfId="0" applyFont="1" applyFill="1" applyBorder="1" applyAlignment="1">
      <alignment horizontal="right" vertical="center"/>
    </xf>
    <xf numFmtId="0" fontId="1" fillId="0" borderId="0" xfId="0" applyFont="1" applyFill="1" applyProtection="1"/>
    <xf numFmtId="0" fontId="74" fillId="0" borderId="14" xfId="0" applyFont="1" applyBorder="1" applyAlignment="1" applyProtection="1">
      <alignment horizontal="center" vertical="center"/>
      <protection locked="0"/>
    </xf>
    <xf numFmtId="0" fontId="33" fillId="0" borderId="61" xfId="0" applyFont="1" applyBorder="1" applyAlignment="1">
      <alignment horizontal="center" vertical="center"/>
    </xf>
    <xf numFmtId="165" fontId="32" fillId="0" borderId="37" xfId="0" applyNumberFormat="1" applyFont="1" applyBorder="1" applyAlignment="1">
      <alignment horizontal="center" vertical="center"/>
    </xf>
    <xf numFmtId="0" fontId="33" fillId="0" borderId="19" xfId="0" applyFont="1" applyBorder="1" applyAlignment="1">
      <alignment horizontal="center" vertical="center"/>
    </xf>
    <xf numFmtId="49" fontId="97" fillId="8" borderId="19" xfId="0" applyNumberFormat="1" applyFont="1" applyFill="1" applyBorder="1" applyAlignment="1">
      <alignment vertical="center"/>
    </xf>
    <xf numFmtId="49" fontId="97" fillId="8" borderId="19" xfId="0" applyNumberFormat="1" applyFont="1" applyFill="1" applyBorder="1" applyAlignment="1">
      <alignment horizontal="left" vertical="center"/>
    </xf>
    <xf numFmtId="165" fontId="97" fillId="8" borderId="19" xfId="12" applyNumberFormat="1" applyFont="1" applyFill="1" applyBorder="1" applyAlignment="1">
      <alignment horizontal="right" vertical="center"/>
    </xf>
    <xf numFmtId="49" fontId="98" fillId="17" borderId="19" xfId="0" applyNumberFormat="1" applyFont="1" applyFill="1" applyBorder="1" applyAlignment="1">
      <alignment vertical="top"/>
    </xf>
    <xf numFmtId="49" fontId="98" fillId="17" borderId="19" xfId="0" applyNumberFormat="1" applyFont="1" applyFill="1" applyBorder="1" applyAlignment="1">
      <alignment horizontal="left" vertical="top"/>
    </xf>
    <xf numFmtId="165" fontId="98" fillId="17" borderId="19" xfId="12" applyNumberFormat="1" applyFont="1" applyFill="1" applyBorder="1" applyAlignment="1">
      <alignment horizontal="right" vertical="top"/>
    </xf>
    <xf numFmtId="49" fontId="78" fillId="18" borderId="19" xfId="0" applyNumberFormat="1" applyFont="1" applyFill="1" applyBorder="1" applyAlignment="1" applyProtection="1"/>
    <xf numFmtId="39" fontId="78" fillId="18" borderId="19" xfId="0" applyNumberFormat="1" applyFont="1" applyFill="1" applyBorder="1" applyAlignment="1" applyProtection="1">
      <alignment horizontal="left"/>
    </xf>
    <xf numFmtId="165" fontId="78" fillId="18" borderId="19" xfId="0" applyNumberFormat="1" applyFont="1" applyFill="1" applyBorder="1" applyAlignment="1" applyProtection="1">
      <alignment horizontal="right"/>
    </xf>
    <xf numFmtId="49" fontId="79" fillId="19" borderId="19" xfId="0" applyNumberFormat="1" applyFont="1" applyFill="1" applyBorder="1" applyAlignment="1" applyProtection="1"/>
    <xf numFmtId="39" fontId="79" fillId="19" borderId="19" xfId="0" applyNumberFormat="1" applyFont="1" applyFill="1" applyBorder="1" applyAlignment="1" applyProtection="1">
      <alignment horizontal="left"/>
    </xf>
    <xf numFmtId="165" fontId="79" fillId="19" borderId="19" xfId="0" applyNumberFormat="1" applyFont="1" applyFill="1" applyBorder="1" applyAlignment="1" applyProtection="1">
      <alignment horizontal="right"/>
    </xf>
    <xf numFmtId="165" fontId="32" fillId="0" borderId="19" xfId="0" applyNumberFormat="1" applyFont="1" applyBorder="1" applyAlignment="1">
      <alignment horizontal="right" vertical="center"/>
    </xf>
    <xf numFmtId="49" fontId="38" fillId="18" borderId="19" xfId="0" applyNumberFormat="1" applyFont="1" applyFill="1" applyBorder="1" applyAlignment="1" applyProtection="1"/>
    <xf numFmtId="165" fontId="78" fillId="18" borderId="19" xfId="12" applyNumberFormat="1" applyFont="1" applyFill="1" applyBorder="1"/>
    <xf numFmtId="0" fontId="52" fillId="0" borderId="19" xfId="0" applyFont="1" applyFill="1" applyBorder="1" applyProtection="1"/>
    <xf numFmtId="165" fontId="52" fillId="0" borderId="19" xfId="12" applyNumberFormat="1" applyFont="1" applyFill="1" applyBorder="1" applyProtection="1"/>
    <xf numFmtId="0" fontId="99" fillId="19" borderId="19" xfId="0" applyFont="1" applyFill="1" applyBorder="1"/>
    <xf numFmtId="165" fontId="99" fillId="0" borderId="19" xfId="12" applyNumberFormat="1" applyFont="1" applyFill="1" applyBorder="1"/>
    <xf numFmtId="165" fontId="100" fillId="0" borderId="19" xfId="12" applyNumberFormat="1" applyFont="1" applyFill="1" applyBorder="1" applyProtection="1"/>
    <xf numFmtId="37" fontId="99" fillId="19" borderId="19" xfId="0" applyNumberFormat="1" applyFont="1" applyFill="1" applyBorder="1"/>
    <xf numFmtId="49" fontId="52" fillId="19" borderId="19" xfId="0" applyNumberFormat="1" applyFont="1" applyFill="1" applyBorder="1" applyAlignment="1" applyProtection="1"/>
    <xf numFmtId="0" fontId="52" fillId="19" borderId="19" xfId="0" applyFont="1" applyFill="1" applyBorder="1"/>
    <xf numFmtId="165" fontId="52" fillId="19" borderId="19" xfId="12" applyNumberFormat="1" applyFont="1" applyFill="1" applyBorder="1"/>
    <xf numFmtId="49" fontId="38" fillId="18" borderId="19" xfId="14" applyNumberFormat="1" applyFont="1" applyFill="1" applyBorder="1" applyAlignment="1" applyProtection="1"/>
    <xf numFmtId="39" fontId="78" fillId="18" borderId="19" xfId="14" applyNumberFormat="1" applyFont="1" applyFill="1" applyBorder="1" applyAlignment="1" applyProtection="1">
      <alignment horizontal="left"/>
    </xf>
    <xf numFmtId="49" fontId="97" fillId="18" borderId="19" xfId="0" applyNumberFormat="1" applyFont="1" applyFill="1" applyBorder="1" applyAlignment="1" applyProtection="1">
      <alignment horizontal="left"/>
      <protection locked="0"/>
    </xf>
    <xf numFmtId="49" fontId="102" fillId="17" borderId="19" xfId="0" applyNumberFormat="1" applyFont="1" applyFill="1" applyBorder="1" applyAlignment="1">
      <alignment horizontal="left" vertical="top"/>
    </xf>
    <xf numFmtId="165" fontId="102" fillId="0" borderId="19" xfId="12" applyNumberFormat="1" applyFont="1" applyFill="1" applyBorder="1" applyAlignment="1">
      <alignment horizontal="right" vertical="top"/>
    </xf>
    <xf numFmtId="0" fontId="100" fillId="0" borderId="19" xfId="15" applyFont="1" applyFill="1" applyBorder="1" applyProtection="1"/>
    <xf numFmtId="49" fontId="102" fillId="17" borderId="19" xfId="15" applyNumberFormat="1" applyFont="1" applyFill="1" applyBorder="1" applyAlignment="1" applyProtection="1">
      <alignment horizontal="left" vertical="top"/>
    </xf>
    <xf numFmtId="0" fontId="102" fillId="0" borderId="19" xfId="15" applyNumberFormat="1" applyFont="1" applyFill="1" applyBorder="1" applyAlignment="1" applyProtection="1">
      <alignment horizontal="right" vertical="top"/>
    </xf>
    <xf numFmtId="4" fontId="102" fillId="17" borderId="19" xfId="0" applyNumberFormat="1" applyFont="1" applyFill="1" applyBorder="1" applyAlignment="1">
      <alignment horizontal="right" vertical="top"/>
    </xf>
    <xf numFmtId="39" fontId="99" fillId="0" borderId="19" xfId="0" applyNumberFormat="1" applyFont="1" applyFill="1" applyBorder="1" applyAlignment="1" applyProtection="1">
      <alignment horizontal="left"/>
    </xf>
    <xf numFmtId="165" fontId="99" fillId="0" borderId="19" xfId="12" applyNumberFormat="1" applyFont="1" applyFill="1" applyBorder="1" applyProtection="1"/>
    <xf numFmtId="37" fontId="99" fillId="19" borderId="19" xfId="0" applyNumberFormat="1" applyFont="1" applyFill="1" applyBorder="1" applyProtection="1"/>
    <xf numFmtId="39" fontId="99" fillId="19" borderId="19" xfId="16" applyNumberFormat="1" applyFont="1" applyFill="1" applyBorder="1" applyAlignment="1" applyProtection="1">
      <alignment horizontal="left"/>
    </xf>
    <xf numFmtId="37" fontId="99" fillId="19" borderId="19" xfId="16" applyNumberFormat="1" applyFont="1" applyFill="1" applyBorder="1" applyProtection="1"/>
    <xf numFmtId="49" fontId="52" fillId="19" borderId="19" xfId="16" applyNumberFormat="1" applyFont="1" applyFill="1" applyBorder="1" applyAlignment="1" applyProtection="1"/>
    <xf numFmtId="39" fontId="52" fillId="19" borderId="19" xfId="16" applyNumberFormat="1" applyFont="1" applyFill="1" applyBorder="1" applyAlignment="1" applyProtection="1">
      <alignment horizontal="left"/>
    </xf>
    <xf numFmtId="165" fontId="52" fillId="19" borderId="19" xfId="12" applyNumberFormat="1" applyFont="1" applyFill="1" applyBorder="1" applyProtection="1"/>
    <xf numFmtId="0" fontId="74" fillId="0" borderId="61" xfId="0" applyFont="1" applyBorder="1" applyAlignment="1">
      <alignment horizontal="center" vertical="center"/>
    </xf>
    <xf numFmtId="49" fontId="80" fillId="18" borderId="19" xfId="0" applyNumberFormat="1" applyFont="1" applyFill="1" applyBorder="1" applyAlignment="1" applyProtection="1"/>
    <xf numFmtId="0" fontId="99" fillId="0" borderId="19" xfId="0" applyFont="1" applyBorder="1"/>
    <xf numFmtId="165" fontId="99" fillId="19" borderId="19" xfId="12" applyNumberFormat="1" applyFont="1" applyFill="1" applyBorder="1"/>
    <xf numFmtId="0" fontId="33" fillId="2" borderId="61" xfId="0" applyFont="1" applyFill="1" applyBorder="1" applyAlignment="1">
      <alignment horizontal="center" vertical="center"/>
    </xf>
    <xf numFmtId="167" fontId="99" fillId="19" borderId="19" xfId="12" applyNumberFormat="1" applyFont="1" applyFill="1" applyBorder="1"/>
    <xf numFmtId="49" fontId="38" fillId="18" borderId="19" xfId="17" applyNumberFormat="1" applyFont="1" applyFill="1" applyBorder="1" applyAlignment="1" applyProtection="1"/>
    <xf numFmtId="39" fontId="78" fillId="18" borderId="19" xfId="17" applyNumberFormat="1" applyFont="1" applyFill="1" applyBorder="1" applyAlignment="1" applyProtection="1">
      <alignment horizontal="left"/>
    </xf>
    <xf numFmtId="0" fontId="33" fillId="2" borderId="19" xfId="0" applyFont="1" applyFill="1" applyBorder="1" applyAlignment="1">
      <alignment horizontal="center" vertical="center"/>
    </xf>
    <xf numFmtId="43" fontId="33" fillId="2" borderId="19" xfId="12" applyFont="1" applyFill="1" applyBorder="1" applyAlignment="1">
      <alignment horizontal="center" vertical="center"/>
    </xf>
    <xf numFmtId="4" fontId="25" fillId="0" borderId="17" xfId="0" applyNumberFormat="1" applyFont="1" applyBorder="1" applyAlignment="1" applyProtection="1">
      <alignment horizontal="center" vertical="top" wrapText="1"/>
      <protection locked="0"/>
    </xf>
    <xf numFmtId="43" fontId="58" fillId="0" borderId="6" xfId="0" applyNumberFormat="1" applyFont="1" applyBorder="1" applyAlignment="1">
      <alignment horizontal="center" vertical="center" wrapText="1"/>
    </xf>
    <xf numFmtId="168" fontId="58" fillId="0" borderId="6" xfId="0" applyNumberFormat="1" applyFont="1" applyBorder="1" applyAlignment="1">
      <alignment vertical="center" wrapText="1"/>
    </xf>
    <xf numFmtId="3" fontId="6" fillId="2" borderId="45" xfId="0" applyNumberFormat="1" applyFont="1" applyFill="1" applyBorder="1" applyAlignment="1" applyProtection="1">
      <alignment horizontal="right" vertical="center" wrapText="1"/>
    </xf>
    <xf numFmtId="43" fontId="33" fillId="0" borderId="17" xfId="12" applyFont="1" applyBorder="1" applyAlignment="1" applyProtection="1">
      <alignment horizontal="center" vertical="center"/>
      <protection locked="0"/>
    </xf>
    <xf numFmtId="43" fontId="33" fillId="0" borderId="6" xfId="12" applyFont="1" applyBorder="1" applyAlignment="1" applyProtection="1">
      <alignment horizontal="center" vertical="center"/>
      <protection locked="0"/>
    </xf>
    <xf numFmtId="169" fontId="33" fillId="0" borderId="17" xfId="12" applyNumberFormat="1" applyFont="1" applyBorder="1" applyAlignment="1" applyProtection="1">
      <alignment horizontal="center" vertical="center"/>
      <protection locked="0"/>
    </xf>
    <xf numFmtId="169" fontId="33" fillId="2" borderId="33" xfId="12" applyNumberFormat="1" applyFont="1" applyFill="1" applyBorder="1" applyAlignment="1">
      <alignment vertical="center"/>
    </xf>
    <xf numFmtId="170" fontId="3" fillId="0" borderId="17" xfId="0" applyNumberFormat="1" applyFont="1" applyBorder="1" applyAlignment="1">
      <alignment vertical="center" wrapText="1"/>
    </xf>
    <xf numFmtId="3" fontId="3" fillId="0" borderId="17" xfId="0" applyNumberFormat="1" applyFont="1" applyBorder="1" applyAlignment="1">
      <alignment horizontal="right" vertical="center" wrapText="1"/>
    </xf>
    <xf numFmtId="170" fontId="33" fillId="0" borderId="17" xfId="0" applyNumberFormat="1" applyFont="1" applyBorder="1" applyAlignment="1">
      <alignment vertical="center" wrapText="1"/>
    </xf>
    <xf numFmtId="170" fontId="3" fillId="0" borderId="17" xfId="0" applyNumberFormat="1" applyFont="1" applyBorder="1" applyAlignment="1">
      <alignment horizontal="right" vertical="center" wrapText="1"/>
    </xf>
    <xf numFmtId="9" fontId="66" fillId="0" borderId="47" xfId="6" applyFont="1" applyBorder="1" applyAlignment="1">
      <alignment horizontal="center" vertical="center" wrapText="1"/>
    </xf>
    <xf numFmtId="170" fontId="1" fillId="0" borderId="17" xfId="8" applyNumberFormat="1" applyFont="1" applyBorder="1" applyAlignment="1">
      <alignment vertical="center" wrapText="1"/>
    </xf>
    <xf numFmtId="3" fontId="1" fillId="0" borderId="17" xfId="8" applyNumberFormat="1" applyFont="1" applyBorder="1" applyAlignment="1">
      <alignment horizontal="right" vertical="center" wrapText="1"/>
    </xf>
    <xf numFmtId="170" fontId="1" fillId="0" borderId="17" xfId="0" applyNumberFormat="1" applyFont="1" applyBorder="1" applyAlignment="1">
      <alignment vertical="center" wrapText="1"/>
    </xf>
    <xf numFmtId="170" fontId="34" fillId="0" borderId="17" xfId="8" applyNumberFormat="1" applyFont="1" applyBorder="1" applyAlignment="1">
      <alignment vertical="center" wrapText="1"/>
    </xf>
    <xf numFmtId="170" fontId="34" fillId="0" borderId="17" xfId="8" applyNumberFormat="1" applyFont="1" applyBorder="1" applyAlignment="1">
      <alignment horizontal="justify" vertical="center" wrapText="1"/>
    </xf>
    <xf numFmtId="170" fontId="1" fillId="0" borderId="17" xfId="0" applyNumberFormat="1" applyFont="1" applyBorder="1" applyAlignment="1">
      <alignment horizontal="right" vertical="center" wrapText="1"/>
    </xf>
    <xf numFmtId="3" fontId="1" fillId="0" borderId="17" xfId="0" applyNumberFormat="1" applyFont="1" applyBorder="1" applyAlignment="1">
      <alignment horizontal="right" vertical="center" wrapText="1"/>
    </xf>
    <xf numFmtId="170" fontId="34" fillId="0" borderId="17" xfId="0" applyNumberFormat="1" applyFont="1" applyBorder="1" applyAlignment="1">
      <alignment vertical="center" wrapText="1"/>
    </xf>
    <xf numFmtId="170" fontId="34" fillId="0" borderId="17" xfId="0" applyNumberFormat="1" applyFont="1" applyBorder="1" applyAlignment="1">
      <alignment horizontal="justify" vertical="center" wrapText="1"/>
    </xf>
    <xf numFmtId="4" fontId="104" fillId="0" borderId="0" xfId="0" applyNumberFormat="1" applyFont="1" applyAlignment="1">
      <alignment vertical="center"/>
    </xf>
    <xf numFmtId="4" fontId="34" fillId="0" borderId="17" xfId="0" applyNumberFormat="1" applyFont="1" applyBorder="1" applyAlignment="1">
      <alignment vertical="center"/>
    </xf>
    <xf numFmtId="170" fontId="1" fillId="0" borderId="0" xfId="0" applyNumberFormat="1" applyFont="1"/>
    <xf numFmtId="4" fontId="33" fillId="0" borderId="17" xfId="0" applyNumberFormat="1" applyFont="1" applyBorder="1" applyAlignment="1">
      <alignment vertical="center"/>
    </xf>
    <xf numFmtId="170" fontId="105" fillId="0" borderId="0" xfId="0" applyNumberFormat="1" applyFont="1" applyAlignment="1">
      <alignment vertical="center"/>
    </xf>
    <xf numFmtId="0" fontId="1" fillId="0" borderId="48" xfId="0" applyFont="1" applyBorder="1" applyAlignment="1">
      <alignment horizontal="center" vertical="top" wrapText="1"/>
    </xf>
    <xf numFmtId="170" fontId="105" fillId="0" borderId="17" xfId="0" applyNumberFormat="1" applyFont="1" applyBorder="1" applyAlignment="1">
      <alignment vertical="center"/>
    </xf>
    <xf numFmtId="3" fontId="105" fillId="0" borderId="0" xfId="0" applyNumberFormat="1" applyFont="1" applyAlignment="1">
      <alignment horizontal="right" vertical="center"/>
    </xf>
    <xf numFmtId="0" fontId="1" fillId="0" borderId="94" xfId="0" applyFont="1" applyBorder="1" applyAlignment="1">
      <alignment horizontal="center" vertical="top" wrapText="1"/>
    </xf>
    <xf numFmtId="0" fontId="1" fillId="0" borderId="20" xfId="0" applyFont="1" applyBorder="1" applyAlignment="1">
      <alignment horizontal="justify" vertical="top" wrapText="1"/>
    </xf>
    <xf numFmtId="170" fontId="105" fillId="0" borderId="95" xfId="0" applyNumberFormat="1" applyFont="1" applyBorder="1" applyAlignment="1">
      <alignment vertical="center"/>
    </xf>
    <xf numFmtId="3" fontId="1" fillId="0" borderId="20" xfId="0" applyNumberFormat="1" applyFont="1" applyBorder="1" applyAlignment="1">
      <alignment horizontal="right" vertical="center" wrapText="1"/>
    </xf>
    <xf numFmtId="170" fontId="1" fillId="0" borderId="20" xfId="0" applyNumberFormat="1" applyFont="1" applyBorder="1" applyAlignment="1">
      <alignment vertical="center" wrapText="1"/>
    </xf>
    <xf numFmtId="4" fontId="34" fillId="0" borderId="20" xfId="0" applyNumberFormat="1" applyFont="1" applyBorder="1" applyAlignment="1">
      <alignment vertical="center"/>
    </xf>
    <xf numFmtId="170" fontId="1" fillId="0" borderId="20" xfId="0" applyNumberFormat="1" applyFont="1" applyBorder="1" applyAlignment="1">
      <alignment horizontal="right" vertical="center" wrapText="1"/>
    </xf>
    <xf numFmtId="9" fontId="23" fillId="0" borderId="96" xfId="6" applyFont="1" applyBorder="1" applyAlignment="1">
      <alignment horizontal="center" vertical="center" wrapText="1"/>
    </xf>
    <xf numFmtId="0" fontId="34" fillId="0" borderId="17" xfId="0" applyFont="1" applyBorder="1"/>
    <xf numFmtId="170" fontId="1" fillId="0" borderId="17" xfId="0" applyNumberFormat="1" applyFont="1" applyBorder="1" applyAlignment="1">
      <alignment horizontal="justify" vertical="center" wrapText="1"/>
    </xf>
    <xf numFmtId="0" fontId="3" fillId="0" borderId="48" xfId="0" applyFont="1" applyBorder="1" applyAlignment="1">
      <alignment horizontal="center" vertical="top" wrapText="1"/>
    </xf>
    <xf numFmtId="3" fontId="3" fillId="0" borderId="17" xfId="0" applyNumberFormat="1" applyFont="1" applyBorder="1" applyAlignment="1">
      <alignment horizontal="right" vertical="center" wrapText="1" indent="1"/>
    </xf>
    <xf numFmtId="170" fontId="3" fillId="0" borderId="17" xfId="0" applyNumberFormat="1" applyFont="1" applyBorder="1" applyAlignment="1">
      <alignment horizontal="right" vertical="center" wrapText="1" indent="1"/>
    </xf>
    <xf numFmtId="170" fontId="105" fillId="0" borderId="17" xfId="0" applyNumberFormat="1" applyFont="1" applyBorder="1" applyAlignment="1">
      <alignment horizontal="right" vertical="center"/>
    </xf>
    <xf numFmtId="170" fontId="105" fillId="0" borderId="0" xfId="0" applyNumberFormat="1" applyFont="1" applyAlignment="1">
      <alignment horizontal="right" vertical="center"/>
    </xf>
    <xf numFmtId="3" fontId="105" fillId="0" borderId="0" xfId="0" applyNumberFormat="1" applyFont="1" applyAlignment="1">
      <alignment vertical="center"/>
    </xf>
    <xf numFmtId="170" fontId="1" fillId="0" borderId="14" xfId="0" applyNumberFormat="1" applyFont="1" applyBorder="1" applyAlignment="1">
      <alignment vertical="center" wrapText="1"/>
    </xf>
    <xf numFmtId="3" fontId="1" fillId="0" borderId="0" xfId="0" applyNumberFormat="1" applyFont="1"/>
    <xf numFmtId="3" fontId="1" fillId="0" borderId="17" xfId="0" applyNumberFormat="1" applyFont="1" applyBorder="1"/>
    <xf numFmtId="4" fontId="104" fillId="0" borderId="17" xfId="0" applyNumberFormat="1" applyFont="1" applyBorder="1" applyAlignment="1">
      <alignment vertical="center"/>
    </xf>
    <xf numFmtId="170" fontId="1" fillId="0" borderId="89" xfId="0" applyNumberFormat="1" applyFont="1" applyBorder="1" applyAlignment="1">
      <alignment vertical="center" wrapText="1"/>
    </xf>
    <xf numFmtId="170" fontId="1" fillId="0" borderId="14" xfId="0" applyNumberFormat="1" applyFont="1" applyBorder="1" applyAlignment="1">
      <alignment horizontal="justify" vertical="center" wrapText="1"/>
    </xf>
    <xf numFmtId="170" fontId="3" fillId="0" borderId="89" xfId="0" applyNumberFormat="1" applyFont="1" applyBorder="1" applyAlignment="1">
      <alignment vertical="center" wrapText="1"/>
    </xf>
    <xf numFmtId="170" fontId="3" fillId="0" borderId="14" xfId="0" applyNumberFormat="1" applyFont="1" applyBorder="1" applyAlignment="1">
      <alignment horizontal="right" vertical="center" wrapText="1"/>
    </xf>
    <xf numFmtId="170" fontId="1" fillId="0" borderId="14" xfId="0" applyNumberFormat="1" applyFont="1" applyBorder="1" applyAlignment="1">
      <alignment horizontal="right" vertical="center" wrapText="1"/>
    </xf>
    <xf numFmtId="3" fontId="1" fillId="0" borderId="20" xfId="0" applyNumberFormat="1" applyFont="1" applyBorder="1"/>
    <xf numFmtId="170" fontId="105" fillId="0" borderId="20" xfId="0" applyNumberFormat="1" applyFont="1" applyBorder="1" applyAlignment="1">
      <alignment horizontal="right" vertical="center"/>
    </xf>
    <xf numFmtId="170" fontId="105" fillId="0" borderId="89" xfId="0" applyNumberFormat="1" applyFont="1" applyBorder="1" applyAlignment="1">
      <alignment vertical="center"/>
    </xf>
    <xf numFmtId="3" fontId="80" fillId="0" borderId="17" xfId="0" applyNumberFormat="1" applyFont="1" applyBorder="1"/>
    <xf numFmtId="3" fontId="3" fillId="0" borderId="17" xfId="0" applyNumberFormat="1" applyFont="1" applyBorder="1" applyAlignment="1">
      <alignment vertical="center" wrapText="1"/>
    </xf>
    <xf numFmtId="3" fontId="1" fillId="0" borderId="17" xfId="0" applyNumberFormat="1" applyFont="1" applyBorder="1" applyAlignment="1">
      <alignment vertical="center" wrapText="1"/>
    </xf>
    <xf numFmtId="0" fontId="3" fillId="0" borderId="5" xfId="0" applyFont="1" applyBorder="1" applyAlignment="1">
      <alignment horizontal="center" vertical="top" wrapText="1"/>
    </xf>
    <xf numFmtId="0" fontId="105" fillId="0" borderId="0" xfId="0" applyFont="1" applyAlignment="1">
      <alignment vertical="center"/>
    </xf>
    <xf numFmtId="0" fontId="5" fillId="0" borderId="49" xfId="0" applyFont="1" applyBorder="1" applyAlignment="1">
      <alignment vertical="center"/>
    </xf>
    <xf numFmtId="0" fontId="5" fillId="0" borderId="16" xfId="0" applyFont="1" applyBorder="1" applyAlignment="1">
      <alignment horizontal="justify" vertical="center" wrapText="1"/>
    </xf>
    <xf numFmtId="170" fontId="6" fillId="0" borderId="16" xfId="0" applyNumberFormat="1" applyFont="1" applyBorder="1" applyAlignment="1">
      <alignment vertical="center" wrapText="1"/>
    </xf>
    <xf numFmtId="3" fontId="6" fillId="0" borderId="16" xfId="0" applyNumberFormat="1" applyFont="1" applyBorder="1" applyAlignment="1">
      <alignment vertical="center" wrapText="1"/>
    </xf>
    <xf numFmtId="9" fontId="66" fillId="0" borderId="18" xfId="6" applyFont="1" applyBorder="1" applyAlignment="1">
      <alignment horizontal="center" vertical="center" wrapText="1"/>
    </xf>
    <xf numFmtId="0" fontId="1" fillId="0" borderId="0" xfId="0" applyFont="1" applyAlignment="1">
      <alignment vertical="center"/>
    </xf>
    <xf numFmtId="3" fontId="1" fillId="0" borderId="0" xfId="0" applyNumberFormat="1" applyFont="1" applyAlignment="1">
      <alignment vertical="center"/>
    </xf>
    <xf numFmtId="3" fontId="5" fillId="0" borderId="0" xfId="0" applyNumberFormat="1" applyFont="1" applyAlignment="1">
      <alignment vertical="center"/>
    </xf>
    <xf numFmtId="0" fontId="12" fillId="0" borderId="0" xfId="0" applyFont="1" applyAlignment="1">
      <alignment vertical="center"/>
    </xf>
    <xf numFmtId="171" fontId="22" fillId="0" borderId="0" xfId="0" applyNumberFormat="1" applyFont="1" applyAlignment="1" applyProtection="1">
      <alignment vertical="center"/>
      <protection locked="0"/>
    </xf>
    <xf numFmtId="0" fontId="22" fillId="0" borderId="4" xfId="0" applyFont="1" applyFill="1" applyBorder="1" applyAlignment="1" applyProtection="1">
      <alignment horizontal="justify" vertical="center" wrapText="1"/>
      <protection locked="0"/>
    </xf>
    <xf numFmtId="0" fontId="0" fillId="0" borderId="0" xfId="0" applyAlignment="1">
      <alignment horizontal="center"/>
    </xf>
    <xf numFmtId="0" fontId="108" fillId="0" borderId="0" xfId="1" applyFont="1" applyAlignment="1">
      <alignment vertical="center"/>
    </xf>
    <xf numFmtId="0" fontId="110" fillId="0" borderId="0" xfId="1" applyFont="1" applyAlignment="1">
      <alignment horizontal="center" vertical="center"/>
    </xf>
    <xf numFmtId="0" fontId="110" fillId="0" borderId="0" xfId="1" applyFont="1" applyAlignment="1">
      <alignment horizontal="center" vertical="center" wrapText="1"/>
    </xf>
    <xf numFmtId="0" fontId="111" fillId="0" borderId="0" xfId="1" applyFont="1" applyAlignment="1">
      <alignment horizontal="center" vertical="center"/>
    </xf>
    <xf numFmtId="0" fontId="111" fillId="0" borderId="0" xfId="1" applyFont="1" applyAlignment="1">
      <alignment vertical="center"/>
    </xf>
    <xf numFmtId="0" fontId="111" fillId="0" borderId="0" xfId="1" applyFont="1" applyAlignment="1">
      <alignment horizontal="justify" vertical="center" wrapText="1"/>
    </xf>
    <xf numFmtId="0" fontId="111" fillId="0" borderId="0" xfId="1" applyFont="1" applyAlignment="1">
      <alignment horizontal="center" vertical="center" wrapText="1"/>
    </xf>
    <xf numFmtId="4" fontId="111" fillId="0" borderId="0" xfId="1" applyNumberFormat="1" applyFont="1" applyAlignment="1">
      <alignment horizontal="center" vertical="center"/>
    </xf>
    <xf numFmtId="4" fontId="111" fillId="0" borderId="0" xfId="1" applyNumberFormat="1" applyFont="1" applyAlignment="1">
      <alignment vertical="center"/>
    </xf>
    <xf numFmtId="0" fontId="111" fillId="0" borderId="99" xfId="1" applyFont="1" applyBorder="1" applyAlignment="1">
      <alignment horizontal="center" vertical="center"/>
    </xf>
    <xf numFmtId="4" fontId="111" fillId="0" borderId="100" xfId="1" applyNumberFormat="1" applyFont="1" applyBorder="1" applyAlignment="1">
      <alignment vertical="center"/>
    </xf>
    <xf numFmtId="0" fontId="110" fillId="0" borderId="102" xfId="1" applyFont="1" applyBorder="1" applyAlignment="1">
      <alignment horizontal="center" vertical="center" wrapText="1"/>
    </xf>
    <xf numFmtId="0" fontId="111" fillId="0" borderId="106" xfId="1" applyFont="1" applyBorder="1" applyAlignment="1">
      <alignment horizontal="center" vertical="center"/>
    </xf>
    <xf numFmtId="0" fontId="110" fillId="0" borderId="109" xfId="1" applyFont="1" applyBorder="1" applyAlignment="1">
      <alignment horizontal="center" vertical="center" wrapText="1"/>
    </xf>
    <xf numFmtId="0" fontId="110" fillId="0" borderId="105" xfId="1" applyFont="1" applyBorder="1" applyAlignment="1">
      <alignment horizontal="center" vertical="center"/>
    </xf>
    <xf numFmtId="4" fontId="110" fillId="0" borderId="110" xfId="1" applyNumberFormat="1" applyFont="1" applyBorder="1" applyAlignment="1">
      <alignment horizontal="center" vertical="center"/>
    </xf>
    <xf numFmtId="0" fontId="110" fillId="0" borderId="110" xfId="1" applyFont="1" applyBorder="1" applyAlignment="1">
      <alignment horizontal="center" vertical="center"/>
    </xf>
    <xf numFmtId="0" fontId="111" fillId="0" borderId="111" xfId="1" applyFont="1" applyBorder="1" applyAlignment="1">
      <alignment horizontal="center" vertical="center"/>
    </xf>
    <xf numFmtId="0" fontId="111" fillId="0" borderId="112" xfId="1" applyFont="1" applyBorder="1" applyAlignment="1">
      <alignment horizontal="center" vertical="center"/>
    </xf>
    <xf numFmtId="0" fontId="110" fillId="0" borderId="119" xfId="1" applyFont="1" applyBorder="1" applyAlignment="1">
      <alignment horizontal="center" vertical="center" wrapText="1"/>
    </xf>
    <xf numFmtId="0" fontId="110" fillId="0" borderId="120" xfId="1" applyFont="1" applyBorder="1" applyAlignment="1">
      <alignment horizontal="center" vertical="center" wrapText="1"/>
    </xf>
    <xf numFmtId="0" fontId="110" fillId="0" borderId="121" xfId="1" applyFont="1" applyBorder="1" applyAlignment="1">
      <alignment horizontal="center" vertical="center" wrapText="1"/>
    </xf>
    <xf numFmtId="0" fontId="110" fillId="0" borderId="122" xfId="1" applyFont="1" applyBorder="1" applyAlignment="1">
      <alignment horizontal="center" vertical="center" wrapText="1"/>
    </xf>
    <xf numFmtId="0" fontId="110" fillId="0" borderId="123" xfId="1" applyFont="1" applyBorder="1" applyAlignment="1">
      <alignment horizontal="center" vertical="center" wrapText="1"/>
    </xf>
    <xf numFmtId="0" fontId="110" fillId="0" borderId="114" xfId="1" applyFont="1" applyBorder="1" applyAlignment="1">
      <alignment horizontal="center" vertical="center" wrapText="1"/>
    </xf>
    <xf numFmtId="0" fontId="110" fillId="0" borderId="103" xfId="1" applyFont="1" applyBorder="1" applyAlignment="1">
      <alignment horizontal="center" vertical="center" wrapText="1"/>
    </xf>
    <xf numFmtId="0" fontId="110" fillId="0" borderId="124" xfId="1" applyFont="1" applyBorder="1" applyAlignment="1">
      <alignment horizontal="center" vertical="center" wrapText="1"/>
    </xf>
    <xf numFmtId="49" fontId="111" fillId="0" borderId="126" xfId="1" applyNumberFormat="1" applyFont="1" applyBorder="1" applyAlignment="1">
      <alignment horizontal="center" vertical="center" wrapText="1"/>
    </xf>
    <xf numFmtId="49" fontId="111" fillId="0" borderId="127" xfId="1" applyNumberFormat="1" applyFont="1" applyBorder="1" applyAlignment="1">
      <alignment horizontal="center" vertical="center" wrapText="1"/>
    </xf>
    <xf numFmtId="0" fontId="111" fillId="0" borderId="128" xfId="1" applyFont="1" applyBorder="1" applyAlignment="1">
      <alignment horizontal="left" vertical="center" wrapText="1"/>
    </xf>
    <xf numFmtId="0" fontId="111" fillId="0" borderId="128" xfId="1" applyFont="1" applyBorder="1" applyAlignment="1">
      <alignment horizontal="center" vertical="center" wrapText="1"/>
    </xf>
    <xf numFmtId="0" fontId="111" fillId="0" borderId="129" xfId="1" applyFont="1" applyBorder="1" applyAlignment="1">
      <alignment horizontal="center" vertical="center" wrapText="1"/>
    </xf>
    <xf numFmtId="0" fontId="111" fillId="0" borderId="130" xfId="1" applyFont="1" applyBorder="1" applyAlignment="1">
      <alignment horizontal="center" vertical="center"/>
    </xf>
    <xf numFmtId="0" fontId="111" fillId="0" borderId="128" xfId="1" applyFont="1" applyBorder="1" applyAlignment="1">
      <alignment horizontal="center" vertical="center"/>
    </xf>
    <xf numFmtId="0" fontId="111" fillId="0" borderId="131" xfId="1" applyFont="1" applyBorder="1" applyAlignment="1">
      <alignment horizontal="center" vertical="center"/>
    </xf>
    <xf numFmtId="172" fontId="111" fillId="0" borderId="132" xfId="9" applyNumberFormat="1" applyFont="1" applyBorder="1" applyAlignment="1">
      <alignment horizontal="center" vertical="center" wrapText="1"/>
    </xf>
    <xf numFmtId="172" fontId="111" fillId="0" borderId="133" xfId="9" applyNumberFormat="1" applyFont="1" applyBorder="1" applyAlignment="1">
      <alignment horizontal="center" vertical="center" wrapText="1"/>
    </xf>
    <xf numFmtId="172" fontId="111" fillId="0" borderId="134" xfId="9" applyNumberFormat="1" applyFont="1" applyBorder="1" applyAlignment="1">
      <alignment horizontal="center" vertical="center" wrapText="1"/>
    </xf>
    <xf numFmtId="172" fontId="111" fillId="0" borderId="135" xfId="9" applyNumberFormat="1" applyFont="1" applyBorder="1" applyAlignment="1">
      <alignment horizontal="center" vertical="center" wrapText="1"/>
    </xf>
    <xf numFmtId="172" fontId="111" fillId="0" borderId="128" xfId="1" applyNumberFormat="1" applyFont="1" applyBorder="1" applyAlignment="1">
      <alignment horizontal="center" vertical="center" wrapText="1"/>
    </xf>
    <xf numFmtId="9" fontId="111" fillId="0" borderId="136" xfId="1" applyNumberFormat="1" applyFont="1" applyBorder="1" applyAlignment="1">
      <alignment horizontal="center" vertical="center" wrapText="1"/>
    </xf>
    <xf numFmtId="49" fontId="111" fillId="0" borderId="137" xfId="1" applyNumberFormat="1" applyFont="1" applyBorder="1" applyAlignment="1">
      <alignment horizontal="center" vertical="center" wrapText="1"/>
    </xf>
    <xf numFmtId="49" fontId="111" fillId="0" borderId="138" xfId="1" applyNumberFormat="1" applyFont="1" applyBorder="1" applyAlignment="1">
      <alignment horizontal="center" vertical="center" wrapText="1"/>
    </xf>
    <xf numFmtId="49" fontId="111" fillId="0" borderId="139" xfId="1" applyNumberFormat="1" applyFont="1" applyBorder="1" applyAlignment="1">
      <alignment horizontal="justify" vertical="center" wrapText="1"/>
    </xf>
    <xf numFmtId="0" fontId="111" fillId="0" borderId="139" xfId="1" applyFont="1" applyBorder="1" applyAlignment="1">
      <alignment horizontal="center" vertical="center" wrapText="1"/>
    </xf>
    <xf numFmtId="3" fontId="111" fillId="0" borderId="139" xfId="1" applyNumberFormat="1" applyFont="1" applyBorder="1" applyAlignment="1">
      <alignment horizontal="center" vertical="center" wrapText="1"/>
    </xf>
    <xf numFmtId="0" fontId="111" fillId="0" borderId="140" xfId="1" applyFont="1" applyBorder="1" applyAlignment="1">
      <alignment horizontal="center" vertical="center"/>
    </xf>
    <xf numFmtId="172" fontId="111" fillId="0" borderId="37" xfId="9" applyNumberFormat="1" applyFont="1" applyBorder="1" applyAlignment="1">
      <alignment horizontal="center" vertical="center" wrapText="1"/>
    </xf>
    <xf numFmtId="172" fontId="111" fillId="0" borderId="141" xfId="9" applyNumberFormat="1" applyFont="1" applyBorder="1" applyAlignment="1">
      <alignment horizontal="center" vertical="center" wrapText="1"/>
    </xf>
    <xf numFmtId="172" fontId="111" fillId="0" borderId="142" xfId="9" applyNumberFormat="1" applyFont="1" applyBorder="1" applyAlignment="1">
      <alignment horizontal="center" vertical="center" wrapText="1"/>
    </xf>
    <xf numFmtId="9" fontId="111" fillId="0" borderId="37" xfId="1" applyNumberFormat="1" applyFont="1" applyBorder="1" applyAlignment="1">
      <alignment horizontal="center" vertical="center" wrapText="1"/>
    </xf>
    <xf numFmtId="9" fontId="111" fillId="0" borderId="0" xfId="1" applyNumberFormat="1" applyFont="1" applyAlignment="1">
      <alignment vertical="center"/>
    </xf>
    <xf numFmtId="173" fontId="111" fillId="0" borderId="139" xfId="1" applyNumberFormat="1" applyFont="1" applyBorder="1" applyAlignment="1">
      <alignment horizontal="justify" vertical="center" wrapText="1"/>
    </xf>
    <xf numFmtId="172" fontId="111" fillId="0" borderId="143" xfId="9" applyNumberFormat="1" applyFont="1" applyBorder="1" applyAlignment="1">
      <alignment horizontal="center" vertical="center" wrapText="1"/>
    </xf>
    <xf numFmtId="9" fontId="111" fillId="0" borderId="143" xfId="1" applyNumberFormat="1" applyFont="1" applyBorder="1" applyAlignment="1">
      <alignment horizontal="center" vertical="center" wrapText="1"/>
    </xf>
    <xf numFmtId="3" fontId="111" fillId="0" borderId="142" xfId="1" applyNumberFormat="1" applyFont="1" applyBorder="1" applyAlignment="1">
      <alignment horizontal="center" vertical="center" wrapText="1"/>
    </xf>
    <xf numFmtId="10" fontId="111" fillId="0" borderId="0" xfId="1" applyNumberFormat="1" applyFont="1" applyAlignment="1">
      <alignment vertical="center"/>
    </xf>
    <xf numFmtId="49" fontId="111" fillId="0" borderId="144" xfId="1" applyNumberFormat="1" applyFont="1" applyBorder="1" applyAlignment="1">
      <alignment horizontal="center" vertical="center" wrapText="1"/>
    </xf>
    <xf numFmtId="3" fontId="111" fillId="0" borderId="139" xfId="1" applyNumberFormat="1" applyFont="1" applyBorder="1" applyAlignment="1">
      <alignment horizontal="center" vertical="center"/>
    </xf>
    <xf numFmtId="3" fontId="111" fillId="0" borderId="145" xfId="1" applyNumberFormat="1" applyFont="1" applyBorder="1" applyAlignment="1">
      <alignment horizontal="center" vertical="center"/>
    </xf>
    <xf numFmtId="0" fontId="111" fillId="0" borderId="142" xfId="1" applyFont="1" applyBorder="1" applyAlignment="1">
      <alignment horizontal="center" vertical="center" wrapText="1"/>
    </xf>
    <xf numFmtId="3" fontId="111" fillId="0" borderId="19" xfId="1" applyNumberFormat="1" applyFont="1" applyBorder="1" applyAlignment="1">
      <alignment horizontal="right" vertical="center"/>
    </xf>
    <xf numFmtId="3" fontId="111" fillId="0" borderId="33" xfId="1" applyNumberFormat="1" applyFont="1" applyBorder="1" applyAlignment="1">
      <alignment horizontal="right" vertical="center"/>
    </xf>
    <xf numFmtId="3" fontId="111" fillId="0" borderId="146" xfId="1" applyNumberFormat="1" applyFont="1" applyBorder="1" applyAlignment="1">
      <alignment horizontal="right" vertical="center"/>
    </xf>
    <xf numFmtId="3" fontId="111" fillId="0" borderId="147" xfId="1" applyNumberFormat="1" applyFont="1" applyBorder="1" applyAlignment="1">
      <alignment horizontal="right" vertical="center"/>
    </xf>
    <xf numFmtId="3" fontId="111" fillId="0" borderId="144" xfId="1" applyNumberFormat="1" applyFont="1" applyBorder="1" applyAlignment="1">
      <alignment horizontal="right" vertical="center"/>
    </xf>
    <xf numFmtId="3" fontId="111" fillId="0" borderId="33" xfId="9" applyNumberFormat="1" applyFont="1" applyBorder="1" applyAlignment="1">
      <alignment horizontal="right" vertical="center" wrapText="1"/>
    </xf>
    <xf numFmtId="3" fontId="111" fillId="0" borderId="148" xfId="9" applyNumberFormat="1" applyFont="1" applyBorder="1" applyAlignment="1">
      <alignment horizontal="center" vertical="center" wrapText="1"/>
    </xf>
    <xf numFmtId="3" fontId="111" fillId="0" borderId="149" xfId="1" applyNumberFormat="1" applyFont="1" applyBorder="1" applyAlignment="1">
      <alignment horizontal="right" vertical="center"/>
    </xf>
    <xf numFmtId="3" fontId="111" fillId="0" borderId="0" xfId="1" applyNumberFormat="1" applyFont="1" applyAlignment="1">
      <alignment vertical="center"/>
    </xf>
    <xf numFmtId="49" fontId="111" fillId="0" borderId="150" xfId="1" applyNumberFormat="1" applyFont="1" applyBorder="1" applyAlignment="1">
      <alignment horizontal="center" vertical="center" wrapText="1"/>
    </xf>
    <xf numFmtId="0" fontId="111" fillId="0" borderId="149" xfId="1" applyFont="1" applyBorder="1" applyAlignment="1">
      <alignment horizontal="left" vertical="center" wrapText="1"/>
    </xf>
    <xf numFmtId="0" fontId="111" fillId="0" borderId="149" xfId="1" applyFont="1" applyBorder="1" applyAlignment="1">
      <alignment horizontal="center" vertical="center" wrapText="1"/>
    </xf>
    <xf numFmtId="3" fontId="111" fillId="0" borderId="149" xfId="1" applyNumberFormat="1" applyFont="1" applyBorder="1" applyAlignment="1">
      <alignment horizontal="right" vertical="center" wrapText="1"/>
    </xf>
    <xf numFmtId="3" fontId="111" fillId="0" borderId="151" xfId="1" applyNumberFormat="1" applyFont="1" applyBorder="1" applyAlignment="1">
      <alignment horizontal="right" vertical="center"/>
    </xf>
    <xf numFmtId="3" fontId="112" fillId="0" borderId="138" xfId="9" applyNumberFormat="1" applyFont="1" applyBorder="1" applyAlignment="1">
      <alignment horizontal="right" vertical="center"/>
    </xf>
    <xf numFmtId="3" fontId="111" fillId="0" borderId="141" xfId="9" applyNumberFormat="1" applyFont="1" applyBorder="1" applyAlignment="1">
      <alignment horizontal="center" vertical="center" wrapText="1"/>
    </xf>
    <xf numFmtId="3" fontId="112" fillId="0" borderId="150" xfId="9" applyNumberFormat="1" applyFont="1" applyBorder="1" applyAlignment="1">
      <alignment horizontal="right" vertical="center"/>
    </xf>
    <xf numFmtId="0" fontId="111" fillId="0" borderId="149" xfId="1" applyFont="1" applyBorder="1" applyAlignment="1">
      <alignment horizontal="justify" vertical="center" wrapText="1"/>
    </xf>
    <xf numFmtId="0" fontId="111" fillId="0" borderId="149" xfId="1" applyFont="1" applyBorder="1" applyAlignment="1">
      <alignment horizontal="center" vertical="center"/>
    </xf>
    <xf numFmtId="0" fontId="111" fillId="0" borderId="148" xfId="1" applyFont="1" applyBorder="1" applyAlignment="1">
      <alignment horizontal="center" vertical="center"/>
    </xf>
    <xf numFmtId="0" fontId="111" fillId="0" borderId="144" xfId="1" applyFont="1" applyBorder="1" applyAlignment="1">
      <alignment horizontal="center" vertical="center"/>
    </xf>
    <xf numFmtId="0" fontId="111" fillId="0" borderId="151" xfId="1" applyFont="1" applyBorder="1" applyAlignment="1">
      <alignment horizontal="center" vertical="center"/>
    </xf>
    <xf numFmtId="172" fontId="111" fillId="0" borderId="33" xfId="9" applyNumberFormat="1" applyFont="1" applyBorder="1" applyAlignment="1">
      <alignment horizontal="center" vertical="center"/>
    </xf>
    <xf numFmtId="172" fontId="111" fillId="0" borderId="148" xfId="9" applyNumberFormat="1" applyFont="1" applyBorder="1" applyAlignment="1">
      <alignment horizontal="center" vertical="center" wrapText="1"/>
    </xf>
    <xf numFmtId="49" fontId="111" fillId="0" borderId="149" xfId="1" applyNumberFormat="1" applyFont="1" applyBorder="1" applyAlignment="1">
      <alignment horizontal="justify" vertical="center" wrapText="1"/>
    </xf>
    <xf numFmtId="3" fontId="111" fillId="0" borderId="149" xfId="1" applyNumberFormat="1" applyFont="1" applyBorder="1" applyAlignment="1">
      <alignment horizontal="center" vertical="center" wrapText="1"/>
    </xf>
    <xf numFmtId="3" fontId="111" fillId="0" borderId="148" xfId="1" applyNumberFormat="1" applyFont="1" applyBorder="1" applyAlignment="1">
      <alignment horizontal="center" vertical="center" wrapText="1"/>
    </xf>
    <xf numFmtId="3" fontId="111" fillId="0" borderId="144" xfId="1" applyNumberFormat="1" applyFont="1" applyBorder="1" applyAlignment="1">
      <alignment horizontal="center" vertical="center"/>
    </xf>
    <xf numFmtId="3" fontId="111" fillId="0" borderId="149" xfId="1" applyNumberFormat="1" applyFont="1" applyBorder="1" applyAlignment="1">
      <alignment horizontal="center" vertical="center"/>
    </xf>
    <xf numFmtId="3" fontId="111" fillId="0" borderId="151" xfId="1" applyNumberFormat="1" applyFont="1" applyBorder="1" applyAlignment="1">
      <alignment horizontal="center" vertical="center"/>
    </xf>
    <xf numFmtId="0" fontId="111" fillId="0" borderId="0" xfId="1" applyFont="1" applyAlignment="1">
      <alignment horizontal="left" vertical="center"/>
    </xf>
    <xf numFmtId="0" fontId="111" fillId="0" borderId="0" xfId="1" applyFont="1" applyAlignment="1">
      <alignment horizontal="left" vertical="center" wrapText="1"/>
    </xf>
    <xf numFmtId="49" fontId="111" fillId="0" borderId="0" xfId="1" applyNumberFormat="1" applyFont="1" applyAlignment="1">
      <alignment horizontal="center" vertical="center" wrapText="1"/>
    </xf>
    <xf numFmtId="49" fontId="111" fillId="0" borderId="0" xfId="1" applyNumberFormat="1" applyFont="1" applyAlignment="1">
      <alignment horizontal="justify" vertical="center" wrapText="1"/>
    </xf>
    <xf numFmtId="3" fontId="111" fillId="0" borderId="0" xfId="1" applyNumberFormat="1" applyFont="1" applyAlignment="1">
      <alignment horizontal="center" vertical="center" wrapText="1"/>
    </xf>
    <xf numFmtId="3" fontId="111" fillId="0" borderId="0" xfId="1" applyNumberFormat="1" applyFont="1" applyAlignment="1">
      <alignment horizontal="center" vertical="center"/>
    </xf>
    <xf numFmtId="49" fontId="108" fillId="0" borderId="0" xfId="1" applyNumberFormat="1" applyFont="1" applyAlignment="1">
      <alignment horizontal="center" vertical="center" wrapText="1"/>
    </xf>
    <xf numFmtId="49" fontId="108" fillId="0" borderId="0" xfId="1" applyNumberFormat="1" applyFont="1" applyAlignment="1">
      <alignment horizontal="justify" vertical="center" wrapText="1"/>
    </xf>
    <xf numFmtId="0" fontId="108" fillId="0" borderId="0" xfId="1" applyFont="1" applyAlignment="1">
      <alignment horizontal="center" vertical="center" wrapText="1"/>
    </xf>
    <xf numFmtId="3" fontId="108" fillId="0" borderId="0" xfId="1" applyNumberFormat="1" applyFont="1" applyAlignment="1">
      <alignment horizontal="center" vertical="center" wrapText="1"/>
    </xf>
    <xf numFmtId="3" fontId="108" fillId="0" borderId="0" xfId="1" applyNumberFormat="1" applyFont="1" applyAlignment="1">
      <alignment horizontal="center" vertical="center"/>
    </xf>
    <xf numFmtId="0" fontId="108" fillId="0" borderId="0" xfId="1" applyFont="1" applyAlignment="1">
      <alignment horizontal="center" vertical="center"/>
    </xf>
    <xf numFmtId="0" fontId="108" fillId="0" borderId="0" xfId="1" applyFont="1" applyAlignment="1">
      <alignment horizontal="justify" vertical="center" wrapText="1"/>
    </xf>
    <xf numFmtId="4" fontId="108" fillId="0" borderId="0" xfId="1" applyNumberFormat="1" applyFont="1" applyAlignment="1">
      <alignment horizontal="center" vertical="center"/>
    </xf>
    <xf numFmtId="3" fontId="108" fillId="0" borderId="0" xfId="1" applyNumberFormat="1" applyFont="1" applyAlignment="1">
      <alignment horizontal="right" vertical="center" wrapText="1"/>
    </xf>
    <xf numFmtId="3" fontId="77" fillId="0" borderId="0" xfId="1" applyNumberFormat="1" applyFont="1" applyAlignment="1">
      <alignment horizontal="center" vertical="center" wrapText="1"/>
    </xf>
    <xf numFmtId="3" fontId="110" fillId="0" borderId="0" xfId="1" applyNumberFormat="1" applyFont="1" applyAlignment="1">
      <alignment horizontal="center" wrapText="1"/>
    </xf>
    <xf numFmtId="3" fontId="77" fillId="0" borderId="0" xfId="1" applyNumberFormat="1" applyFont="1" applyAlignment="1">
      <alignment horizontal="right" vertical="center" wrapText="1"/>
    </xf>
    <xf numFmtId="4" fontId="108" fillId="0" borderId="0" xfId="1" applyNumberFormat="1" applyFont="1" applyAlignment="1">
      <alignment vertical="center"/>
    </xf>
    <xf numFmtId="0" fontId="108" fillId="0" borderId="0" xfId="1" applyFont="1" applyAlignment="1">
      <alignment horizontal="right" vertical="center" wrapText="1"/>
    </xf>
    <xf numFmtId="170" fontId="105" fillId="0" borderId="0" xfId="0" applyNumberFormat="1" applyFont="1" applyBorder="1" applyAlignment="1">
      <alignment vertical="center"/>
    </xf>
    <xf numFmtId="169" fontId="67" fillId="0" borderId="9" xfId="0" applyNumberFormat="1" applyFont="1" applyFill="1" applyBorder="1" applyAlignment="1">
      <alignment horizontal="center" vertical="center" wrapText="1"/>
    </xf>
    <xf numFmtId="169" fontId="67" fillId="0" borderId="6" xfId="0" applyNumberFormat="1" applyFont="1" applyFill="1" applyBorder="1" applyAlignment="1">
      <alignment horizontal="center" vertical="center" wrapText="1"/>
    </xf>
    <xf numFmtId="169" fontId="67" fillId="0" borderId="4" xfId="0" applyNumberFormat="1" applyFont="1" applyBorder="1" applyAlignment="1">
      <alignment vertical="center"/>
    </xf>
    <xf numFmtId="169" fontId="68" fillId="0" borderId="4" xfId="0" applyNumberFormat="1" applyFont="1" applyBorder="1" applyAlignment="1">
      <alignment vertical="center"/>
    </xf>
    <xf numFmtId="169" fontId="68" fillId="0" borderId="4" xfId="0" applyNumberFormat="1" applyFont="1" applyBorder="1" applyAlignment="1" applyProtection="1">
      <alignment vertical="center"/>
      <protection locked="0"/>
    </xf>
    <xf numFmtId="169" fontId="68" fillId="0" borderId="13" xfId="0" applyNumberFormat="1" applyFont="1" applyBorder="1" applyAlignment="1" applyProtection="1">
      <alignment vertical="center"/>
      <protection locked="0"/>
    </xf>
    <xf numFmtId="169" fontId="68" fillId="0" borderId="13" xfId="0" applyNumberFormat="1" applyFont="1" applyBorder="1" applyAlignment="1">
      <alignment horizontal="center" vertical="center"/>
    </xf>
    <xf numFmtId="169" fontId="0" fillId="0" borderId="0" xfId="0" applyNumberFormat="1"/>
    <xf numFmtId="169" fontId="67" fillId="0" borderId="9" xfId="0" applyNumberFormat="1" applyFont="1" applyFill="1" applyBorder="1" applyAlignment="1">
      <alignment horizontal="center" vertical="center"/>
    </xf>
    <xf numFmtId="169" fontId="67" fillId="0" borderId="6" xfId="0" applyNumberFormat="1" applyFont="1" applyFill="1" applyBorder="1" applyAlignment="1">
      <alignment horizontal="center" vertical="center"/>
    </xf>
    <xf numFmtId="169" fontId="68" fillId="0" borderId="4" xfId="0" applyNumberFormat="1" applyFont="1" applyBorder="1" applyAlignment="1" applyProtection="1">
      <alignment vertical="center"/>
    </xf>
    <xf numFmtId="169" fontId="68" fillId="0" borderId="13" xfId="0" applyNumberFormat="1" applyFont="1" applyBorder="1" applyAlignment="1" applyProtection="1">
      <alignment vertical="center"/>
    </xf>
    <xf numFmtId="169" fontId="67" fillId="0" borderId="4" xfId="0" applyNumberFormat="1" applyFont="1" applyBorder="1" applyAlignment="1" applyProtection="1">
      <alignment vertical="center"/>
    </xf>
    <xf numFmtId="169" fontId="67" fillId="0" borderId="4" xfId="0" applyNumberFormat="1" applyFont="1" applyFill="1" applyBorder="1" applyAlignment="1">
      <alignment horizontal="center" vertical="center"/>
    </xf>
    <xf numFmtId="169" fontId="68" fillId="0" borderId="6" xfId="0" applyNumberFormat="1" applyFont="1" applyBorder="1" applyAlignment="1">
      <alignment vertical="center"/>
    </xf>
    <xf numFmtId="169" fontId="68" fillId="0" borderId="9" xfId="0" applyNumberFormat="1" applyFont="1" applyBorder="1" applyAlignment="1">
      <alignment vertical="center"/>
    </xf>
    <xf numFmtId="169" fontId="68" fillId="0" borderId="9" xfId="0" applyNumberFormat="1" applyFont="1" applyBorder="1" applyAlignment="1">
      <alignment horizontal="center" vertical="center"/>
    </xf>
    <xf numFmtId="170" fontId="1" fillId="0" borderId="152" xfId="0" applyNumberFormat="1" applyFont="1" applyBorder="1" applyAlignment="1">
      <alignment vertical="center" wrapText="1"/>
    </xf>
    <xf numFmtId="170" fontId="1" fillId="0" borderId="136" xfId="0" applyNumberFormat="1" applyFont="1" applyBorder="1" applyAlignment="1">
      <alignment horizontal="right" vertical="center" wrapText="1"/>
    </xf>
    <xf numFmtId="0" fontId="113" fillId="0" borderId="0" xfId="0" applyFont="1"/>
    <xf numFmtId="170" fontId="93" fillId="12" borderId="92" xfId="0" applyNumberFormat="1" applyFont="1" applyFill="1" applyBorder="1" applyAlignment="1">
      <alignment horizontal="center" vertical="center" textRotation="90" wrapText="1"/>
    </xf>
    <xf numFmtId="170" fontId="93" fillId="12" borderId="91" xfId="0" applyNumberFormat="1" applyFont="1" applyFill="1" applyBorder="1" applyAlignment="1">
      <alignment horizontal="center" vertical="center" textRotation="90" wrapText="1"/>
    </xf>
    <xf numFmtId="170" fontId="93" fillId="12" borderId="24" xfId="0" applyNumberFormat="1" applyFont="1" applyFill="1" applyBorder="1" applyAlignment="1">
      <alignment horizontal="center" vertical="center" textRotation="90" wrapText="1"/>
    </xf>
    <xf numFmtId="170" fontId="93" fillId="12" borderId="25" xfId="0" applyNumberFormat="1" applyFont="1" applyFill="1" applyBorder="1" applyAlignment="1">
      <alignment horizontal="center" vertical="center" textRotation="90" wrapText="1"/>
    </xf>
    <xf numFmtId="170" fontId="0" fillId="11" borderId="16" xfId="0" applyNumberFormat="1" applyFill="1" applyBorder="1" applyAlignment="1">
      <alignment horizontal="center"/>
    </xf>
    <xf numFmtId="170" fontId="0" fillId="0" borderId="0" xfId="0" applyNumberFormat="1"/>
    <xf numFmtId="170" fontId="39" fillId="0" borderId="0" xfId="0" applyNumberFormat="1" applyFont="1"/>
    <xf numFmtId="170" fontId="0" fillId="0" borderId="95" xfId="0" applyNumberFormat="1" applyBorder="1"/>
    <xf numFmtId="0" fontId="93" fillId="0" borderId="0" xfId="0" applyFont="1" applyAlignment="1">
      <alignment vertical="center"/>
    </xf>
    <xf numFmtId="0" fontId="39" fillId="0" borderId="0" xfId="0" applyFont="1" applyAlignment="1">
      <alignment vertical="center"/>
    </xf>
    <xf numFmtId="0" fontId="22" fillId="0" borderId="0" xfId="0" applyFont="1" applyAlignment="1">
      <alignment vertical="center"/>
    </xf>
    <xf numFmtId="0" fontId="114" fillId="0" borderId="89" xfId="0" applyFont="1" applyBorder="1" applyAlignment="1">
      <alignment horizontal="center" vertical="center"/>
    </xf>
    <xf numFmtId="0" fontId="114" fillId="0" borderId="0" xfId="0" applyFont="1" applyAlignment="1">
      <alignment horizontal="center" vertical="center"/>
    </xf>
    <xf numFmtId="170" fontId="114" fillId="0" borderId="0" xfId="0" applyNumberFormat="1" applyFont="1" applyAlignment="1">
      <alignment horizontal="center" vertical="center"/>
    </xf>
    <xf numFmtId="0" fontId="114" fillId="0" borderId="14" xfId="0" applyFont="1" applyBorder="1" applyAlignment="1">
      <alignment horizontal="center" vertical="center"/>
    </xf>
    <xf numFmtId="0" fontId="25" fillId="0" borderId="19" xfId="0" applyFont="1" applyBorder="1" applyAlignment="1">
      <alignment horizontal="center" vertical="center"/>
    </xf>
    <xf numFmtId="170" fontId="25" fillId="0" borderId="19" xfId="12" applyNumberFormat="1" applyFont="1" applyBorder="1" applyAlignment="1">
      <alignment horizontal="center" vertical="center"/>
    </xf>
    <xf numFmtId="170" fontId="25" fillId="0" borderId="19" xfId="12" applyNumberFormat="1" applyFont="1" applyBorder="1" applyAlignment="1">
      <alignment horizontal="center" vertical="center" wrapText="1"/>
    </xf>
    <xf numFmtId="43" fontId="25" fillId="0" borderId="19" xfId="12" applyFont="1" applyBorder="1" applyAlignment="1">
      <alignment horizontal="center" vertical="center"/>
    </xf>
    <xf numFmtId="0" fontId="22" fillId="0" borderId="0" xfId="0" applyFont="1" applyAlignment="1">
      <alignment horizontal="center" vertical="center"/>
    </xf>
    <xf numFmtId="0" fontId="25" fillId="0" borderId="89" xfId="0" applyFont="1" applyBorder="1" applyAlignment="1">
      <alignment horizontal="center" vertical="center" wrapText="1"/>
    </xf>
    <xf numFmtId="0" fontId="94" fillId="0" borderId="19" xfId="0" applyFont="1" applyBorder="1" applyAlignment="1">
      <alignment vertical="center"/>
    </xf>
    <xf numFmtId="170" fontId="94" fillId="0" borderId="19" xfId="0" applyNumberFormat="1" applyFont="1" applyBorder="1" applyAlignment="1">
      <alignment vertical="center"/>
    </xf>
    <xf numFmtId="170" fontId="25" fillId="0" borderId="19" xfId="12" applyNumberFormat="1" applyFont="1" applyBorder="1" applyAlignment="1">
      <alignment vertical="center"/>
    </xf>
    <xf numFmtId="43" fontId="25" fillId="0" borderId="19" xfId="12" applyFont="1" applyBorder="1" applyAlignment="1">
      <alignment horizontal="left" vertical="center" wrapText="1"/>
    </xf>
    <xf numFmtId="0" fontId="94" fillId="0" borderId="0" xfId="0" applyFont="1" applyAlignment="1">
      <alignment vertical="center"/>
    </xf>
    <xf numFmtId="0" fontId="25" fillId="0" borderId="61" xfId="0" applyFont="1" applyBorder="1" applyAlignment="1">
      <alignment horizontal="center" vertical="center"/>
    </xf>
    <xf numFmtId="0" fontId="25" fillId="0" borderId="19" xfId="0" applyFont="1" applyBorder="1" applyAlignment="1">
      <alignment vertical="center" wrapText="1"/>
    </xf>
    <xf numFmtId="0" fontId="25" fillId="0" borderId="19" xfId="0" applyFont="1" applyBorder="1" applyAlignment="1">
      <alignment horizontal="justify" vertical="center" wrapText="1"/>
    </xf>
    <xf numFmtId="0" fontId="25" fillId="0" borderId="153" xfId="0" applyFont="1" applyBorder="1" applyAlignment="1">
      <alignment horizontal="center" vertical="center"/>
    </xf>
    <xf numFmtId="0" fontId="25" fillId="0" borderId="61" xfId="0" applyFont="1" applyBorder="1" applyAlignment="1">
      <alignment horizontal="center" vertical="center" wrapText="1"/>
    </xf>
    <xf numFmtId="0" fontId="94" fillId="0" borderId="19" xfId="0" applyFont="1" applyBorder="1" applyAlignment="1">
      <alignment vertical="center" wrapText="1"/>
    </xf>
    <xf numFmtId="0" fontId="25" fillId="0" borderId="107" xfId="0" applyFont="1" applyBorder="1" applyAlignment="1">
      <alignment horizontal="center" vertical="center" wrapText="1"/>
    </xf>
    <xf numFmtId="0" fontId="25" fillId="0" borderId="0" xfId="0" applyFont="1" applyAlignment="1">
      <alignment vertical="center"/>
    </xf>
    <xf numFmtId="0" fontId="25" fillId="0" borderId="107" xfId="0" applyFont="1" applyBorder="1" applyAlignment="1">
      <alignment horizontal="center" vertical="center"/>
    </xf>
    <xf numFmtId="43" fontId="25" fillId="0" borderId="19" xfId="12" applyFont="1" applyBorder="1" applyAlignment="1">
      <alignment vertical="center" wrapText="1"/>
    </xf>
    <xf numFmtId="0" fontId="25" fillId="0" borderId="19" xfId="0" applyFont="1" applyBorder="1" applyAlignment="1">
      <alignment horizontal="center" vertical="center" wrapText="1"/>
    </xf>
    <xf numFmtId="0" fontId="25" fillId="0" borderId="113" xfId="0" applyFont="1" applyBorder="1" applyAlignment="1">
      <alignment horizontal="center" vertical="center" wrapText="1"/>
    </xf>
    <xf numFmtId="0" fontId="25" fillId="0" borderId="19" xfId="0" applyFont="1" applyBorder="1" applyAlignment="1">
      <alignment vertical="center"/>
    </xf>
    <xf numFmtId="43" fontId="25" fillId="0" borderId="19" xfId="12" applyFont="1" applyBorder="1" applyAlignment="1">
      <alignment vertical="top"/>
    </xf>
    <xf numFmtId="0" fontId="22" fillId="0" borderId="95" xfId="0" applyFont="1" applyBorder="1" applyAlignment="1">
      <alignment vertical="center"/>
    </xf>
    <xf numFmtId="170" fontId="22" fillId="0" borderId="95" xfId="12" applyNumberFormat="1" applyFont="1" applyBorder="1" applyAlignment="1">
      <alignment vertical="center"/>
    </xf>
    <xf numFmtId="170" fontId="22" fillId="0" borderId="0" xfId="12" applyNumberFormat="1" applyFont="1" applyAlignment="1">
      <alignment vertical="center"/>
    </xf>
    <xf numFmtId="43" fontId="22" fillId="0" borderId="95" xfId="12" applyFont="1" applyBorder="1" applyAlignment="1">
      <alignment vertical="top"/>
    </xf>
    <xf numFmtId="43" fontId="11" fillId="0" borderId="0" xfId="12" applyFont="1" applyAlignment="1">
      <alignment horizontal="center" vertical="top"/>
    </xf>
    <xf numFmtId="43" fontId="22" fillId="0" borderId="0" xfId="12" applyFont="1" applyAlignment="1">
      <alignment vertical="top"/>
    </xf>
    <xf numFmtId="0" fontId="72" fillId="0" borderId="10" xfId="0" applyFont="1" applyBorder="1" applyAlignment="1">
      <alignment horizontal="justify" vertical="center" wrapText="1"/>
    </xf>
    <xf numFmtId="0" fontId="72" fillId="0" borderId="11" xfId="0" applyFont="1" applyBorder="1" applyAlignment="1">
      <alignment horizontal="justify" vertical="center" wrapText="1"/>
    </xf>
    <xf numFmtId="0" fontId="72" fillId="0" borderId="12" xfId="0" applyFont="1" applyBorder="1" applyAlignment="1">
      <alignment horizontal="justify" vertical="center" wrapText="1"/>
    </xf>
    <xf numFmtId="0" fontId="73" fillId="6" borderId="51" xfId="0" applyFont="1" applyFill="1" applyBorder="1" applyAlignment="1">
      <alignment horizontal="justify" vertical="center" wrapText="1"/>
    </xf>
    <xf numFmtId="0" fontId="73" fillId="6" borderId="13" xfId="0" applyFont="1" applyFill="1" applyBorder="1" applyAlignment="1">
      <alignment horizontal="justify" vertical="center" wrapText="1"/>
    </xf>
    <xf numFmtId="0" fontId="73" fillId="0" borderId="51" xfId="0" applyFont="1" applyBorder="1" applyAlignment="1">
      <alignment horizontal="justify" vertical="center" wrapText="1"/>
    </xf>
    <xf numFmtId="0" fontId="73" fillId="0" borderId="13" xfId="0" applyFont="1" applyBorder="1" applyAlignment="1">
      <alignment horizontal="justify" vertical="center" wrapText="1"/>
    </xf>
    <xf numFmtId="0" fontId="5" fillId="0" borderId="0" xfId="0" applyFont="1" applyFill="1" applyBorder="1" applyAlignment="1" applyProtection="1">
      <alignment horizontal="left" wrapText="1"/>
      <protection locked="0"/>
    </xf>
    <xf numFmtId="0" fontId="11" fillId="0" borderId="8" xfId="0" applyFont="1" applyFill="1" applyBorder="1" applyAlignment="1" applyProtection="1">
      <alignment horizontal="left" vertical="top"/>
      <protection locked="0"/>
    </xf>
    <xf numFmtId="0" fontId="6" fillId="0" borderId="8" xfId="0" applyFont="1" applyFill="1" applyBorder="1" applyAlignment="1" applyProtection="1">
      <alignment horizontal="center" vertical="top"/>
      <protection locked="0"/>
    </xf>
    <xf numFmtId="0" fontId="10"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3" fillId="4" borderId="0" xfId="0" applyFont="1" applyFill="1" applyBorder="1" applyAlignment="1" applyProtection="1">
      <alignment horizontal="center" vertical="center" wrapText="1"/>
      <protection locked="0"/>
    </xf>
    <xf numFmtId="0" fontId="66" fillId="4" borderId="8" xfId="0" applyFont="1" applyFill="1" applyBorder="1" applyAlignment="1">
      <alignment horizontal="center" vertical="center" wrapText="1"/>
    </xf>
    <xf numFmtId="0" fontId="11" fillId="0" borderId="8" xfId="0" applyFont="1" applyFill="1" applyBorder="1" applyAlignment="1" applyProtection="1">
      <alignment horizontal="center" vertical="top"/>
      <protection locked="0"/>
    </xf>
    <xf numFmtId="0" fontId="21" fillId="2" borderId="5"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16" fillId="0" borderId="38"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0" fillId="0" borderId="0" xfId="0" applyFont="1" applyFill="1" applyBorder="1" applyAlignment="1" applyProtection="1">
      <alignment horizontal="center" vertical="top"/>
    </xf>
    <xf numFmtId="0" fontId="38" fillId="7" borderId="1"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5" xfId="0" applyFont="1" applyFill="1" applyBorder="1" applyAlignment="1">
      <alignment horizontal="center" vertical="center"/>
    </xf>
    <xf numFmtId="0" fontId="38" fillId="7" borderId="0" xfId="0" applyFont="1" applyFill="1" applyBorder="1" applyAlignment="1">
      <alignment horizontal="center" vertical="center"/>
    </xf>
    <xf numFmtId="0" fontId="38" fillId="7" borderId="6" xfId="0" applyFont="1" applyFill="1" applyBorder="1" applyAlignment="1">
      <alignment horizontal="center" vertical="center"/>
    </xf>
    <xf numFmtId="0" fontId="38" fillId="7" borderId="7" xfId="0" applyFont="1" applyFill="1" applyBorder="1" applyAlignment="1">
      <alignment horizontal="center" vertical="center"/>
    </xf>
    <xf numFmtId="0" fontId="38" fillId="7" borderId="8" xfId="0" applyFont="1" applyFill="1" applyBorder="1" applyAlignment="1">
      <alignment horizontal="center" vertical="center"/>
    </xf>
    <xf numFmtId="0" fontId="38" fillId="7" borderId="9" xfId="0" applyFont="1" applyFill="1" applyBorder="1" applyAlignment="1">
      <alignment horizontal="center" vertical="center"/>
    </xf>
    <xf numFmtId="0" fontId="6" fillId="0" borderId="0" xfId="0" applyFont="1" applyFill="1" applyBorder="1" applyAlignment="1" applyProtection="1">
      <alignment horizontal="center" vertical="top"/>
    </xf>
    <xf numFmtId="0" fontId="25" fillId="0" borderId="5" xfId="0" applyFont="1" applyFill="1" applyBorder="1" applyAlignment="1" applyProtection="1">
      <alignment horizontal="justify" vertical="top"/>
      <protection locked="0"/>
    </xf>
    <xf numFmtId="0" fontId="25" fillId="0" borderId="0" xfId="0" applyFont="1" applyFill="1" applyBorder="1" applyAlignment="1" applyProtection="1">
      <alignment horizontal="justify" vertical="top"/>
      <protection locked="0"/>
    </xf>
    <xf numFmtId="0" fontId="3" fillId="0" borderId="42"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0" borderId="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7" fillId="0" borderId="7" xfId="0" applyFont="1" applyBorder="1" applyAlignment="1" applyProtection="1">
      <alignment horizontal="justify" vertical="top" wrapText="1"/>
      <protection locked="0"/>
    </xf>
    <xf numFmtId="0" fontId="7" fillId="0" borderId="8" xfId="0" applyFont="1" applyBorder="1" applyAlignment="1" applyProtection="1">
      <alignment horizontal="justify" vertical="top" wrapText="1"/>
      <protection locked="0"/>
    </xf>
    <xf numFmtId="0" fontId="10"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6" fillId="0" borderId="5" xfId="0" applyFont="1" applyBorder="1" applyAlignment="1" applyProtection="1">
      <alignment horizontal="left" vertical="top" wrapText="1" indent="5"/>
      <protection locked="0"/>
    </xf>
    <xf numFmtId="0" fontId="6" fillId="0" borderId="0" xfId="0" applyFont="1" applyBorder="1" applyAlignment="1" applyProtection="1">
      <alignment horizontal="left" vertical="top" wrapText="1" indent="5"/>
      <protection locked="0"/>
    </xf>
    <xf numFmtId="0" fontId="57" fillId="0" borderId="5" xfId="0" applyFont="1" applyBorder="1" applyAlignment="1">
      <alignment horizontal="justify" vertical="center" wrapText="1"/>
    </xf>
    <xf numFmtId="0" fontId="57" fillId="0" borderId="6" xfId="0" applyFont="1" applyBorder="1" applyAlignment="1">
      <alignment horizontal="justify" vertical="center" wrapText="1"/>
    </xf>
    <xf numFmtId="0" fontId="58" fillId="0" borderId="5" xfId="0" applyFont="1" applyBorder="1" applyAlignment="1">
      <alignment horizontal="justify" vertical="center" wrapText="1"/>
    </xf>
    <xf numFmtId="0" fontId="58" fillId="0" borderId="6" xfId="0" applyFont="1" applyBorder="1" applyAlignment="1">
      <alignment horizontal="justify" vertical="center" wrapText="1"/>
    </xf>
    <xf numFmtId="0" fontId="60" fillId="0" borderId="0" xfId="0" applyFont="1" applyAlignment="1">
      <alignment horizontal="center" vertical="justify"/>
    </xf>
    <xf numFmtId="0" fontId="61" fillId="6" borderId="51" xfId="0" applyFont="1" applyFill="1" applyBorder="1" applyAlignment="1">
      <alignment horizontal="center" vertical="center"/>
    </xf>
    <xf numFmtId="0" fontId="61" fillId="6" borderId="4" xfId="0" applyFont="1" applyFill="1" applyBorder="1" applyAlignment="1">
      <alignment horizontal="center" vertical="center"/>
    </xf>
    <xf numFmtId="0" fontId="61" fillId="6" borderId="13" xfId="0" applyFont="1" applyFill="1" applyBorder="1" applyAlignment="1">
      <alignment horizontal="center" vertical="center"/>
    </xf>
    <xf numFmtId="0" fontId="61" fillId="6" borderId="51" xfId="0" applyFont="1" applyFill="1" applyBorder="1" applyAlignment="1">
      <alignment horizontal="center" vertical="center" wrapText="1"/>
    </xf>
    <xf numFmtId="0" fontId="61" fillId="6" borderId="4" xfId="0" applyFont="1" applyFill="1" applyBorder="1" applyAlignment="1">
      <alignment horizontal="center" vertical="center" wrapText="1"/>
    </xf>
    <xf numFmtId="0" fontId="61" fillId="6" borderId="13" xfId="0" applyFont="1" applyFill="1" applyBorder="1" applyAlignment="1">
      <alignment horizontal="center" vertical="center" wrapText="1"/>
    </xf>
    <xf numFmtId="0" fontId="59" fillId="0" borderId="7" xfId="0" applyFont="1" applyBorder="1" applyAlignment="1">
      <alignment horizontal="justify" vertical="center" wrapText="1"/>
    </xf>
    <xf numFmtId="0" fontId="59" fillId="0" borderId="9" xfId="0" applyFont="1" applyBorder="1" applyAlignment="1">
      <alignment horizontal="justify" vertical="center" wrapText="1"/>
    </xf>
    <xf numFmtId="0" fontId="38" fillId="4" borderId="0" xfId="0" applyFont="1" applyFill="1" applyBorder="1" applyAlignment="1">
      <alignment horizontal="center" vertical="center" wrapText="1"/>
    </xf>
    <xf numFmtId="0" fontId="56" fillId="4" borderId="8" xfId="0" applyFont="1" applyFill="1" applyBorder="1" applyAlignment="1">
      <alignment horizontal="center" vertical="center" wrapText="1"/>
    </xf>
    <xf numFmtId="0" fontId="57" fillId="4" borderId="1" xfId="0" applyFont="1" applyFill="1" applyBorder="1" applyAlignment="1">
      <alignment horizontal="center" vertical="center" wrapText="1"/>
    </xf>
    <xf numFmtId="0" fontId="57" fillId="4" borderId="3" xfId="0" applyFont="1" applyFill="1" applyBorder="1" applyAlignment="1">
      <alignment horizontal="center" vertical="center" wrapText="1"/>
    </xf>
    <xf numFmtId="0" fontId="57" fillId="4" borderId="7" xfId="0" applyFont="1" applyFill="1" applyBorder="1" applyAlignment="1">
      <alignment horizontal="center" vertical="center" wrapText="1"/>
    </xf>
    <xf numFmtId="0" fontId="57" fillId="4" borderId="9" xfId="0" applyFont="1" applyFill="1" applyBorder="1" applyAlignment="1">
      <alignment horizontal="center" vertical="center" wrapText="1"/>
    </xf>
    <xf numFmtId="0" fontId="57" fillId="4" borderId="51" xfId="0" applyFont="1" applyFill="1" applyBorder="1" applyAlignment="1">
      <alignment horizontal="center" vertical="center" wrapText="1"/>
    </xf>
    <xf numFmtId="0" fontId="57" fillId="4" borderId="13" xfId="0" applyFont="1" applyFill="1" applyBorder="1" applyAlignment="1">
      <alignment horizontal="center" vertical="center" wrapText="1"/>
    </xf>
    <xf numFmtId="0" fontId="57" fillId="0" borderId="1" xfId="0" applyFont="1" applyBorder="1" applyAlignment="1">
      <alignment horizontal="justify" vertical="center" wrapText="1"/>
    </xf>
    <xf numFmtId="0" fontId="57" fillId="0" borderId="3" xfId="0" applyFont="1" applyBorder="1" applyAlignment="1">
      <alignment horizontal="justify" vertical="center" wrapText="1"/>
    </xf>
    <xf numFmtId="0" fontId="1" fillId="0" borderId="0" xfId="0" applyFont="1" applyBorder="1" applyAlignment="1">
      <alignment horizontal="center"/>
    </xf>
    <xf numFmtId="0" fontId="10" fillId="0" borderId="0" xfId="0" applyFont="1" applyFill="1" applyBorder="1" applyAlignment="1">
      <alignment horizontal="center"/>
    </xf>
    <xf numFmtId="0" fontId="6" fillId="0" borderId="0" xfId="0" applyFont="1" applyFill="1" applyBorder="1" applyAlignment="1">
      <alignment horizontal="center" vertical="top"/>
    </xf>
    <xf numFmtId="0" fontId="10" fillId="0" borderId="0" xfId="0" applyFont="1" applyFill="1" applyBorder="1" applyAlignment="1">
      <alignment horizontal="center" vertical="top"/>
    </xf>
    <xf numFmtId="0" fontId="11" fillId="0" borderId="8" xfId="0" applyFont="1" applyFill="1" applyBorder="1" applyAlignment="1">
      <alignment horizontal="center" vertical="top"/>
    </xf>
    <xf numFmtId="0" fontId="1" fillId="0" borderId="8"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1" fillId="0" borderId="8" xfId="0" applyFont="1" applyFill="1" applyBorder="1" applyAlignment="1">
      <alignment horizontal="left" vertical="top"/>
    </xf>
    <xf numFmtId="0" fontId="88" fillId="0" borderId="0" xfId="0" applyFont="1" applyBorder="1" applyAlignment="1" applyProtection="1">
      <alignment horizontal="left" vertical="center" wrapText="1"/>
      <protection locked="0"/>
    </xf>
    <xf numFmtId="0" fontId="25" fillId="0" borderId="1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89"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3" fillId="0" borderId="44" xfId="0" applyFont="1" applyBorder="1" applyAlignment="1" applyProtection="1">
      <alignment horizontal="center" vertical="center"/>
    </xf>
    <xf numFmtId="0" fontId="3" fillId="0" borderId="57" xfId="0" applyFont="1" applyBorder="1" applyAlignment="1" applyProtection="1">
      <alignment horizontal="center" vertical="center"/>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3" fillId="0" borderId="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64" fillId="0" borderId="8" xfId="0" applyFont="1" applyBorder="1" applyAlignment="1">
      <alignment horizontal="left" vertical="center"/>
    </xf>
    <xf numFmtId="0" fontId="64" fillId="0" borderId="53" xfId="0" applyFont="1" applyBorder="1" applyAlignment="1">
      <alignment horizontal="left" vertical="center"/>
    </xf>
    <xf numFmtId="0" fontId="57" fillId="0" borderId="5" xfId="0" applyFont="1" applyBorder="1" applyAlignment="1">
      <alignment horizontal="left" vertical="center"/>
    </xf>
    <xf numFmtId="0" fontId="57" fillId="0" borderId="0" xfId="0" applyFont="1" applyBorder="1" applyAlignment="1">
      <alignment horizontal="left" vertical="center"/>
    </xf>
    <xf numFmtId="0" fontId="57" fillId="0" borderId="52" xfId="0" applyFont="1" applyBorder="1" applyAlignment="1">
      <alignment horizontal="left" vertical="center"/>
    </xf>
    <xf numFmtId="0" fontId="58" fillId="0" borderId="0" xfId="0" applyFont="1" applyAlignment="1">
      <alignment horizontal="left" vertical="center"/>
    </xf>
    <xf numFmtId="0" fontId="58" fillId="0" borderId="52" xfId="0" applyFont="1" applyBorder="1" applyAlignment="1">
      <alignment horizontal="left" vertical="center"/>
    </xf>
    <xf numFmtId="0" fontId="57" fillId="0" borderId="0" xfId="0" applyFont="1" applyAlignment="1">
      <alignment horizontal="left" vertical="center"/>
    </xf>
    <xf numFmtId="0" fontId="58" fillId="0" borderId="0" xfId="0" applyFont="1" applyBorder="1" applyAlignment="1">
      <alignment horizontal="left" vertical="justify"/>
    </xf>
    <xf numFmtId="0" fontId="58" fillId="0" borderId="52" xfId="0" applyFont="1" applyBorder="1" applyAlignment="1">
      <alignment horizontal="left" vertical="justify"/>
    </xf>
    <xf numFmtId="0" fontId="58" fillId="0" borderId="0" xfId="0" applyFont="1" applyBorder="1" applyAlignment="1">
      <alignment horizontal="left" vertical="center"/>
    </xf>
    <xf numFmtId="0" fontId="66" fillId="0" borderId="5" xfId="0" applyFont="1" applyBorder="1" applyAlignment="1">
      <alignment horizontal="left" vertical="center"/>
    </xf>
    <xf numFmtId="0" fontId="66" fillId="0" borderId="0" xfId="0" applyFont="1" applyBorder="1" applyAlignment="1">
      <alignment horizontal="left" vertical="center"/>
    </xf>
    <xf numFmtId="0" fontId="66" fillId="0" borderId="52" xfId="0" applyFont="1" applyBorder="1" applyAlignment="1">
      <alignment horizontal="left" vertical="center"/>
    </xf>
    <xf numFmtId="43" fontId="57" fillId="0" borderId="54" xfId="0" applyNumberFormat="1" applyFont="1" applyBorder="1" applyAlignment="1">
      <alignment horizontal="right" vertical="center"/>
    </xf>
    <xf numFmtId="43" fontId="58" fillId="0" borderId="54" xfId="0" applyNumberFormat="1" applyFont="1" applyBorder="1" applyAlignment="1" applyProtection="1">
      <alignment horizontal="right" vertical="center"/>
    </xf>
    <xf numFmtId="0" fontId="58" fillId="0" borderId="0" xfId="0" applyFont="1" applyBorder="1" applyAlignment="1">
      <alignment vertical="center"/>
    </xf>
    <xf numFmtId="0" fontId="58" fillId="0" borderId="52" xfId="0" applyFont="1" applyBorder="1" applyAlignment="1">
      <alignment vertical="center"/>
    </xf>
    <xf numFmtId="0" fontId="58" fillId="0" borderId="1" xfId="0" applyFont="1" applyBorder="1" applyAlignment="1">
      <alignment horizontal="justify" vertical="center"/>
    </xf>
    <xf numFmtId="0" fontId="58" fillId="0" borderId="2" xfId="0" applyFont="1" applyBorder="1" applyAlignment="1">
      <alignment horizontal="justify" vertical="center"/>
    </xf>
    <xf numFmtId="0" fontId="58" fillId="0" borderId="3" xfId="0" applyFont="1" applyBorder="1" applyAlignment="1">
      <alignment horizontal="justify" vertical="center"/>
    </xf>
    <xf numFmtId="0" fontId="58" fillId="0" borderId="5" xfId="0" applyFont="1" applyBorder="1" applyAlignment="1">
      <alignment horizontal="left" vertical="center"/>
    </xf>
    <xf numFmtId="0" fontId="57" fillId="0" borderId="6" xfId="0" applyFont="1" applyBorder="1" applyAlignment="1">
      <alignment horizontal="left" vertical="center"/>
    </xf>
    <xf numFmtId="0" fontId="57" fillId="4" borderId="1" xfId="0" applyFont="1" applyFill="1" applyBorder="1" applyAlignment="1">
      <alignment horizontal="center" vertical="center"/>
    </xf>
    <xf numFmtId="0" fontId="57" fillId="4" borderId="2" xfId="0" applyFont="1" applyFill="1" applyBorder="1" applyAlignment="1">
      <alignment horizontal="center" vertical="center"/>
    </xf>
    <xf numFmtId="0" fontId="57" fillId="4" borderId="3" xfId="0" applyFont="1" applyFill="1" applyBorder="1" applyAlignment="1">
      <alignment horizontal="center" vertical="center"/>
    </xf>
    <xf numFmtId="0" fontId="57" fillId="4" borderId="10" xfId="0" applyFont="1" applyFill="1" applyBorder="1" applyAlignment="1">
      <alignment horizontal="center" vertical="center"/>
    </xf>
    <xf numFmtId="0" fontId="57" fillId="4" borderId="11" xfId="0" applyFont="1" applyFill="1" applyBorder="1" applyAlignment="1">
      <alignment horizontal="center" vertical="center"/>
    </xf>
    <xf numFmtId="0" fontId="57" fillId="4" borderId="12" xfId="0" applyFont="1" applyFill="1" applyBorder="1" applyAlignment="1">
      <alignment horizontal="center" vertical="center"/>
    </xf>
    <xf numFmtId="0" fontId="57" fillId="4" borderId="51" xfId="0" applyFont="1" applyFill="1" applyBorder="1" applyAlignment="1">
      <alignment horizontal="center" vertical="center"/>
    </xf>
    <xf numFmtId="0" fontId="57" fillId="4" borderId="4" xfId="0" applyFont="1" applyFill="1" applyBorder="1" applyAlignment="1">
      <alignment horizontal="center" vertical="center"/>
    </xf>
    <xf numFmtId="0" fontId="57" fillId="4" borderId="13" xfId="0" applyFont="1" applyFill="1" applyBorder="1" applyAlignment="1">
      <alignment horizontal="center" vertical="center"/>
    </xf>
    <xf numFmtId="0" fontId="57" fillId="4" borderId="5" xfId="0" applyFont="1" applyFill="1" applyBorder="1" applyAlignment="1">
      <alignment horizontal="center" vertical="center"/>
    </xf>
    <xf numFmtId="0" fontId="57" fillId="4" borderId="0" xfId="0" applyFont="1" applyFill="1" applyBorder="1" applyAlignment="1">
      <alignment horizontal="center" vertical="center"/>
    </xf>
    <xf numFmtId="0" fontId="57" fillId="4" borderId="6" xfId="0" applyFont="1" applyFill="1" applyBorder="1" applyAlignment="1">
      <alignment horizontal="center" vertical="center"/>
    </xf>
    <xf numFmtId="0" fontId="57" fillId="4" borderId="7" xfId="0" applyFont="1" applyFill="1" applyBorder="1" applyAlignment="1">
      <alignment horizontal="center" vertical="center"/>
    </xf>
    <xf numFmtId="0" fontId="57" fillId="4" borderId="8" xfId="0" applyFont="1" applyFill="1" applyBorder="1" applyAlignment="1">
      <alignment horizontal="center" vertical="center"/>
    </xf>
    <xf numFmtId="0" fontId="57" fillId="4" borderId="9" xfId="0" applyFont="1" applyFill="1" applyBorder="1" applyAlignment="1">
      <alignment horizontal="center" vertical="center"/>
    </xf>
    <xf numFmtId="0" fontId="57" fillId="4" borderId="51" xfId="0" applyFont="1" applyFill="1" applyBorder="1" applyAlignment="1">
      <alignment horizontal="center" vertical="justify"/>
    </xf>
    <xf numFmtId="0" fontId="57" fillId="4" borderId="13" xfId="0" applyFont="1" applyFill="1" applyBorder="1" applyAlignment="1">
      <alignment horizontal="center" vertical="justify"/>
    </xf>
    <xf numFmtId="0" fontId="38" fillId="4" borderId="0" xfId="0" applyFont="1" applyFill="1" applyBorder="1" applyAlignment="1" applyProtection="1">
      <alignment horizontal="center" vertical="center" wrapText="1"/>
      <protection locked="0"/>
    </xf>
    <xf numFmtId="0" fontId="6" fillId="2" borderId="44" xfId="0" applyFont="1" applyFill="1" applyBorder="1" applyAlignment="1" applyProtection="1">
      <alignment horizontal="left" vertical="center"/>
      <protection locked="0"/>
    </xf>
    <xf numFmtId="0" fontId="6" fillId="2" borderId="22" xfId="0" applyFont="1" applyFill="1" applyBorder="1" applyAlignment="1" applyProtection="1">
      <alignment horizontal="left" vertical="center"/>
      <protection locked="0"/>
    </xf>
    <xf numFmtId="0" fontId="3" fillId="0" borderId="46"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protection locked="0"/>
    </xf>
    <xf numFmtId="0" fontId="67" fillId="0" borderId="7" xfId="0" applyFont="1" applyFill="1" applyBorder="1" applyAlignment="1">
      <alignment horizontal="center" vertical="center"/>
    </xf>
    <xf numFmtId="0" fontId="67" fillId="0" borderId="8" xfId="0" applyFont="1" applyFill="1" applyBorder="1" applyAlignment="1">
      <alignment horizontal="center" vertical="center"/>
    </xf>
    <xf numFmtId="0" fontId="67" fillId="0" borderId="5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2"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52" xfId="0" applyFont="1" applyFill="1" applyBorder="1" applyAlignment="1">
      <alignment horizontal="center" vertical="center"/>
    </xf>
    <xf numFmtId="0" fontId="68" fillId="0" borderId="5" xfId="0" applyFont="1" applyBorder="1" applyAlignment="1">
      <alignment horizontal="left" vertical="center"/>
    </xf>
    <xf numFmtId="0" fontId="68" fillId="0" borderId="6" xfId="0" applyFont="1" applyBorder="1" applyAlignment="1">
      <alignment horizontal="left" vertical="center"/>
    </xf>
    <xf numFmtId="0" fontId="67" fillId="0" borderId="1" xfId="0" applyFont="1" applyFill="1" applyBorder="1" applyAlignment="1">
      <alignment horizontal="center" vertical="center"/>
    </xf>
    <xf numFmtId="0" fontId="67" fillId="0" borderId="3" xfId="0" applyFont="1" applyFill="1" applyBorder="1" applyAlignment="1">
      <alignment horizontal="center" vertical="center"/>
    </xf>
    <xf numFmtId="0" fontId="67" fillId="0" borderId="9"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12" xfId="0" applyFont="1" applyFill="1" applyBorder="1" applyAlignment="1">
      <alignment horizontal="center" vertical="center"/>
    </xf>
    <xf numFmtId="169" fontId="67" fillId="0" borderId="51" xfId="0" applyNumberFormat="1" applyFont="1" applyFill="1" applyBorder="1" applyAlignment="1">
      <alignment horizontal="center" vertical="center"/>
    </xf>
    <xf numFmtId="169" fontId="67" fillId="0" borderId="13" xfId="0" applyNumberFormat="1" applyFont="1" applyFill="1" applyBorder="1" applyAlignment="1">
      <alignment horizontal="center" vertical="center"/>
    </xf>
    <xf numFmtId="0" fontId="67" fillId="0" borderId="5" xfId="0" applyFont="1" applyBorder="1" applyAlignment="1">
      <alignment horizontal="left" vertical="center"/>
    </xf>
    <xf numFmtId="0" fontId="67" fillId="0" borderId="6" xfId="0" applyFont="1" applyBorder="1" applyAlignment="1">
      <alignment horizontal="left" vertical="center"/>
    </xf>
    <xf numFmtId="0" fontId="43" fillId="0" borderId="0" xfId="0" applyFont="1" applyFill="1" applyAlignment="1" applyProtection="1">
      <alignment horizontal="left" vertical="justify" indent="3"/>
      <protection locked="0"/>
    </xf>
    <xf numFmtId="0" fontId="45" fillId="0" borderId="0" xfId="0" applyFont="1" applyFill="1" applyAlignment="1" applyProtection="1">
      <alignment horizontal="left"/>
      <protection locked="0"/>
    </xf>
    <xf numFmtId="0" fontId="43" fillId="0" borderId="0" xfId="0" applyFont="1" applyFill="1" applyAlignment="1" applyProtection="1">
      <alignment horizontal="left"/>
      <protection locked="0"/>
    </xf>
    <xf numFmtId="0" fontId="3" fillId="0" borderId="46"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25" fillId="0" borderId="51"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6" fillId="0" borderId="46"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4" fontId="11" fillId="0" borderId="8" xfId="0" applyNumberFormat="1" applyFont="1" applyFill="1" applyBorder="1" applyAlignment="1" applyProtection="1">
      <alignment horizontal="left" vertical="center"/>
      <protection locked="0"/>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53" xfId="0" applyFont="1" applyFill="1" applyBorder="1" applyAlignment="1">
      <alignment horizontal="center" vertical="center"/>
    </xf>
    <xf numFmtId="0" fontId="25" fillId="0" borderId="1" xfId="0" applyFont="1" applyBorder="1" applyAlignment="1">
      <alignment horizontal="justify" vertical="center" wrapText="1"/>
    </xf>
    <xf numFmtId="0" fontId="25" fillId="0" borderId="55" xfId="0" applyFont="1" applyBorder="1" applyAlignment="1">
      <alignment horizontal="justify" vertical="center" wrapText="1"/>
    </xf>
    <xf numFmtId="0" fontId="25" fillId="0" borderId="5" xfId="0" applyFont="1" applyBorder="1" applyAlignment="1">
      <alignment horizontal="left" vertical="center" wrapText="1"/>
    </xf>
    <xf numFmtId="0" fontId="25" fillId="0" borderId="52" xfId="0" applyFont="1" applyBorder="1" applyAlignment="1">
      <alignment horizontal="left" vertical="center"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3" fillId="0" borderId="0" xfId="0" applyFont="1" applyAlignment="1" applyProtection="1">
      <alignment horizontal="right"/>
      <protection locked="0"/>
    </xf>
    <xf numFmtId="0" fontId="3" fillId="0" borderId="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6" fillId="0" borderId="0" xfId="0" applyFont="1" applyFill="1" applyBorder="1" applyAlignment="1">
      <alignment horizontal="center" vertical="center"/>
    </xf>
    <xf numFmtId="0" fontId="11" fillId="0" borderId="8" xfId="0" applyFont="1" applyFill="1" applyBorder="1" applyAlignment="1">
      <alignment horizontal="left" vertical="center"/>
    </xf>
    <xf numFmtId="0" fontId="5" fillId="0" borderId="8" xfId="0" applyFont="1" applyBorder="1" applyAlignment="1">
      <alignment horizontal="center" vertical="center"/>
    </xf>
    <xf numFmtId="0" fontId="57" fillId="6" borderId="51" xfId="0" applyFont="1" applyFill="1" applyBorder="1" applyAlignment="1">
      <alignment horizontal="center" vertical="center"/>
    </xf>
    <xf numFmtId="0" fontId="57" fillId="6" borderId="13" xfId="0" applyFont="1" applyFill="1" applyBorder="1" applyAlignment="1">
      <alignment horizontal="center" vertical="center"/>
    </xf>
    <xf numFmtId="0" fontId="57" fillId="6" borderId="10" xfId="0" applyFont="1" applyFill="1" applyBorder="1" applyAlignment="1">
      <alignment horizontal="center" vertical="center" wrapText="1"/>
    </xf>
    <xf numFmtId="0" fontId="57" fillId="6" borderId="11" xfId="0" applyFont="1" applyFill="1" applyBorder="1" applyAlignment="1">
      <alignment horizontal="center" vertical="center" wrapText="1"/>
    </xf>
    <xf numFmtId="0" fontId="57" fillId="6" borderId="12" xfId="0" applyFont="1" applyFill="1" applyBorder="1" applyAlignment="1">
      <alignment horizontal="center" vertical="center" wrapText="1"/>
    </xf>
    <xf numFmtId="0" fontId="57" fillId="6" borderId="51" xfId="0" applyFont="1" applyFill="1" applyBorder="1" applyAlignment="1">
      <alignment horizontal="center" vertical="center" wrapText="1"/>
    </xf>
    <xf numFmtId="0" fontId="57" fillId="6" borderId="13"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0" fillId="0" borderId="0" xfId="0" applyFont="1" applyAlignment="1" applyProtection="1">
      <alignment horizontal="center"/>
      <protection locked="0"/>
    </xf>
    <xf numFmtId="0" fontId="33" fillId="2" borderId="32" xfId="0" applyFont="1" applyFill="1" applyBorder="1" applyAlignment="1" applyProtection="1">
      <alignment horizontal="center" vertical="center"/>
      <protection locked="0"/>
    </xf>
    <xf numFmtId="0" fontId="33" fillId="2" borderId="33" xfId="0" applyFont="1" applyFill="1" applyBorder="1" applyAlignment="1" applyProtection="1">
      <alignment horizontal="center" vertical="center"/>
      <protection locked="0"/>
    </xf>
    <xf numFmtId="0" fontId="33" fillId="2" borderId="34" xfId="0" applyFont="1" applyFill="1" applyBorder="1" applyAlignment="1" applyProtection="1">
      <alignment horizontal="center" vertical="center"/>
      <protection locked="0"/>
    </xf>
    <xf numFmtId="0" fontId="32" fillId="0" borderId="0" xfId="0" applyFont="1" applyAlignment="1" applyProtection="1">
      <alignment horizontal="center"/>
      <protection locked="0"/>
    </xf>
    <xf numFmtId="0" fontId="33" fillId="0" borderId="1"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2" borderId="29" xfId="0" applyFont="1" applyFill="1" applyBorder="1" applyAlignment="1" applyProtection="1">
      <alignment horizontal="center" vertical="center"/>
      <protection locked="0"/>
    </xf>
    <xf numFmtId="0" fontId="33" fillId="2" borderId="30" xfId="0" applyFont="1" applyFill="1" applyBorder="1" applyAlignment="1" applyProtection="1">
      <alignment horizontal="center" vertical="center"/>
      <protection locked="0"/>
    </xf>
    <xf numFmtId="0" fontId="33" fillId="2" borderId="31" xfId="0" applyFont="1" applyFill="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23"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Alignment="1" applyProtection="1">
      <alignment horizontal="left"/>
      <protection locked="0"/>
    </xf>
    <xf numFmtId="0" fontId="10" fillId="0" borderId="0"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xf>
    <xf numFmtId="0" fontId="10" fillId="0" borderId="0" xfId="0" applyFont="1" applyFill="1" applyAlignment="1">
      <alignment horizontal="center" vertical="center" wrapText="1"/>
    </xf>
    <xf numFmtId="0" fontId="32" fillId="0" borderId="0" xfId="0" applyFont="1" applyFill="1" applyAlignment="1">
      <alignment horizont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4" fontId="110" fillId="0" borderId="107" xfId="1" applyNumberFormat="1" applyFont="1" applyBorder="1" applyAlignment="1">
      <alignment horizontal="center" vertical="center" wrapText="1"/>
    </xf>
    <xf numFmtId="4" fontId="110" fillId="0" borderId="17" xfId="1" applyNumberFormat="1" applyFont="1" applyBorder="1" applyAlignment="1">
      <alignment horizontal="center" vertical="center" wrapText="1"/>
    </xf>
    <xf numFmtId="4" fontId="110" fillId="0" borderId="113" xfId="1" applyNumberFormat="1" applyFont="1" applyBorder="1" applyAlignment="1">
      <alignment horizontal="center" vertical="center" wrapText="1"/>
    </xf>
    <xf numFmtId="4" fontId="110" fillId="0" borderId="125" xfId="1" applyNumberFormat="1" applyFont="1" applyBorder="1" applyAlignment="1">
      <alignment horizontal="center" vertical="center" wrapText="1"/>
    </xf>
    <xf numFmtId="0" fontId="110" fillId="0" borderId="103" xfId="1" applyFont="1" applyBorder="1" applyAlignment="1">
      <alignment horizontal="center" vertical="center" wrapText="1"/>
    </xf>
    <xf numFmtId="0" fontId="110" fillId="0" borderId="114" xfId="1" applyFont="1" applyBorder="1" applyAlignment="1">
      <alignment horizontal="center" vertical="center" wrapText="1"/>
    </xf>
    <xf numFmtId="0" fontId="106" fillId="0" borderId="0" xfId="1" applyFont="1" applyAlignment="1">
      <alignment horizontal="center" vertical="center"/>
    </xf>
    <xf numFmtId="0" fontId="107" fillId="0" borderId="0" xfId="1" applyFont="1" applyAlignment="1">
      <alignment vertical="center"/>
    </xf>
    <xf numFmtId="0" fontId="109" fillId="0" borderId="0" xfId="1" applyFont="1" applyAlignment="1">
      <alignment horizontal="center" vertical="center"/>
    </xf>
    <xf numFmtId="0" fontId="110" fillId="0" borderId="0" xfId="1" applyFont="1" applyAlignment="1">
      <alignment horizontal="right" vertical="center"/>
    </xf>
    <xf numFmtId="0" fontId="111" fillId="0" borderId="0" xfId="1" applyFont="1" applyAlignment="1">
      <alignment horizontal="right" vertical="center" wrapText="1"/>
    </xf>
    <xf numFmtId="0" fontId="110" fillId="0" borderId="97" xfId="1" applyFont="1" applyBorder="1" applyAlignment="1">
      <alignment vertical="center"/>
    </xf>
    <xf numFmtId="0" fontId="110" fillId="0" borderId="98" xfId="1" applyFont="1" applyBorder="1" applyAlignment="1">
      <alignment vertical="center"/>
    </xf>
    <xf numFmtId="0" fontId="111" fillId="0" borderId="98" xfId="1" applyFont="1" applyBorder="1" applyAlignment="1">
      <alignment vertical="center"/>
    </xf>
    <xf numFmtId="0" fontId="110" fillId="0" borderId="115" xfId="1" applyFont="1" applyBorder="1" applyAlignment="1">
      <alignment horizontal="center" vertical="center" wrapText="1"/>
    </xf>
    <xf numFmtId="0" fontId="110" fillId="0" borderId="110" xfId="1" applyFont="1" applyBorder="1" applyAlignment="1">
      <alignment horizontal="center" vertical="center" wrapText="1"/>
    </xf>
    <xf numFmtId="0" fontId="110" fillId="0" borderId="116" xfId="1" applyFont="1" applyBorder="1" applyAlignment="1">
      <alignment horizontal="center" vertical="center" wrapText="1"/>
    </xf>
    <xf numFmtId="0" fontId="110" fillId="0" borderId="117" xfId="1" applyFont="1" applyBorder="1" applyAlignment="1">
      <alignment horizontal="center" vertical="center"/>
    </xf>
    <xf numFmtId="0" fontId="111" fillId="0" borderId="0" xfId="1" applyFont="1" applyAlignment="1">
      <alignment horizontal="left" vertical="center"/>
    </xf>
    <xf numFmtId="3" fontId="110" fillId="0" borderId="0" xfId="1" applyNumberFormat="1" applyFont="1" applyAlignment="1">
      <alignment horizontal="center" vertical="center" wrapText="1"/>
    </xf>
    <xf numFmtId="0" fontId="110" fillId="0" borderId="101" xfId="1" applyFont="1" applyBorder="1" applyAlignment="1">
      <alignment horizontal="center" vertical="center" wrapText="1"/>
    </xf>
    <xf numFmtId="0" fontId="111" fillId="0" borderId="108" xfId="1" applyFont="1" applyBorder="1" applyAlignment="1">
      <alignment horizontal="center" vertical="center" wrapText="1"/>
    </xf>
    <xf numFmtId="0" fontId="111" fillId="0" borderId="118" xfId="1" applyFont="1" applyBorder="1" applyAlignment="1">
      <alignment horizontal="center" vertical="center" wrapText="1"/>
    </xf>
    <xf numFmtId="0" fontId="110" fillId="0" borderId="102" xfId="1" applyFont="1" applyBorder="1" applyAlignment="1">
      <alignment horizontal="center" vertical="center"/>
    </xf>
    <xf numFmtId="0" fontId="110" fillId="0" borderId="109" xfId="1" applyFont="1" applyBorder="1" applyAlignment="1">
      <alignment horizontal="center" vertical="center"/>
    </xf>
    <xf numFmtId="0" fontId="110" fillId="0" borderId="119" xfId="1" applyFont="1" applyBorder="1" applyAlignment="1">
      <alignment horizontal="center" vertical="center"/>
    </xf>
    <xf numFmtId="0" fontId="110" fillId="0" borderId="104" xfId="1" applyFont="1" applyBorder="1" applyAlignment="1">
      <alignment horizontal="center" vertical="center"/>
    </xf>
    <xf numFmtId="0" fontId="110" fillId="0" borderId="105" xfId="1" applyFont="1" applyBorder="1" applyAlignment="1">
      <alignment horizontal="center" vertical="center"/>
    </xf>
    <xf numFmtId="0" fontId="81" fillId="9" borderId="62" xfId="0" applyFont="1" applyFill="1" applyBorder="1" applyAlignment="1">
      <alignment horizontal="right" vertical="center" wrapText="1"/>
    </xf>
    <xf numFmtId="0" fontId="81" fillId="9" borderId="63" xfId="0" applyFont="1" applyFill="1" applyBorder="1" applyAlignment="1">
      <alignment horizontal="right" vertical="center" wrapText="1"/>
    </xf>
    <xf numFmtId="0" fontId="82" fillId="10" borderId="64" xfId="0" applyFont="1" applyFill="1" applyBorder="1" applyAlignment="1">
      <alignment vertical="center"/>
    </xf>
    <xf numFmtId="0" fontId="82" fillId="10" borderId="65" xfId="0" applyFont="1" applyFill="1" applyBorder="1" applyAlignment="1">
      <alignment vertical="center"/>
    </xf>
    <xf numFmtId="0" fontId="82" fillId="10" borderId="66" xfId="0" applyFont="1" applyFill="1" applyBorder="1" applyAlignment="1">
      <alignment vertical="center"/>
    </xf>
    <xf numFmtId="0" fontId="83" fillId="9" borderId="67" xfId="0" applyFont="1" applyFill="1" applyBorder="1" applyAlignment="1">
      <alignment horizontal="center"/>
    </xf>
    <xf numFmtId="0" fontId="83" fillId="9" borderId="0" xfId="0" applyFont="1" applyFill="1" applyBorder="1" applyAlignment="1">
      <alignment horizontal="center"/>
    </xf>
    <xf numFmtId="0" fontId="83" fillId="9" borderId="68" xfId="0" applyFont="1" applyFill="1" applyBorder="1" applyAlignment="1">
      <alignment horizontal="center"/>
    </xf>
    <xf numFmtId="0" fontId="83" fillId="9" borderId="68" xfId="0" applyFont="1" applyFill="1" applyBorder="1" applyAlignment="1">
      <alignment horizontal="center" vertical="center" wrapText="1"/>
    </xf>
    <xf numFmtId="0" fontId="83" fillId="9" borderId="68" xfId="0" applyFont="1" applyFill="1" applyBorder="1" applyAlignment="1">
      <alignment horizontal="center" vertical="center"/>
    </xf>
    <xf numFmtId="0" fontId="83" fillId="9" borderId="19" xfId="0" applyFont="1" applyFill="1" applyBorder="1" applyAlignment="1">
      <alignment horizontal="center" vertical="center" wrapText="1"/>
    </xf>
    <xf numFmtId="0" fontId="84" fillId="2" borderId="68" xfId="0" applyFont="1" applyFill="1" applyBorder="1" applyAlignment="1">
      <alignment horizontal="center" vertical="center" wrapText="1"/>
    </xf>
    <xf numFmtId="0" fontId="84" fillId="2" borderId="72" xfId="0" applyFont="1" applyFill="1" applyBorder="1" applyAlignment="1">
      <alignment horizontal="center" vertical="center" wrapText="1"/>
    </xf>
    <xf numFmtId="0" fontId="84" fillId="2" borderId="75" xfId="0" applyFont="1" applyFill="1" applyBorder="1" applyAlignment="1">
      <alignment horizontal="center" vertical="center" wrapText="1"/>
    </xf>
    <xf numFmtId="3" fontId="85" fillId="2" borderId="72" xfId="0" applyNumberFormat="1" applyFont="1" applyFill="1" applyBorder="1" applyAlignment="1">
      <alignment horizontal="center" vertical="center" wrapText="1"/>
    </xf>
    <xf numFmtId="3" fontId="85" fillId="2" borderId="75" xfId="0" applyNumberFormat="1" applyFont="1" applyFill="1" applyBorder="1" applyAlignment="1">
      <alignment horizontal="center" vertical="center" wrapText="1"/>
    </xf>
    <xf numFmtId="0" fontId="84" fillId="2" borderId="71" xfId="0" applyFont="1" applyFill="1" applyBorder="1" applyAlignment="1">
      <alignment horizontal="center" vertical="center" wrapText="1"/>
    </xf>
    <xf numFmtId="0" fontId="84" fillId="2" borderId="74" xfId="0" applyFont="1" applyFill="1" applyBorder="1" applyAlignment="1">
      <alignment horizontal="center" vertical="center" wrapText="1"/>
    </xf>
    <xf numFmtId="2" fontId="85" fillId="2" borderId="71" xfId="0" applyNumberFormat="1" applyFont="1" applyFill="1" applyBorder="1" applyAlignment="1">
      <alignment horizontal="center" vertical="center" wrapText="1"/>
    </xf>
    <xf numFmtId="2" fontId="85" fillId="2" borderId="74" xfId="0" applyNumberFormat="1" applyFont="1" applyFill="1" applyBorder="1" applyAlignment="1">
      <alignment horizontal="center" vertical="center" wrapText="1"/>
    </xf>
    <xf numFmtId="0" fontId="83" fillId="9" borderId="67" xfId="0" applyFont="1" applyFill="1" applyBorder="1" applyAlignment="1">
      <alignment horizontal="center" vertical="center" wrapText="1"/>
    </xf>
    <xf numFmtId="0" fontId="83" fillId="9" borderId="0" xfId="0" applyFont="1" applyFill="1" applyBorder="1" applyAlignment="1">
      <alignment horizontal="center" vertical="center" wrapText="1"/>
    </xf>
    <xf numFmtId="0" fontId="83" fillId="9" borderId="77" xfId="0" applyFont="1" applyFill="1" applyBorder="1" applyAlignment="1">
      <alignment horizontal="center" vertical="center"/>
    </xf>
    <xf numFmtId="0" fontId="83" fillId="9" borderId="80" xfId="0" applyFont="1" applyFill="1" applyBorder="1" applyAlignment="1">
      <alignment horizontal="center" vertical="center"/>
    </xf>
    <xf numFmtId="0" fontId="83" fillId="9" borderId="83" xfId="0" applyFont="1" applyFill="1" applyBorder="1" applyAlignment="1">
      <alignment horizontal="center" vertical="center"/>
    </xf>
    <xf numFmtId="0" fontId="85" fillId="2" borderId="71" xfId="0" applyFont="1" applyFill="1" applyBorder="1" applyAlignment="1">
      <alignment horizontal="center" vertical="center" wrapText="1"/>
    </xf>
    <xf numFmtId="0" fontId="85" fillId="2" borderId="74" xfId="0" applyFont="1" applyFill="1" applyBorder="1" applyAlignment="1">
      <alignment horizontal="center" vertical="center" wrapText="1"/>
    </xf>
    <xf numFmtId="0" fontId="33" fillId="2" borderId="1" xfId="0" applyFont="1" applyFill="1" applyBorder="1" applyAlignment="1" applyProtection="1">
      <alignment horizontal="center" vertical="center"/>
      <protection locked="0"/>
    </xf>
    <xf numFmtId="0" fontId="33" fillId="2" borderId="27"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8" xfId="0" applyFont="1" applyFill="1" applyBorder="1" applyAlignment="1" applyProtection="1">
      <alignment horizontal="center" vertical="center"/>
      <protection locked="0"/>
    </xf>
    <xf numFmtId="0" fontId="33" fillId="2" borderId="15"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23" xfId="0" applyFont="1" applyFill="1" applyBorder="1" applyAlignment="1" applyProtection="1">
      <alignment horizontal="center" vertical="center"/>
      <protection locked="0"/>
    </xf>
    <xf numFmtId="0" fontId="33" fillId="2" borderId="18" xfId="0" applyFont="1" applyFill="1" applyBorder="1" applyAlignment="1" applyProtection="1">
      <alignment horizontal="center" vertical="center"/>
      <protection locked="0"/>
    </xf>
    <xf numFmtId="0" fontId="33" fillId="2" borderId="3" xfId="0" applyFont="1" applyFill="1" applyBorder="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0" fontId="70" fillId="0" borderId="0" xfId="0" applyFont="1" applyAlignment="1" applyProtection="1">
      <alignment horizontal="justify" vertical="distributed" wrapText="1"/>
      <protection locked="0"/>
    </xf>
    <xf numFmtId="0" fontId="32" fillId="0" borderId="0" xfId="0" applyFont="1" applyAlignment="1" applyProtection="1">
      <alignment horizontal="center" vertical="center"/>
      <protection locked="0"/>
    </xf>
    <xf numFmtId="0" fontId="32" fillId="0" borderId="0" xfId="0" applyFont="1" applyFill="1" applyBorder="1" applyAlignment="1" applyProtection="1">
      <alignment horizontal="center" vertical="top"/>
    </xf>
    <xf numFmtId="0" fontId="35" fillId="0" borderId="0" xfId="0" applyFont="1" applyFill="1" applyBorder="1" applyAlignment="1" applyProtection="1">
      <alignment horizontal="center" vertical="top"/>
    </xf>
    <xf numFmtId="0" fontId="58" fillId="0" borderId="5" xfId="0" applyFont="1" applyBorder="1" applyAlignment="1">
      <alignment vertical="center"/>
    </xf>
    <xf numFmtId="0" fontId="57" fillId="0" borderId="5" xfId="0" applyFont="1" applyBorder="1" applyAlignment="1">
      <alignment vertical="center"/>
    </xf>
    <xf numFmtId="0" fontId="57" fillId="6" borderId="1" xfId="0" applyFont="1" applyFill="1" applyBorder="1" applyAlignment="1">
      <alignment vertical="center"/>
    </xf>
    <xf numFmtId="0" fontId="57" fillId="6" borderId="3" xfId="0" applyFont="1" applyFill="1" applyBorder="1" applyAlignment="1">
      <alignment vertical="center"/>
    </xf>
    <xf numFmtId="0" fontId="57" fillId="6" borderId="7" xfId="0" applyFont="1" applyFill="1" applyBorder="1" applyAlignment="1">
      <alignment vertical="center"/>
    </xf>
    <xf numFmtId="0" fontId="57" fillId="6" borderId="9" xfId="0" applyFont="1" applyFill="1" applyBorder="1" applyAlignment="1">
      <alignment vertical="center"/>
    </xf>
    <xf numFmtId="0" fontId="57" fillId="6" borderId="51" xfId="0" applyFont="1" applyFill="1" applyBorder="1" applyAlignment="1">
      <alignment horizontal="center" vertical="justify"/>
    </xf>
    <xf numFmtId="0" fontId="57" fillId="6" borderId="13" xfId="0" applyFont="1" applyFill="1" applyBorder="1" applyAlignment="1">
      <alignment horizontal="center" vertical="justify"/>
    </xf>
    <xf numFmtId="0" fontId="57" fillId="0" borderId="5" xfId="0" applyFont="1" applyBorder="1" applyAlignment="1">
      <alignment vertical="center" wrapText="1"/>
    </xf>
    <xf numFmtId="0" fontId="56" fillId="4" borderId="0" xfId="0" applyFont="1" applyFill="1" applyBorder="1" applyAlignment="1">
      <alignment horizontal="center" vertical="center" wrapText="1"/>
    </xf>
    <xf numFmtId="0" fontId="58" fillId="0" borderId="5" xfId="0" applyFont="1" applyBorder="1" applyAlignment="1">
      <alignment vertical="center" wrapText="1"/>
    </xf>
    <xf numFmtId="0" fontId="58" fillId="0" borderId="11" xfId="0" applyFont="1" applyBorder="1" applyAlignment="1">
      <alignment vertical="center"/>
    </xf>
    <xf numFmtId="0" fontId="57" fillId="6" borderId="10" xfId="0" applyFont="1" applyFill="1" applyBorder="1" applyAlignment="1">
      <alignment vertical="center"/>
    </xf>
    <xf numFmtId="0" fontId="57" fillId="6" borderId="12" xfId="0" applyFont="1" applyFill="1" applyBorder="1" applyAlignment="1">
      <alignment vertical="center"/>
    </xf>
    <xf numFmtId="0" fontId="57" fillId="0" borderId="7" xfId="0" applyFont="1" applyBorder="1" applyAlignment="1">
      <alignment vertical="center"/>
    </xf>
    <xf numFmtId="0" fontId="57" fillId="0" borderId="6" xfId="0" applyFont="1" applyBorder="1" applyAlignment="1">
      <alignment vertical="center"/>
    </xf>
    <xf numFmtId="0" fontId="57" fillId="0" borderId="9" xfId="0" applyFont="1" applyBorder="1" applyAlignment="1">
      <alignment vertical="center"/>
    </xf>
    <xf numFmtId="41" fontId="57" fillId="0" borderId="4" xfId="0" applyNumberFormat="1" applyFont="1" applyBorder="1" applyAlignment="1">
      <alignment horizontal="right" vertical="center"/>
    </xf>
    <xf numFmtId="41" fontId="57" fillId="0" borderId="13" xfId="0" applyNumberFormat="1" applyFont="1" applyBorder="1" applyAlignment="1">
      <alignment horizontal="right" vertical="center"/>
    </xf>
    <xf numFmtId="0" fontId="58" fillId="0" borderId="1" xfId="0" applyFont="1" applyBorder="1" applyAlignment="1">
      <alignment vertical="center"/>
    </xf>
    <xf numFmtId="0" fontId="58" fillId="0" borderId="3" xfId="0" applyFont="1" applyBorder="1" applyAlignment="1">
      <alignment vertical="center"/>
    </xf>
    <xf numFmtId="0" fontId="58" fillId="0" borderId="6" xfId="0" applyFont="1" applyBorder="1" applyAlignment="1">
      <alignment horizontal="left" vertical="center" indent="1"/>
    </xf>
    <xf numFmtId="41" fontId="58" fillId="0" borderId="4" xfId="0" applyNumberFormat="1" applyFont="1" applyBorder="1" applyAlignment="1">
      <alignment horizontal="right" vertical="center"/>
    </xf>
    <xf numFmtId="0" fontId="33" fillId="2" borderId="32" xfId="0" applyFont="1" applyFill="1" applyBorder="1" applyAlignment="1">
      <alignment horizontal="center" vertical="center"/>
    </xf>
    <xf numFmtId="0" fontId="33" fillId="0" borderId="33" xfId="0" applyFont="1" applyFill="1" applyBorder="1" applyAlignment="1">
      <alignment horizontal="center" vertical="center"/>
    </xf>
    <xf numFmtId="0" fontId="33" fillId="2" borderId="33" xfId="0" applyFont="1" applyFill="1" applyBorder="1" applyAlignment="1">
      <alignment horizontal="center" vertical="center"/>
    </xf>
    <xf numFmtId="0" fontId="33" fillId="2" borderId="34" xfId="0" applyFont="1" applyFill="1" applyBorder="1" applyAlignment="1">
      <alignment horizontal="center" vertical="center"/>
    </xf>
    <xf numFmtId="0" fontId="10" fillId="0" borderId="0" xfId="0" applyFont="1" applyAlignment="1">
      <alignment horizontal="center"/>
    </xf>
    <xf numFmtId="0" fontId="32" fillId="0" borderId="0" xfId="0" applyFont="1" applyAlignment="1">
      <alignment horizont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35" fillId="0" borderId="1" xfId="0" applyFont="1" applyBorder="1" applyAlignment="1">
      <alignment horizontal="center" vertical="center"/>
    </xf>
    <xf numFmtId="0" fontId="35" fillId="0" borderId="27" xfId="0" applyFont="1" applyBorder="1" applyAlignment="1">
      <alignment horizontal="center" vertical="center"/>
    </xf>
    <xf numFmtId="0" fontId="35" fillId="0" borderId="7" xfId="0" applyFont="1" applyBorder="1" applyAlignment="1">
      <alignment horizontal="center" vertical="center"/>
    </xf>
    <xf numFmtId="0" fontId="35" fillId="0" borderId="28" xfId="0" applyFont="1" applyBorder="1" applyAlignment="1">
      <alignment horizontal="center" vertical="center"/>
    </xf>
    <xf numFmtId="0" fontId="96" fillId="0" borderId="33" xfId="0" applyFont="1" applyFill="1" applyBorder="1" applyAlignment="1">
      <alignment horizontal="center" vertical="center"/>
    </xf>
    <xf numFmtId="0" fontId="96" fillId="0" borderId="61" xfId="0" applyFont="1" applyFill="1" applyBorder="1" applyAlignment="1">
      <alignment horizontal="center" vertical="center"/>
    </xf>
    <xf numFmtId="0" fontId="96" fillId="0" borderId="37" xfId="0" applyFont="1" applyFill="1" applyBorder="1" applyAlignment="1">
      <alignment horizontal="center" vertical="center"/>
    </xf>
    <xf numFmtId="0" fontId="35" fillId="0" borderId="58" xfId="0" applyFont="1" applyBorder="1" applyAlignment="1">
      <alignment horizontal="center" vertical="center"/>
    </xf>
    <xf numFmtId="0" fontId="6" fillId="0" borderId="0" xfId="0" applyFont="1" applyAlignment="1">
      <alignment horizontal="center"/>
    </xf>
    <xf numFmtId="0" fontId="11" fillId="0" borderId="0" xfId="0" applyFont="1" applyAlignment="1">
      <alignment horizontal="center" vertical="center"/>
    </xf>
    <xf numFmtId="0" fontId="11" fillId="0" borderId="153" xfId="0" applyFont="1" applyBorder="1" applyAlignment="1">
      <alignment horizontal="center" vertical="center"/>
    </xf>
    <xf numFmtId="0" fontId="11" fillId="0" borderId="154" xfId="0" applyFont="1" applyBorder="1" applyAlignment="1">
      <alignment horizontal="center" vertical="center"/>
    </xf>
    <xf numFmtId="0" fontId="11" fillId="0" borderId="155" xfId="0" applyFont="1" applyBorder="1" applyAlignment="1">
      <alignment horizontal="center" vertical="center"/>
    </xf>
    <xf numFmtId="170" fontId="114" fillId="0" borderId="0" xfId="0" applyNumberFormat="1" applyFont="1" applyAlignment="1">
      <alignment horizontal="right" vertical="center"/>
    </xf>
    <xf numFmtId="0" fontId="114" fillId="0" borderId="152" xfId="0" applyFont="1" applyBorder="1" applyAlignment="1">
      <alignment horizontal="center" vertical="center"/>
    </xf>
    <xf numFmtId="0" fontId="114" fillId="0" borderId="95" xfId="0" applyFont="1" applyBorder="1" applyAlignment="1">
      <alignment horizontal="center" vertical="center"/>
    </xf>
    <xf numFmtId="0" fontId="114" fillId="0" borderId="136" xfId="0" applyFont="1" applyBorder="1" applyAlignment="1">
      <alignment horizontal="center" vertical="center"/>
    </xf>
    <xf numFmtId="0" fontId="25" fillId="0" borderId="19" xfId="0" applyFont="1" applyBorder="1" applyAlignment="1">
      <alignment horizontal="justify" vertical="center" wrapText="1"/>
    </xf>
    <xf numFmtId="0" fontId="54" fillId="0" borderId="19" xfId="0" applyFont="1" applyBorder="1" applyAlignment="1">
      <alignment horizontal="center" vertical="center" wrapText="1"/>
    </xf>
    <xf numFmtId="0" fontId="6" fillId="0" borderId="19" xfId="0" applyFont="1" applyFill="1" applyBorder="1" applyAlignment="1">
      <alignment horizontal="center" vertical="center" wrapText="1"/>
    </xf>
    <xf numFmtId="0" fontId="32" fillId="2" borderId="61" xfId="0" applyFont="1" applyFill="1" applyBorder="1" applyAlignment="1">
      <alignment horizontal="center" wrapText="1"/>
    </xf>
    <xf numFmtId="0" fontId="32" fillId="2" borderId="33" xfId="0" applyFont="1" applyFill="1" applyBorder="1" applyAlignment="1">
      <alignment horizontal="center"/>
    </xf>
    <xf numFmtId="0" fontId="32" fillId="2" borderId="37" xfId="0" applyFont="1" applyFill="1" applyBorder="1" applyAlignment="1">
      <alignment horizontal="center"/>
    </xf>
    <xf numFmtId="0" fontId="32" fillId="0" borderId="0" xfId="0" applyFont="1" applyBorder="1" applyAlignment="1">
      <alignment horizontal="center"/>
    </xf>
    <xf numFmtId="0" fontId="113" fillId="0" borderId="0" xfId="0" applyFont="1" applyAlignment="1">
      <alignment horizontal="center"/>
    </xf>
    <xf numFmtId="0" fontId="94" fillId="16" borderId="29" xfId="0" applyFont="1" applyFill="1" applyBorder="1" applyAlignment="1">
      <alignment horizontal="center" vertical="center"/>
    </xf>
    <xf numFmtId="0" fontId="94" fillId="16" borderId="30" xfId="0" applyFont="1" applyFill="1" applyBorder="1" applyAlignment="1">
      <alignment horizontal="center" vertical="center"/>
    </xf>
    <xf numFmtId="0" fontId="94" fillId="16" borderId="36" xfId="0" applyFont="1" applyFill="1" applyBorder="1" applyAlignment="1">
      <alignment horizontal="center" vertical="center"/>
    </xf>
    <xf numFmtId="0" fontId="94" fillId="16" borderId="29" xfId="0" applyFont="1" applyFill="1" applyBorder="1" applyAlignment="1">
      <alignment horizontal="center" vertical="center" wrapText="1"/>
    </xf>
    <xf numFmtId="0" fontId="94" fillId="16" borderId="36" xfId="0" applyFont="1" applyFill="1" applyBorder="1" applyAlignment="1">
      <alignment horizontal="center" vertical="center" wrapText="1"/>
    </xf>
    <xf numFmtId="170" fontId="94" fillId="16" borderId="29" xfId="0" applyNumberFormat="1" applyFont="1" applyFill="1" applyBorder="1" applyAlignment="1">
      <alignment horizontal="center" vertical="center"/>
    </xf>
    <xf numFmtId="170" fontId="94" fillId="16" borderId="30" xfId="0" applyNumberFormat="1" applyFont="1" applyFill="1" applyBorder="1" applyAlignment="1">
      <alignment horizontal="center" vertical="center"/>
    </xf>
    <xf numFmtId="170" fontId="94" fillId="16" borderId="36" xfId="0" applyNumberFormat="1" applyFont="1" applyFill="1" applyBorder="1" applyAlignment="1">
      <alignment horizontal="center" vertical="center"/>
    </xf>
    <xf numFmtId="0" fontId="113" fillId="0" borderId="0" xfId="0" applyFont="1" applyAlignment="1">
      <alignment horizontal="center" vertical="center"/>
    </xf>
  </cellXfs>
  <cellStyles count="18">
    <cellStyle name="20% - Accent6" xfId="10"/>
    <cellStyle name="Euro" xfId="2"/>
    <cellStyle name="Euro 2" xfId="3"/>
    <cellStyle name="Euro 3" xfId="4"/>
    <cellStyle name="Millares" xfId="12" builtinId="3"/>
    <cellStyle name="Millares 3" xfId="9"/>
    <cellStyle name="Moneda" xfId="8" builtinId="4"/>
    <cellStyle name="Normal" xfId="0" builtinId="0"/>
    <cellStyle name="Normal 2" xfId="1"/>
    <cellStyle name="Normal 3" xfId="7"/>
    <cellStyle name="Normal 3 2" xfId="13"/>
    <cellStyle name="Normal 4" xfId="15"/>
    <cellStyle name="Normal 4 8" xfId="11"/>
    <cellStyle name="Normal_Hoja2" xfId="17"/>
    <cellStyle name="Normal_Hoja3" xfId="14"/>
    <cellStyle name="Normal_Hoja4" xfId="16"/>
    <cellStyle name="Porcentual" xfId="6" builtinId="5"/>
    <cellStyle name="Porcentual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s>
</file>

<file path=xl/drawings/_rels/drawing3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6</xdr:col>
      <xdr:colOff>66676</xdr:colOff>
      <xdr:row>0</xdr:row>
      <xdr:rowOff>0</xdr:rowOff>
    </xdr:from>
    <xdr:ext cx="858825" cy="254557"/>
    <xdr:sp macro="" textlink="">
      <xdr:nvSpPr>
        <xdr:cNvPr id="2" name="3 CuadroTexto">
          <a:extLst>
            <a:ext uri="{FF2B5EF4-FFF2-40B4-BE49-F238E27FC236}">
              <a16:creationId xmlns:a16="http://schemas.microsoft.com/office/drawing/2014/main" xmlns="" id="{00000000-0008-0000-0100-000002000000}"/>
            </a:ext>
          </a:extLst>
        </xdr:cNvPr>
        <xdr:cNvSpPr txBox="1"/>
      </xdr:nvSpPr>
      <xdr:spPr>
        <a:xfrm>
          <a:off x="9877426"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a:t>
          </a:r>
        </a:p>
      </xdr:txBody>
    </xdr:sp>
    <xdr:clientData/>
  </xdr:oneCellAnchor>
  <xdr:oneCellAnchor>
    <xdr:from>
      <xdr:col>0</xdr:col>
      <xdr:colOff>666750</xdr:colOff>
      <xdr:row>56</xdr:row>
      <xdr:rowOff>0</xdr:rowOff>
    </xdr:from>
    <xdr:ext cx="3200400" cy="662517"/>
    <xdr:sp macro="" textlink="">
      <xdr:nvSpPr>
        <xdr:cNvPr id="4" name="CuadroTexto 5">
          <a:extLst>
            <a:ext uri="{FF2B5EF4-FFF2-40B4-BE49-F238E27FC236}">
              <a16:creationId xmlns:a16="http://schemas.microsoft.com/office/drawing/2014/main" xmlns="" id="{00000000-0008-0000-0100-000004000000}"/>
            </a:ext>
          </a:extLst>
        </xdr:cNvPr>
        <xdr:cNvSpPr txBox="1"/>
      </xdr:nvSpPr>
      <xdr:spPr>
        <a:xfrm>
          <a:off x="666750" y="126968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3</xdr:col>
      <xdr:colOff>1571625</xdr:colOff>
      <xdr:row>56</xdr:row>
      <xdr:rowOff>0</xdr:rowOff>
    </xdr:from>
    <xdr:ext cx="3305175" cy="662517"/>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7086600" y="133254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3</xdr:col>
      <xdr:colOff>2486025</xdr:colOff>
      <xdr:row>3</xdr:row>
      <xdr:rowOff>123825</xdr:rowOff>
    </xdr:from>
    <xdr:ext cx="2790824" cy="254557"/>
    <xdr:sp macro="" textlink="">
      <xdr:nvSpPr>
        <xdr:cNvPr id="7" name="6 CuadroTexto">
          <a:extLst>
            <a:ext uri="{FF2B5EF4-FFF2-40B4-BE49-F238E27FC236}">
              <a16:creationId xmlns:a16="http://schemas.microsoft.com/office/drawing/2014/main" xmlns="" id="{00000000-0008-0000-0100-000007000000}"/>
            </a:ext>
          </a:extLst>
        </xdr:cNvPr>
        <xdr:cNvSpPr txBox="1"/>
      </xdr:nvSpPr>
      <xdr:spPr>
        <a:xfrm>
          <a:off x="8010525" y="7524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t>
          </a:r>
        </a:p>
      </xdr:txBody>
    </xdr:sp>
    <xdr:clientData/>
  </xdr:oneCellAnchor>
  <xdr:oneCellAnchor>
    <xdr:from>
      <xdr:col>0</xdr:col>
      <xdr:colOff>0</xdr:colOff>
      <xdr:row>25</xdr:row>
      <xdr:rowOff>0</xdr:rowOff>
    </xdr:from>
    <xdr:ext cx="3200400" cy="662517"/>
    <xdr:sp macro="" textlink="">
      <xdr:nvSpPr>
        <xdr:cNvPr id="5" name="CuadroTexto 5">
          <a:extLst>
            <a:ext uri="{FF2B5EF4-FFF2-40B4-BE49-F238E27FC236}">
              <a16:creationId xmlns:a16="http://schemas.microsoft.com/office/drawing/2014/main" xmlns="" id="{00000000-0008-0000-0A00-000005000000}"/>
            </a:ext>
          </a:extLst>
        </xdr:cNvPr>
        <xdr:cNvSpPr txBox="1"/>
      </xdr:nvSpPr>
      <xdr:spPr>
        <a:xfrm>
          <a:off x="0" y="6667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5</xdr:col>
      <xdr:colOff>0</xdr:colOff>
      <xdr:row>25</xdr:row>
      <xdr:rowOff>0</xdr:rowOff>
    </xdr:from>
    <xdr:ext cx="3305175" cy="662517"/>
    <xdr:sp macro="" textlink="">
      <xdr:nvSpPr>
        <xdr:cNvPr id="6" name="CuadroTexto 5">
          <a:extLst>
            <a:ext uri="{FF2B5EF4-FFF2-40B4-BE49-F238E27FC236}">
              <a16:creationId xmlns:a16="http://schemas.microsoft.com/office/drawing/2014/main" xmlns="" id="{00000000-0008-0000-0A00-000006000000}"/>
            </a:ext>
          </a:extLst>
        </xdr:cNvPr>
        <xdr:cNvSpPr txBox="1"/>
      </xdr:nvSpPr>
      <xdr:spPr>
        <a:xfrm>
          <a:off x="4619625" y="66675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7</xdr:col>
      <xdr:colOff>190500</xdr:colOff>
      <xdr:row>3</xdr:row>
      <xdr:rowOff>85725</xdr:rowOff>
    </xdr:from>
    <xdr:ext cx="2790824" cy="254557"/>
    <xdr:sp macro="" textlink="">
      <xdr:nvSpPr>
        <xdr:cNvPr id="8" name="7 CuadroTexto">
          <a:extLst>
            <a:ext uri="{FF2B5EF4-FFF2-40B4-BE49-F238E27FC236}">
              <a16:creationId xmlns:a16="http://schemas.microsoft.com/office/drawing/2014/main" xmlns="" id="{00000000-0008-0000-0A00-000008000000}"/>
            </a:ext>
          </a:extLst>
        </xdr:cNvPr>
        <xdr:cNvSpPr txBox="1"/>
      </xdr:nvSpPr>
      <xdr:spPr>
        <a:xfrm>
          <a:off x="63341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twoCellAnchor>
    <xdr:from>
      <xdr:col>3</xdr:col>
      <xdr:colOff>28575</xdr:colOff>
      <xdr:row>11</xdr:row>
      <xdr:rowOff>95250</xdr:rowOff>
    </xdr:from>
    <xdr:to>
      <xdr:col>6</xdr:col>
      <xdr:colOff>1</xdr:colOff>
      <xdr:row>14</xdr:row>
      <xdr:rowOff>123825</xdr:rowOff>
    </xdr:to>
    <xdr:sp macro="" textlink="">
      <xdr:nvSpPr>
        <xdr:cNvPr id="7" name="6 CuadroTexto">
          <a:extLst>
            <a:ext uri="{FF2B5EF4-FFF2-40B4-BE49-F238E27FC236}">
              <a16:creationId xmlns:a16="http://schemas.microsoft.com/office/drawing/2014/main" xmlns="" id="{00000000-0008-0000-0A00-000007000000}"/>
            </a:ext>
          </a:extLst>
        </xdr:cNvPr>
        <xdr:cNvSpPr txBox="1"/>
      </xdr:nvSpPr>
      <xdr:spPr>
        <a:xfrm>
          <a:off x="3124200" y="3657600"/>
          <a:ext cx="2257426"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3600" b="1"/>
            <a:t>NO</a:t>
          </a:r>
          <a:r>
            <a:rPr lang="es-MX" sz="3600" b="1" baseline="0"/>
            <a:t> APLICA</a:t>
          </a:r>
          <a:endParaRPr lang="es-MX" sz="3600" b="1"/>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71948</xdr:colOff>
      <xdr:row>0</xdr:row>
      <xdr:rowOff>76200</xdr:rowOff>
    </xdr:from>
    <xdr:ext cx="874535" cy="254557"/>
    <xdr:sp macro="" textlink="">
      <xdr:nvSpPr>
        <xdr:cNvPr id="4" name="3 CuadroTexto">
          <a:extLst>
            <a:ext uri="{FF2B5EF4-FFF2-40B4-BE49-F238E27FC236}">
              <a16:creationId xmlns:a16="http://schemas.microsoft.com/office/drawing/2014/main" xmlns="" id="{00000000-0008-0000-0B00-000004000000}"/>
            </a:ext>
          </a:extLst>
        </xdr:cNvPr>
        <xdr:cNvSpPr txBox="1"/>
      </xdr:nvSpPr>
      <xdr:spPr>
        <a:xfrm>
          <a:off x="6654781" y="7620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ETCA-I-11</a:t>
          </a:r>
        </a:p>
      </xdr:txBody>
    </xdr:sp>
    <xdr:clientData/>
  </xdr:oneCellAnchor>
  <xdr:oneCellAnchor>
    <xdr:from>
      <xdr:col>7</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603250</xdr:colOff>
      <xdr:row>47</xdr:row>
      <xdr:rowOff>95250</xdr:rowOff>
    </xdr:from>
    <xdr:ext cx="2995083" cy="751417"/>
    <xdr:sp macro="" textlink="">
      <xdr:nvSpPr>
        <xdr:cNvPr id="9" name="CuadroTexto 5">
          <a:extLst>
            <a:ext uri="{FF2B5EF4-FFF2-40B4-BE49-F238E27FC236}">
              <a16:creationId xmlns:a16="http://schemas.microsoft.com/office/drawing/2014/main" xmlns="" id="{00000000-0008-0000-0B00-000009000000}"/>
            </a:ext>
          </a:extLst>
        </xdr:cNvPr>
        <xdr:cNvSpPr txBox="1"/>
      </xdr:nvSpPr>
      <xdr:spPr>
        <a:xfrm>
          <a:off x="603250" y="9768417"/>
          <a:ext cx="2995083" cy="751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5</xdr:col>
      <xdr:colOff>317499</xdr:colOff>
      <xdr:row>47</xdr:row>
      <xdr:rowOff>84667</xdr:rowOff>
    </xdr:from>
    <xdr:ext cx="2772833" cy="740834"/>
    <xdr:sp macro="" textlink="">
      <xdr:nvSpPr>
        <xdr:cNvPr id="11" name="CuadroTexto 5">
          <a:extLst>
            <a:ext uri="{FF2B5EF4-FFF2-40B4-BE49-F238E27FC236}">
              <a16:creationId xmlns:a16="http://schemas.microsoft.com/office/drawing/2014/main" xmlns="" id="{00000000-0008-0000-0B00-00000B000000}"/>
            </a:ext>
          </a:extLst>
        </xdr:cNvPr>
        <xdr:cNvSpPr txBox="1"/>
      </xdr:nvSpPr>
      <xdr:spPr>
        <a:xfrm>
          <a:off x="4624916" y="9757834"/>
          <a:ext cx="2772833"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5</xdr:col>
      <xdr:colOff>455084</xdr:colOff>
      <xdr:row>3</xdr:row>
      <xdr:rowOff>158750</xdr:rowOff>
    </xdr:from>
    <xdr:ext cx="2790824" cy="254557"/>
    <xdr:sp macro="" textlink="">
      <xdr:nvSpPr>
        <xdr:cNvPr id="8" name="7 CuadroTexto">
          <a:extLst>
            <a:ext uri="{FF2B5EF4-FFF2-40B4-BE49-F238E27FC236}">
              <a16:creationId xmlns:a16="http://schemas.microsoft.com/office/drawing/2014/main" xmlns="" id="{00000000-0008-0000-0B00-000008000000}"/>
            </a:ext>
          </a:extLst>
        </xdr:cNvPr>
        <xdr:cNvSpPr txBox="1"/>
      </xdr:nvSpPr>
      <xdr:spPr>
        <a:xfrm>
          <a:off x="4720167" y="7937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twoCellAnchor>
    <xdr:from>
      <xdr:col>0</xdr:col>
      <xdr:colOff>1026586</xdr:colOff>
      <xdr:row>14</xdr:row>
      <xdr:rowOff>31754</xdr:rowOff>
    </xdr:from>
    <xdr:to>
      <xdr:col>8</xdr:col>
      <xdr:colOff>455083</xdr:colOff>
      <xdr:row>29</xdr:row>
      <xdr:rowOff>127000</xdr:rowOff>
    </xdr:to>
    <xdr:sp macro="" textlink="">
      <xdr:nvSpPr>
        <xdr:cNvPr id="10" name="9 CuadroTexto">
          <a:extLst>
            <a:ext uri="{FF2B5EF4-FFF2-40B4-BE49-F238E27FC236}">
              <a16:creationId xmlns:a16="http://schemas.microsoft.com/office/drawing/2014/main" xmlns="" id="{00000000-0008-0000-0B00-00000A000000}"/>
            </a:ext>
          </a:extLst>
        </xdr:cNvPr>
        <xdr:cNvSpPr txBox="1"/>
      </xdr:nvSpPr>
      <xdr:spPr>
        <a:xfrm>
          <a:off x="1026586" y="2984504"/>
          <a:ext cx="6011330" cy="2973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MX" sz="1000" b="1">
              <a:solidFill>
                <a:schemeClr val="dk1"/>
              </a:solidFill>
              <a:latin typeface="+mn-lt"/>
              <a:ea typeface="+mn-ea"/>
              <a:cs typeface="+mn-cs"/>
            </a:rPr>
            <a:t>PRIMA DE ANTIGÜEDAD</a:t>
          </a:r>
          <a:endParaRPr lang="es-MX" sz="1000">
            <a:solidFill>
              <a:schemeClr val="dk1"/>
            </a:solidFill>
            <a:latin typeface="+mn-lt"/>
            <a:ea typeface="+mn-ea"/>
            <a:cs typeface="+mn-cs"/>
          </a:endParaRPr>
        </a:p>
        <a:p>
          <a:pPr>
            <a:lnSpc>
              <a:spcPts val="900"/>
            </a:lnSpc>
          </a:pPr>
          <a:r>
            <a:rPr lang="es-MX" sz="1000">
              <a:solidFill>
                <a:schemeClr val="dk1"/>
              </a:solidFill>
              <a:latin typeface="+mn-lt"/>
              <a:ea typeface="+mn-ea"/>
              <a:cs typeface="+mn-cs"/>
            </a:rPr>
            <a:t>De acuerdo con la Ley Federal del Trabajo, la empresa tiene una responsabilidad contingente por indemnizaciones a sus trabajadores que sean despedidos en ciertas condiciones. Los gastos por estos conceptos se cargan a los resultados del ejercicio en que se conocen los retiros de los trabajadores. Los trabajadores de planta tienen derecho a una prima de antigüedad consistente en doce días de salario por cada año de servicio. La prima de antigüedad se pagará a los trabajadores que se separen voluntariamente de su empleo siempre que hayan cumplido quince años de servicio por lo menos. Así mismo se pagará a los que se separen por causa justificada y a los que sean separados de su empleo, independientemente de la justificación o injustificación del despido. </a:t>
          </a:r>
        </a:p>
        <a:p>
          <a:pPr>
            <a:lnSpc>
              <a:spcPts val="900"/>
            </a:lnSpc>
          </a:pPr>
          <a:r>
            <a:rPr lang="es-MX" sz="1000">
              <a:solidFill>
                <a:schemeClr val="dk1"/>
              </a:solidFill>
              <a:latin typeface="+mn-lt"/>
              <a:ea typeface="+mn-ea"/>
              <a:cs typeface="+mn-cs"/>
            </a:rPr>
            <a:t> </a:t>
          </a:r>
        </a:p>
        <a:p>
          <a:pPr>
            <a:lnSpc>
              <a:spcPts val="900"/>
            </a:lnSpc>
          </a:pPr>
          <a:r>
            <a:rPr lang="es-MX" sz="1000">
              <a:solidFill>
                <a:schemeClr val="dk1"/>
              </a:solidFill>
              <a:latin typeface="+mn-lt"/>
              <a:ea typeface="+mn-ea"/>
              <a:cs typeface="+mn-cs"/>
            </a:rPr>
            <a:t>De acuerdo con los artículos 67 y 68 del Contrato Ley de la Industria de la Radio y Televisión, para el año 2009 los trabajadores de planta tienen derecho a una prima de antigüedad con base en el salario máximo igual al doble del salario mínimo de área geográfica de aplicación a que corresponda el lugar de prestación de trabajo, bajo ciertas condiciones y atendiendo a las reglas siguientes:</a:t>
          </a:r>
        </a:p>
        <a:p>
          <a:r>
            <a:rPr lang="es-MX" sz="1000">
              <a:solidFill>
                <a:schemeClr val="dk1"/>
              </a:solidFill>
              <a:latin typeface="+mn-lt"/>
              <a:ea typeface="+mn-ea"/>
              <a:cs typeface="+mn-cs"/>
            </a:rPr>
            <a:t>-12 días de salario por cada año de servicio, con antigüedad de 1 a 6 años.</a:t>
          </a:r>
        </a:p>
        <a:p>
          <a:r>
            <a:rPr lang="es-MX" sz="1000">
              <a:solidFill>
                <a:schemeClr val="dk1"/>
              </a:solidFill>
              <a:latin typeface="+mn-lt"/>
              <a:ea typeface="+mn-ea"/>
              <a:cs typeface="+mn-cs"/>
            </a:rPr>
            <a:t>-14 días de salario por cada año de servicio, con antigüedad de 7 a 8 años.</a:t>
          </a:r>
        </a:p>
        <a:p>
          <a:r>
            <a:rPr lang="es-MX" sz="1000">
              <a:solidFill>
                <a:schemeClr val="dk1"/>
              </a:solidFill>
              <a:latin typeface="+mn-lt"/>
              <a:ea typeface="+mn-ea"/>
              <a:cs typeface="+mn-cs"/>
            </a:rPr>
            <a:t>-17 días de salario por cada año de servicio, con antigüedad de 9 o  más años</a:t>
          </a:r>
        </a:p>
        <a:p>
          <a:r>
            <a:rPr lang="es-MX" sz="1000">
              <a:solidFill>
                <a:schemeClr val="dk1"/>
              </a:solidFill>
              <a:latin typeface="+mn-lt"/>
              <a:ea typeface="+mn-ea"/>
              <a:cs typeface="+mn-cs"/>
            </a:rPr>
            <a:t> </a:t>
          </a:r>
        </a:p>
        <a:p>
          <a:r>
            <a:rPr lang="es-MX" sz="1000">
              <a:solidFill>
                <a:schemeClr val="dk1"/>
              </a:solidFill>
              <a:latin typeface="+mn-lt"/>
              <a:ea typeface="+mn-ea"/>
              <a:cs typeface="+mn-cs"/>
            </a:rPr>
            <a:t>La Televisora registro al cierre del ejercicio la valuación actuarial de la prima de antigüedad, la cual fue preparada y certificada por el actuario ACT. Mauricio Eduardo Bonilla Lupp, con los requerimientos señalados en la nueva norma de información financiera NIF-D3 “ Beneficios a los Empleados”, emitida por el Consejo Mexicano para Investigación y Desarrollo de la Normas de Información Financiera (CINIF).</a:t>
          </a:r>
        </a:p>
        <a:p>
          <a:pPr>
            <a:lnSpc>
              <a:spcPts val="1200"/>
            </a:lnSpc>
          </a:pPr>
          <a:endParaRPr lang="es-MX" sz="900"/>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0</xdr:rowOff>
    </xdr:from>
    <xdr:ext cx="858825" cy="254557"/>
    <xdr:sp macro="" textlink="">
      <xdr:nvSpPr>
        <xdr:cNvPr id="4" name="3 CuadroTexto">
          <a:extLst>
            <a:ext uri="{FF2B5EF4-FFF2-40B4-BE49-F238E27FC236}">
              <a16:creationId xmlns:a16="http://schemas.microsoft.com/office/drawing/2014/main" xmlns="" id="{00000000-0008-0000-0C00-000004000000}"/>
            </a:ext>
          </a:extLst>
        </xdr:cNvPr>
        <xdr:cNvSpPr txBox="1"/>
      </xdr:nvSpPr>
      <xdr:spPr>
        <a:xfrm>
          <a:off x="611698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ETCA-I-12</a:t>
          </a:r>
        </a:p>
      </xdr:txBody>
    </xdr:sp>
    <xdr:clientData/>
  </xdr:oneCellAnchor>
  <xdr:oneCellAnchor>
    <xdr:from>
      <xdr:col>8</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228600</xdr:colOff>
      <xdr:row>3</xdr:row>
      <xdr:rowOff>133350</xdr:rowOff>
    </xdr:from>
    <xdr:ext cx="2790824" cy="254557"/>
    <xdr:sp macro="" textlink="">
      <xdr:nvSpPr>
        <xdr:cNvPr id="5" name="4 CuadroTexto">
          <a:extLst>
            <a:ext uri="{FF2B5EF4-FFF2-40B4-BE49-F238E27FC236}">
              <a16:creationId xmlns:a16="http://schemas.microsoft.com/office/drawing/2014/main" xmlns="" id="{00000000-0008-0000-0C00-000005000000}"/>
            </a:ext>
          </a:extLst>
        </xdr:cNvPr>
        <xdr:cNvSpPr txBox="1"/>
      </xdr:nvSpPr>
      <xdr:spPr>
        <a:xfrm>
          <a:off x="423862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TRIMESTRE:______________</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a16="http://schemas.microsoft.com/office/drawing/2014/main" xmlns=""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987260</xdr:colOff>
      <xdr:row>0</xdr:row>
      <xdr:rowOff>0</xdr:rowOff>
    </xdr:from>
    <xdr:ext cx="898002" cy="254557"/>
    <xdr:sp macro="" textlink="">
      <xdr:nvSpPr>
        <xdr:cNvPr id="4" name="3 CuadroTexto">
          <a:extLst>
            <a:ext uri="{FF2B5EF4-FFF2-40B4-BE49-F238E27FC236}">
              <a16:creationId xmlns:a16="http://schemas.microsoft.com/office/drawing/2014/main" xmlns="" id="{00000000-0008-0000-0D00-000004000000}"/>
            </a:ext>
          </a:extLst>
        </xdr:cNvPr>
        <xdr:cNvSpPr txBox="1"/>
      </xdr:nvSpPr>
      <xdr:spPr>
        <a:xfrm>
          <a:off x="6892760" y="0"/>
          <a:ext cx="89800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a:t>
          </a:r>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D00-000005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2 CuadroTexto">
          <a:extLst>
            <a:ext uri="{FF2B5EF4-FFF2-40B4-BE49-F238E27FC236}">
              <a16:creationId xmlns:a16="http://schemas.microsoft.com/office/drawing/2014/main" xmlns="" id="{00000000-0008-0000-0D00-000006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0D00-000007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46</xdr:row>
      <xdr:rowOff>9524</xdr:rowOff>
    </xdr:from>
    <xdr:ext cx="3019425" cy="695325"/>
    <xdr:sp macro="" textlink="">
      <xdr:nvSpPr>
        <xdr:cNvPr id="8" name="CuadroTexto 5">
          <a:extLst>
            <a:ext uri="{FF2B5EF4-FFF2-40B4-BE49-F238E27FC236}">
              <a16:creationId xmlns:a16="http://schemas.microsoft.com/office/drawing/2014/main" xmlns="" id="{00000000-0008-0000-0D00-000008000000}"/>
            </a:ext>
          </a:extLst>
        </xdr:cNvPr>
        <xdr:cNvSpPr txBox="1"/>
      </xdr:nvSpPr>
      <xdr:spPr>
        <a:xfrm>
          <a:off x="76200" y="12077699"/>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4</xdr:col>
      <xdr:colOff>0</xdr:colOff>
      <xdr:row>46</xdr:row>
      <xdr:rowOff>19049</xdr:rowOff>
    </xdr:from>
    <xdr:ext cx="3019425" cy="619125"/>
    <xdr:sp macro="" textlink="">
      <xdr:nvSpPr>
        <xdr:cNvPr id="9" name="CuadroTexto 5">
          <a:extLst>
            <a:ext uri="{FF2B5EF4-FFF2-40B4-BE49-F238E27FC236}">
              <a16:creationId xmlns:a16="http://schemas.microsoft.com/office/drawing/2014/main" xmlns="" id="{00000000-0008-0000-0D00-000009000000}"/>
            </a:ext>
          </a:extLst>
        </xdr:cNvPr>
        <xdr:cNvSpPr txBox="1"/>
      </xdr:nvSpPr>
      <xdr:spPr>
        <a:xfrm>
          <a:off x="4095750" y="12087224"/>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5</xdr:col>
      <xdr:colOff>47625</xdr:colOff>
      <xdr:row>3</xdr:row>
      <xdr:rowOff>133350</xdr:rowOff>
    </xdr:from>
    <xdr:ext cx="2790824" cy="254557"/>
    <xdr:sp macro="" textlink="">
      <xdr:nvSpPr>
        <xdr:cNvPr id="11" name="10 CuadroTexto">
          <a:extLst>
            <a:ext uri="{FF2B5EF4-FFF2-40B4-BE49-F238E27FC236}">
              <a16:creationId xmlns:a16="http://schemas.microsoft.com/office/drawing/2014/main" xmlns="" id="{00000000-0008-0000-0D00-00000B000000}"/>
            </a:ext>
          </a:extLst>
        </xdr:cNvPr>
        <xdr:cNvSpPr txBox="1"/>
      </xdr:nvSpPr>
      <xdr:spPr>
        <a:xfrm>
          <a:off x="5019675" y="7429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xmlns=""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ETCA-II-02</a:t>
          </a:r>
        </a:p>
      </xdr:txBody>
    </xdr:sp>
    <xdr:clientData/>
  </xdr:oneCellAnchor>
  <xdr:oneCellAnchor>
    <xdr:from>
      <xdr:col>2</xdr:col>
      <xdr:colOff>0</xdr:colOff>
      <xdr:row>83</xdr:row>
      <xdr:rowOff>0</xdr:rowOff>
    </xdr:from>
    <xdr:ext cx="3200400" cy="662517"/>
    <xdr:sp macro="" textlink="">
      <xdr:nvSpPr>
        <xdr:cNvPr id="4" name="CuadroTexto 5">
          <a:extLst>
            <a:ext uri="{FF2B5EF4-FFF2-40B4-BE49-F238E27FC236}">
              <a16:creationId xmlns:a16="http://schemas.microsoft.com/office/drawing/2014/main" xmlns="" id="{00000000-0008-0000-0E00-000004000000}"/>
            </a:ext>
          </a:extLst>
        </xdr:cNvPr>
        <xdr:cNvSpPr txBox="1"/>
      </xdr:nvSpPr>
      <xdr:spPr>
        <a:xfrm>
          <a:off x="180975" y="156876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4</xdr:col>
      <xdr:colOff>0</xdr:colOff>
      <xdr:row>83</xdr:row>
      <xdr:rowOff>0</xdr:rowOff>
    </xdr:from>
    <xdr:ext cx="3305175" cy="662517"/>
    <xdr:sp macro="" textlink="">
      <xdr:nvSpPr>
        <xdr:cNvPr id="5" name="CuadroTexto 5">
          <a:extLst>
            <a:ext uri="{FF2B5EF4-FFF2-40B4-BE49-F238E27FC236}">
              <a16:creationId xmlns:a16="http://schemas.microsoft.com/office/drawing/2014/main" xmlns="" id="{00000000-0008-0000-0E00-000005000000}"/>
            </a:ext>
          </a:extLst>
        </xdr:cNvPr>
        <xdr:cNvSpPr txBox="1"/>
      </xdr:nvSpPr>
      <xdr:spPr>
        <a:xfrm>
          <a:off x="4162425" y="156876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5</xdr:col>
      <xdr:colOff>190499</xdr:colOff>
      <xdr:row>3</xdr:row>
      <xdr:rowOff>103188</xdr:rowOff>
    </xdr:from>
    <xdr:ext cx="2790824" cy="254557"/>
    <xdr:sp macro="" textlink="">
      <xdr:nvSpPr>
        <xdr:cNvPr id="7" name="6 CuadroTexto">
          <a:extLst>
            <a:ext uri="{FF2B5EF4-FFF2-40B4-BE49-F238E27FC236}">
              <a16:creationId xmlns:a16="http://schemas.microsoft.com/office/drawing/2014/main" xmlns="" id="{00000000-0008-0000-0E00-000007000000}"/>
            </a:ext>
          </a:extLst>
        </xdr:cNvPr>
        <xdr:cNvSpPr txBox="1"/>
      </xdr:nvSpPr>
      <xdr:spPr>
        <a:xfrm>
          <a:off x="5214937" y="70643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xmlns=""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ETCA-II-03</a:t>
          </a:r>
        </a:p>
      </xdr:txBody>
    </xdr:sp>
    <xdr:clientData/>
  </xdr:oneCellAnchor>
  <xdr:oneCellAnchor>
    <xdr:from>
      <xdr:col>3</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31</xdr:row>
      <xdr:rowOff>152400</xdr:rowOff>
    </xdr:from>
    <xdr:ext cx="3019425" cy="714375"/>
    <xdr:sp macro="" textlink="">
      <xdr:nvSpPr>
        <xdr:cNvPr id="5" name="CuadroTexto 5">
          <a:extLst>
            <a:ext uri="{FF2B5EF4-FFF2-40B4-BE49-F238E27FC236}">
              <a16:creationId xmlns:a16="http://schemas.microsoft.com/office/drawing/2014/main" xmlns="" id="{00000000-0008-0000-0F00-000005000000}"/>
            </a:ext>
          </a:extLst>
        </xdr:cNvPr>
        <xdr:cNvSpPr txBox="1"/>
      </xdr:nvSpPr>
      <xdr:spPr>
        <a:xfrm>
          <a:off x="95250" y="5972175"/>
          <a:ext cx="3019425"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123825</xdr:colOff>
      <xdr:row>31</xdr:row>
      <xdr:rowOff>142876</xdr:rowOff>
    </xdr:from>
    <xdr:ext cx="3124200" cy="685799"/>
    <xdr:sp macro="" textlink="">
      <xdr:nvSpPr>
        <xdr:cNvPr id="7" name="CuadroTexto 5">
          <a:extLst>
            <a:ext uri="{FF2B5EF4-FFF2-40B4-BE49-F238E27FC236}">
              <a16:creationId xmlns:a16="http://schemas.microsoft.com/office/drawing/2014/main" xmlns="" id="{00000000-0008-0000-0F00-000007000000}"/>
            </a:ext>
          </a:extLst>
        </xdr:cNvPr>
        <xdr:cNvSpPr txBox="1"/>
      </xdr:nvSpPr>
      <xdr:spPr>
        <a:xfrm>
          <a:off x="3143250" y="7429501"/>
          <a:ext cx="3124200" cy="685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p>
        <a:p>
          <a:pPr algn="ctr"/>
          <a:r>
            <a:rPr lang="es-MX" sz="1100"/>
            <a:t>DIRECTOR</a:t>
          </a:r>
          <a:r>
            <a:rPr lang="es-MX" sz="1100" baseline="0"/>
            <a:t> GENERAL</a:t>
          </a:r>
          <a:endParaRPr lang="es-MX" sz="1100"/>
        </a:p>
      </xdr:txBody>
    </xdr:sp>
    <xdr:clientData/>
  </xdr:oneCellAnchor>
  <xdr:oneCellAnchor>
    <xdr:from>
      <xdr:col>2</xdr:col>
      <xdr:colOff>609600</xdr:colOff>
      <xdr:row>3</xdr:row>
      <xdr:rowOff>104775</xdr:rowOff>
    </xdr:from>
    <xdr:ext cx="2790824" cy="254557"/>
    <xdr:sp macro="" textlink="">
      <xdr:nvSpPr>
        <xdr:cNvPr id="8" name="7 CuadroTexto">
          <a:extLst>
            <a:ext uri="{FF2B5EF4-FFF2-40B4-BE49-F238E27FC236}">
              <a16:creationId xmlns:a16="http://schemas.microsoft.com/office/drawing/2014/main" xmlns="" id="{00000000-0008-0000-0F00-000008000000}"/>
            </a:ext>
          </a:extLst>
        </xdr:cNvPr>
        <xdr:cNvSpPr txBox="1"/>
      </xdr:nvSpPr>
      <xdr:spPr>
        <a:xfrm>
          <a:off x="3619500" y="7143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2" name="21 CuadroTexto">
          <a:extLst>
            <a:ext uri="{FF2B5EF4-FFF2-40B4-BE49-F238E27FC236}">
              <a16:creationId xmlns:a16="http://schemas.microsoft.com/office/drawing/2014/main" xmlns="" id="{00000000-0008-0000-1000-000016000000}"/>
            </a:ext>
          </a:extLst>
        </xdr:cNvPr>
        <xdr:cNvSpPr txBox="1"/>
      </xdr:nvSpPr>
      <xdr:spPr>
        <a:xfrm>
          <a:off x="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853910</xdr:colOff>
      <xdr:row>0</xdr:row>
      <xdr:rowOff>38100</xdr:rowOff>
    </xdr:from>
    <xdr:ext cx="898002" cy="247649"/>
    <xdr:sp macro="" textlink="">
      <xdr:nvSpPr>
        <xdr:cNvPr id="23" name="22 CuadroTexto">
          <a:extLst>
            <a:ext uri="{FF2B5EF4-FFF2-40B4-BE49-F238E27FC236}">
              <a16:creationId xmlns:a16="http://schemas.microsoft.com/office/drawing/2014/main" xmlns="" id="{00000000-0008-0000-1000-000017000000}"/>
            </a:ext>
          </a:extLst>
        </xdr:cNvPr>
        <xdr:cNvSpPr txBox="1"/>
      </xdr:nvSpPr>
      <xdr:spPr>
        <a:xfrm>
          <a:off x="7997660" y="38100"/>
          <a:ext cx="898002"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ETCA-II-04</a:t>
          </a:r>
        </a:p>
      </xdr:txBody>
    </xdr:sp>
    <xdr:clientData/>
  </xdr:oneCellAnchor>
  <xdr:oneCellAnchor>
    <xdr:from>
      <xdr:col>0</xdr:col>
      <xdr:colOff>295275</xdr:colOff>
      <xdr:row>87</xdr:row>
      <xdr:rowOff>161926</xdr:rowOff>
    </xdr:from>
    <xdr:ext cx="3429000" cy="666749"/>
    <xdr:sp macro="" textlink="">
      <xdr:nvSpPr>
        <xdr:cNvPr id="24" name="CuadroTexto 5">
          <a:extLst>
            <a:ext uri="{FF2B5EF4-FFF2-40B4-BE49-F238E27FC236}">
              <a16:creationId xmlns:a16="http://schemas.microsoft.com/office/drawing/2014/main" xmlns="" id="{00000000-0008-0000-1000-000018000000}"/>
            </a:ext>
          </a:extLst>
        </xdr:cNvPr>
        <xdr:cNvSpPr txBox="1"/>
      </xdr:nvSpPr>
      <xdr:spPr>
        <a:xfrm>
          <a:off x="295275" y="16849726"/>
          <a:ext cx="3429000" cy="666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          ______________________________________</a:t>
          </a:r>
        </a:p>
        <a:p>
          <a:pPr algn="ctr"/>
          <a:r>
            <a:rPr lang="es-MX" sz="1100"/>
            <a:t>C.P.</a:t>
          </a:r>
          <a:r>
            <a:rPr lang="es-MX" sz="1100" baseline="0"/>
            <a:t> TERESA ROMANA GOMEZ MORALES</a:t>
          </a:r>
        </a:p>
        <a:p>
          <a:pPr algn="ctr"/>
          <a:r>
            <a:rPr lang="es-MX" sz="1100" baseline="0"/>
            <a:t>CONTADOR GENERAL</a:t>
          </a:r>
          <a:endParaRPr lang="es-MX" sz="1100"/>
        </a:p>
      </xdr:txBody>
    </xdr:sp>
    <xdr:clientData/>
  </xdr:oneCellAnchor>
  <xdr:oneCellAnchor>
    <xdr:from>
      <xdr:col>2</xdr:col>
      <xdr:colOff>771525</xdr:colOff>
      <xdr:row>87</xdr:row>
      <xdr:rowOff>171451</xdr:rowOff>
    </xdr:from>
    <xdr:ext cx="3181350" cy="628650"/>
    <xdr:sp macro="" textlink="">
      <xdr:nvSpPr>
        <xdr:cNvPr id="25" name="CuadroTexto 5">
          <a:extLst>
            <a:ext uri="{FF2B5EF4-FFF2-40B4-BE49-F238E27FC236}">
              <a16:creationId xmlns:a16="http://schemas.microsoft.com/office/drawing/2014/main" xmlns="" id="{00000000-0008-0000-1000-000019000000}"/>
            </a:ext>
          </a:extLst>
        </xdr:cNvPr>
        <xdr:cNvSpPr txBox="1"/>
      </xdr:nvSpPr>
      <xdr:spPr>
        <a:xfrm>
          <a:off x="5172075" y="16859251"/>
          <a:ext cx="31813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781050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1000-00001A000000}"/>
            </a:ext>
          </a:extLst>
        </xdr:cNvPr>
        <xdr:cNvSpPr txBox="1"/>
      </xdr:nvSpPr>
      <xdr:spPr>
        <a:xfrm>
          <a:off x="60960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xmlns="" id="{00000000-0008-0000-1100-000002000000}"/>
            </a:ext>
          </a:extLst>
        </xdr:cNvPr>
        <xdr:cNvSpPr txBox="1"/>
      </xdr:nvSpPr>
      <xdr:spPr>
        <a:xfrm>
          <a:off x="725805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ETCA-II-05</a:t>
          </a:r>
        </a:p>
      </xdr:txBody>
    </xdr:sp>
    <xdr:clientData/>
  </xdr:oneCellAnchor>
  <xdr:oneCellAnchor>
    <xdr:from>
      <xdr:col>1</xdr:col>
      <xdr:colOff>0</xdr:colOff>
      <xdr:row>161</xdr:row>
      <xdr:rowOff>0</xdr:rowOff>
    </xdr:from>
    <xdr:ext cx="3200400" cy="662517"/>
    <xdr:sp macro="" textlink="">
      <xdr:nvSpPr>
        <xdr:cNvPr id="3" name="CuadroTexto 5">
          <a:extLst>
            <a:ext uri="{FF2B5EF4-FFF2-40B4-BE49-F238E27FC236}">
              <a16:creationId xmlns:a16="http://schemas.microsoft.com/office/drawing/2014/main" xmlns="" id="{00000000-0008-0000-1100-000003000000}"/>
            </a:ext>
          </a:extLst>
        </xdr:cNvPr>
        <xdr:cNvSpPr txBox="1"/>
      </xdr:nvSpPr>
      <xdr:spPr>
        <a:xfrm>
          <a:off x="409575" y="306609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3</xdr:col>
      <xdr:colOff>0</xdr:colOff>
      <xdr:row>161</xdr:row>
      <xdr:rowOff>0</xdr:rowOff>
    </xdr:from>
    <xdr:ext cx="3305175" cy="662517"/>
    <xdr:sp macro="" textlink="">
      <xdr:nvSpPr>
        <xdr:cNvPr id="4" name="CuadroTexto 5">
          <a:extLst>
            <a:ext uri="{FF2B5EF4-FFF2-40B4-BE49-F238E27FC236}">
              <a16:creationId xmlns:a16="http://schemas.microsoft.com/office/drawing/2014/main" xmlns="" id="{00000000-0008-0000-1100-000004000000}"/>
            </a:ext>
          </a:extLst>
        </xdr:cNvPr>
        <xdr:cNvSpPr txBox="1"/>
      </xdr:nvSpPr>
      <xdr:spPr>
        <a:xfrm>
          <a:off x="4476750" y="306609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a:p>
          <a:pPr algn="ctr"/>
          <a:endParaRPr lang="es-MX" sz="1200"/>
        </a:p>
      </xdr:txBody>
    </xdr:sp>
    <xdr:clientData/>
  </xdr:oneCellAnchor>
  <xdr:oneCellAnchor>
    <xdr:from>
      <xdr:col>4</xdr:col>
      <xdr:colOff>161925</xdr:colOff>
      <xdr:row>4</xdr:row>
      <xdr:rowOff>28575</xdr:rowOff>
    </xdr:from>
    <xdr:ext cx="2790824" cy="254557"/>
    <xdr:sp macro="" textlink="">
      <xdr:nvSpPr>
        <xdr:cNvPr id="5" name="4 CuadroTexto">
          <a:extLst>
            <a:ext uri="{FF2B5EF4-FFF2-40B4-BE49-F238E27FC236}">
              <a16:creationId xmlns:a16="http://schemas.microsoft.com/office/drawing/2014/main" xmlns="" id="{00000000-0008-0000-1100-000005000000}"/>
            </a:ext>
          </a:extLst>
        </xdr:cNvPr>
        <xdr:cNvSpPr txBox="1"/>
      </xdr:nvSpPr>
      <xdr:spPr>
        <a:xfrm>
          <a:off x="540067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xmlns=""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ETCA-II-06</a:t>
          </a:r>
        </a:p>
      </xdr:txBody>
    </xdr:sp>
    <xdr:clientData/>
  </xdr:oneCellAnchor>
  <xdr:oneCellAnchor>
    <xdr:from>
      <xdr:col>1</xdr:col>
      <xdr:colOff>0</xdr:colOff>
      <xdr:row>29</xdr:row>
      <xdr:rowOff>0</xdr:rowOff>
    </xdr:from>
    <xdr:ext cx="184731" cy="264560"/>
    <xdr:sp macro="" textlink="">
      <xdr:nvSpPr>
        <xdr:cNvPr id="5" name="4 CuadroTexto">
          <a:extLst>
            <a:ext uri="{FF2B5EF4-FFF2-40B4-BE49-F238E27FC236}">
              <a16:creationId xmlns:a16="http://schemas.microsoft.com/office/drawing/2014/main" xmlns=""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29</xdr:row>
      <xdr:rowOff>0</xdr:rowOff>
    </xdr:from>
    <xdr:ext cx="184731" cy="264560"/>
    <xdr:sp macro="" textlink="">
      <xdr:nvSpPr>
        <xdr:cNvPr id="8" name="7 CuadroTexto">
          <a:extLst>
            <a:ext uri="{FF2B5EF4-FFF2-40B4-BE49-F238E27FC236}">
              <a16:creationId xmlns:a16="http://schemas.microsoft.com/office/drawing/2014/main" xmlns=""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29</xdr:row>
      <xdr:rowOff>0</xdr:rowOff>
    </xdr:from>
    <xdr:ext cx="184731" cy="254557"/>
    <xdr:sp macro="" textlink="">
      <xdr:nvSpPr>
        <xdr:cNvPr id="10" name="9 CuadroTexto">
          <a:extLst>
            <a:ext uri="{FF2B5EF4-FFF2-40B4-BE49-F238E27FC236}">
              <a16:creationId xmlns:a16="http://schemas.microsoft.com/office/drawing/2014/main" xmlns=""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4</xdr:row>
      <xdr:rowOff>142875</xdr:rowOff>
    </xdr:from>
    <xdr:ext cx="184731" cy="264560"/>
    <xdr:sp macro="" textlink="">
      <xdr:nvSpPr>
        <xdr:cNvPr id="9" name="1 CuadroTexto">
          <a:extLst>
            <a:ext uri="{FF2B5EF4-FFF2-40B4-BE49-F238E27FC236}">
              <a16:creationId xmlns:a16="http://schemas.microsoft.com/office/drawing/2014/main" xmlns=""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2" name="4 CuadroTexto">
          <a:extLst>
            <a:ext uri="{FF2B5EF4-FFF2-40B4-BE49-F238E27FC236}">
              <a16:creationId xmlns:a16="http://schemas.microsoft.com/office/drawing/2014/main" xmlns=""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600075</xdr:colOff>
      <xdr:row>20</xdr:row>
      <xdr:rowOff>19050</xdr:rowOff>
    </xdr:from>
    <xdr:ext cx="3009900" cy="647700"/>
    <xdr:sp macro="" textlink="">
      <xdr:nvSpPr>
        <xdr:cNvPr id="14" name="CuadroTexto 5">
          <a:extLst>
            <a:ext uri="{FF2B5EF4-FFF2-40B4-BE49-F238E27FC236}">
              <a16:creationId xmlns:a16="http://schemas.microsoft.com/office/drawing/2014/main" xmlns="" id="{00000000-0008-0000-1200-00000E000000}"/>
            </a:ext>
          </a:extLst>
        </xdr:cNvPr>
        <xdr:cNvSpPr txBox="1"/>
      </xdr:nvSpPr>
      <xdr:spPr>
        <a:xfrm>
          <a:off x="600075" y="4762500"/>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295275</xdr:colOff>
      <xdr:row>20</xdr:row>
      <xdr:rowOff>9524</xdr:rowOff>
    </xdr:from>
    <xdr:ext cx="2952750" cy="657226"/>
    <xdr:sp macro="" textlink="">
      <xdr:nvSpPr>
        <xdr:cNvPr id="16" name="CuadroTexto 5">
          <a:extLst>
            <a:ext uri="{FF2B5EF4-FFF2-40B4-BE49-F238E27FC236}">
              <a16:creationId xmlns:a16="http://schemas.microsoft.com/office/drawing/2014/main" xmlns="" id="{00000000-0008-0000-1200-000010000000}"/>
            </a:ext>
          </a:extLst>
        </xdr:cNvPr>
        <xdr:cNvSpPr txBox="1"/>
      </xdr:nvSpPr>
      <xdr:spPr>
        <a:xfrm>
          <a:off x="4448175" y="4752974"/>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DIERCTOR</a:t>
          </a:r>
          <a:r>
            <a:rPr lang="es-MX" sz="1100" baseline="0"/>
            <a:t> GENERAL</a:t>
          </a:r>
          <a:endParaRPr lang="es-MX" sz="1100"/>
        </a:p>
      </xdr:txBody>
    </xdr:sp>
    <xdr:clientData/>
  </xdr:oneCellAnchor>
  <xdr:oneCellAnchor>
    <xdr:from>
      <xdr:col>3</xdr:col>
      <xdr:colOff>800100</xdr:colOff>
      <xdr:row>4</xdr:row>
      <xdr:rowOff>161925</xdr:rowOff>
    </xdr:from>
    <xdr:ext cx="2790824" cy="254557"/>
    <xdr:sp macro="" textlink="">
      <xdr:nvSpPr>
        <xdr:cNvPr id="13" name="12 CuadroTexto">
          <a:extLst>
            <a:ext uri="{FF2B5EF4-FFF2-40B4-BE49-F238E27FC236}">
              <a16:creationId xmlns:a16="http://schemas.microsoft.com/office/drawing/2014/main" xmlns="" id="{00000000-0008-0000-1200-00000D000000}"/>
            </a:ext>
          </a:extLst>
        </xdr:cNvPr>
        <xdr:cNvSpPr txBox="1"/>
      </xdr:nvSpPr>
      <xdr:spPr>
        <a:xfrm>
          <a:off x="4962525" y="9715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3" name="2 CuadroTexto">
          <a:extLst>
            <a:ext uri="{FF2B5EF4-FFF2-40B4-BE49-F238E27FC236}">
              <a16:creationId xmlns:a16="http://schemas.microsoft.com/office/drawing/2014/main" xmlns=""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6" name="5 CuadroTexto">
          <a:extLst>
            <a:ext uri="{FF2B5EF4-FFF2-40B4-BE49-F238E27FC236}">
              <a16:creationId xmlns:a16="http://schemas.microsoft.com/office/drawing/2014/main" xmlns=""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xmlns=""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ETCA-II-07</a:t>
          </a:r>
        </a:p>
      </xdr:txBody>
    </xdr:sp>
    <xdr:clientData/>
  </xdr:oneCellAnchor>
  <xdr:oneCellAnchor>
    <xdr:from>
      <xdr:col>0</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8" name="4 CuadroTexto">
          <a:extLst>
            <a:ext uri="{FF2B5EF4-FFF2-40B4-BE49-F238E27FC236}">
              <a16:creationId xmlns:a16="http://schemas.microsoft.com/office/drawing/2014/main" xmlns=""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0" name="1 CuadroTexto">
          <a:extLst>
            <a:ext uri="{FF2B5EF4-FFF2-40B4-BE49-F238E27FC236}">
              <a16:creationId xmlns:a16="http://schemas.microsoft.com/office/drawing/2014/main" xmlns=""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1" name="1 CuadroTexto">
          <a:extLst>
            <a:ext uri="{FF2B5EF4-FFF2-40B4-BE49-F238E27FC236}">
              <a16:creationId xmlns:a16="http://schemas.microsoft.com/office/drawing/2014/main" xmlns=""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2" name="1 CuadroTexto">
          <a:extLst>
            <a:ext uri="{FF2B5EF4-FFF2-40B4-BE49-F238E27FC236}">
              <a16:creationId xmlns:a16="http://schemas.microsoft.com/office/drawing/2014/main" xmlns=""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3" name="1 CuadroTexto">
          <a:extLst>
            <a:ext uri="{FF2B5EF4-FFF2-40B4-BE49-F238E27FC236}">
              <a16:creationId xmlns:a16="http://schemas.microsoft.com/office/drawing/2014/main" xmlns=""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4" name="4 CuadroTexto">
          <a:extLst>
            <a:ext uri="{FF2B5EF4-FFF2-40B4-BE49-F238E27FC236}">
              <a16:creationId xmlns:a16="http://schemas.microsoft.com/office/drawing/2014/main" xmlns=""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5" name="1 CuadroTexto">
          <a:extLst>
            <a:ext uri="{FF2B5EF4-FFF2-40B4-BE49-F238E27FC236}">
              <a16:creationId xmlns:a16="http://schemas.microsoft.com/office/drawing/2014/main" xmlns=""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6" name="1 CuadroTexto">
          <a:extLst>
            <a:ext uri="{FF2B5EF4-FFF2-40B4-BE49-F238E27FC236}">
              <a16:creationId xmlns:a16="http://schemas.microsoft.com/office/drawing/2014/main" xmlns=""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7" name="1 CuadroTexto">
          <a:extLst>
            <a:ext uri="{FF2B5EF4-FFF2-40B4-BE49-F238E27FC236}">
              <a16:creationId xmlns:a16="http://schemas.microsoft.com/office/drawing/2014/main" xmlns=""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8" name="1 CuadroTexto">
          <a:extLst>
            <a:ext uri="{FF2B5EF4-FFF2-40B4-BE49-F238E27FC236}">
              <a16:creationId xmlns:a16="http://schemas.microsoft.com/office/drawing/2014/main" xmlns=""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9" name="4 CuadroTexto">
          <a:extLst>
            <a:ext uri="{FF2B5EF4-FFF2-40B4-BE49-F238E27FC236}">
              <a16:creationId xmlns:a16="http://schemas.microsoft.com/office/drawing/2014/main" xmlns=""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571500</xdr:colOff>
      <xdr:row>34</xdr:row>
      <xdr:rowOff>19051</xdr:rowOff>
    </xdr:from>
    <xdr:ext cx="3009900" cy="647700"/>
    <xdr:sp macro="" textlink="">
      <xdr:nvSpPr>
        <xdr:cNvPr id="30" name="CuadroTexto 5">
          <a:extLst>
            <a:ext uri="{FF2B5EF4-FFF2-40B4-BE49-F238E27FC236}">
              <a16:creationId xmlns:a16="http://schemas.microsoft.com/office/drawing/2014/main" xmlns="" id="{00000000-0008-0000-1300-00001E000000}"/>
            </a:ext>
          </a:extLst>
        </xdr:cNvPr>
        <xdr:cNvSpPr txBox="1"/>
      </xdr:nvSpPr>
      <xdr:spPr>
        <a:xfrm>
          <a:off x="571500" y="8810626"/>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933450</xdr:colOff>
      <xdr:row>34</xdr:row>
      <xdr:rowOff>9525</xdr:rowOff>
    </xdr:from>
    <xdr:ext cx="2952750" cy="657226"/>
    <xdr:sp macro="" textlink="">
      <xdr:nvSpPr>
        <xdr:cNvPr id="31" name="CuadroTexto 5">
          <a:extLst>
            <a:ext uri="{FF2B5EF4-FFF2-40B4-BE49-F238E27FC236}">
              <a16:creationId xmlns:a16="http://schemas.microsoft.com/office/drawing/2014/main" xmlns="" id="{00000000-0008-0000-1300-00001F000000}"/>
            </a:ext>
          </a:extLst>
        </xdr:cNvPr>
        <xdr:cNvSpPr txBox="1"/>
      </xdr:nvSpPr>
      <xdr:spPr>
        <a:xfrm>
          <a:off x="5019675" y="8801100"/>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803413</xdr:colOff>
      <xdr:row>4</xdr:row>
      <xdr:rowOff>182217</xdr:rowOff>
    </xdr:from>
    <xdr:ext cx="2790824" cy="254557"/>
    <xdr:sp macro="" textlink="">
      <xdr:nvSpPr>
        <xdr:cNvPr id="32" name="31 CuadroTexto">
          <a:extLst>
            <a:ext uri="{FF2B5EF4-FFF2-40B4-BE49-F238E27FC236}">
              <a16:creationId xmlns:a16="http://schemas.microsoft.com/office/drawing/2014/main" xmlns="" id="{00000000-0008-0000-1300-000020000000}"/>
            </a:ext>
          </a:extLst>
        </xdr:cNvPr>
        <xdr:cNvSpPr txBox="1"/>
      </xdr:nvSpPr>
      <xdr:spPr>
        <a:xfrm>
          <a:off x="5284304" y="101047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xmlns=""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ETCA-I-02</a:t>
          </a:r>
        </a:p>
      </xdr:txBody>
    </xdr:sp>
    <xdr:clientData/>
  </xdr:oneCellAnchor>
  <xdr:oneCellAnchor>
    <xdr:from>
      <xdr:col>0</xdr:col>
      <xdr:colOff>0</xdr:colOff>
      <xdr:row>73</xdr:row>
      <xdr:rowOff>133349</xdr:rowOff>
    </xdr:from>
    <xdr:ext cx="3200400" cy="657226"/>
    <xdr:sp macro="" textlink="">
      <xdr:nvSpPr>
        <xdr:cNvPr id="4" name="CuadroTexto 5">
          <a:extLst>
            <a:ext uri="{FF2B5EF4-FFF2-40B4-BE49-F238E27FC236}">
              <a16:creationId xmlns:a16="http://schemas.microsoft.com/office/drawing/2014/main" xmlns="" id="{00000000-0008-0000-0200-000004000000}"/>
            </a:ext>
          </a:extLst>
        </xdr:cNvPr>
        <xdr:cNvSpPr txBox="1"/>
      </xdr:nvSpPr>
      <xdr:spPr>
        <a:xfrm>
          <a:off x="0" y="16430624"/>
          <a:ext cx="320040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4</xdr:col>
      <xdr:colOff>0</xdr:colOff>
      <xdr:row>73</xdr:row>
      <xdr:rowOff>142875</xdr:rowOff>
    </xdr:from>
    <xdr:ext cx="3305175" cy="695325"/>
    <xdr:sp macro="" textlink="">
      <xdr:nvSpPr>
        <xdr:cNvPr id="7" name="CuadroTexto 5">
          <a:extLst>
            <a:ext uri="{FF2B5EF4-FFF2-40B4-BE49-F238E27FC236}">
              <a16:creationId xmlns:a16="http://schemas.microsoft.com/office/drawing/2014/main" xmlns="" id="{00000000-0008-0000-0200-000007000000}"/>
            </a:ext>
          </a:extLst>
        </xdr:cNvPr>
        <xdr:cNvSpPr txBox="1"/>
      </xdr:nvSpPr>
      <xdr:spPr>
        <a:xfrm>
          <a:off x="4638675" y="16440150"/>
          <a:ext cx="330517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4</xdr:col>
      <xdr:colOff>1695450</xdr:colOff>
      <xdr:row>3</xdr:row>
      <xdr:rowOff>9525</xdr:rowOff>
    </xdr:from>
    <xdr:ext cx="2790824" cy="254557"/>
    <xdr:sp macro="" textlink="">
      <xdr:nvSpPr>
        <xdr:cNvPr id="9" name="8 CuadroTexto">
          <a:extLst>
            <a:ext uri="{FF2B5EF4-FFF2-40B4-BE49-F238E27FC236}">
              <a16:creationId xmlns:a16="http://schemas.microsoft.com/office/drawing/2014/main" xmlns="" id="{00000000-0008-0000-0200-000009000000}"/>
            </a:ext>
          </a:extLst>
        </xdr:cNvPr>
        <xdr:cNvSpPr txBox="1"/>
      </xdr:nvSpPr>
      <xdr:spPr>
        <a:xfrm>
          <a:off x="6334125" y="571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TRIMESTRE:SEGUNDO</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5</xdr:col>
      <xdr:colOff>685801</xdr:colOff>
      <xdr:row>0</xdr:row>
      <xdr:rowOff>19050</xdr:rowOff>
    </xdr:from>
    <xdr:ext cx="1228724" cy="266700"/>
    <xdr:sp macro="" textlink="">
      <xdr:nvSpPr>
        <xdr:cNvPr id="3" name="2 CuadroTexto">
          <a:extLst>
            <a:ext uri="{FF2B5EF4-FFF2-40B4-BE49-F238E27FC236}">
              <a16:creationId xmlns:a16="http://schemas.microsoft.com/office/drawing/2014/main" xmlns="" id="{00000000-0008-0000-1400-000003000000}"/>
            </a:ext>
          </a:extLst>
        </xdr:cNvPr>
        <xdr:cNvSpPr txBox="1"/>
      </xdr:nvSpPr>
      <xdr:spPr>
        <a:xfrm>
          <a:off x="6219826" y="19050"/>
          <a:ext cx="1228724"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ETCA-II-08</a:t>
          </a:r>
        </a:p>
      </xdr:txBody>
    </xdr:sp>
    <xdr:clientData/>
  </xdr:oneCellAnchor>
  <xdr:oneCellAnchor>
    <xdr:from>
      <xdr:col>0</xdr:col>
      <xdr:colOff>0</xdr:colOff>
      <xdr:row>34</xdr:row>
      <xdr:rowOff>0</xdr:rowOff>
    </xdr:from>
    <xdr:ext cx="3200400" cy="662517"/>
    <xdr:sp macro="" textlink="">
      <xdr:nvSpPr>
        <xdr:cNvPr id="5" name="CuadroTexto 5">
          <a:extLst>
            <a:ext uri="{FF2B5EF4-FFF2-40B4-BE49-F238E27FC236}">
              <a16:creationId xmlns:a16="http://schemas.microsoft.com/office/drawing/2014/main" xmlns="" id="{00000000-0008-0000-1400-000005000000}"/>
            </a:ext>
          </a:extLst>
        </xdr:cNvPr>
        <xdr:cNvSpPr txBox="1"/>
      </xdr:nvSpPr>
      <xdr:spPr>
        <a:xfrm>
          <a:off x="0" y="65341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3</xdr:col>
      <xdr:colOff>0</xdr:colOff>
      <xdr:row>34</xdr:row>
      <xdr:rowOff>0</xdr:rowOff>
    </xdr:from>
    <xdr:ext cx="3305175" cy="662517"/>
    <xdr:sp macro="" textlink="">
      <xdr:nvSpPr>
        <xdr:cNvPr id="6" name="CuadroTexto 5">
          <a:extLst>
            <a:ext uri="{FF2B5EF4-FFF2-40B4-BE49-F238E27FC236}">
              <a16:creationId xmlns:a16="http://schemas.microsoft.com/office/drawing/2014/main" xmlns="" id="{00000000-0008-0000-1400-000006000000}"/>
            </a:ext>
          </a:extLst>
        </xdr:cNvPr>
        <xdr:cNvSpPr txBox="1"/>
      </xdr:nvSpPr>
      <xdr:spPr>
        <a:xfrm>
          <a:off x="3257550" y="65341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3</xdr:col>
      <xdr:colOff>762000</xdr:colOff>
      <xdr:row>4</xdr:row>
      <xdr:rowOff>114300</xdr:rowOff>
    </xdr:from>
    <xdr:ext cx="2790824" cy="254557"/>
    <xdr:sp macro="" textlink="">
      <xdr:nvSpPr>
        <xdr:cNvPr id="8" name="7 CuadroTexto">
          <a:extLst>
            <a:ext uri="{FF2B5EF4-FFF2-40B4-BE49-F238E27FC236}">
              <a16:creationId xmlns:a16="http://schemas.microsoft.com/office/drawing/2014/main" xmlns="" id="{00000000-0008-0000-1400-000008000000}"/>
            </a:ext>
          </a:extLst>
        </xdr:cNvPr>
        <xdr:cNvSpPr txBox="1"/>
      </xdr:nvSpPr>
      <xdr:spPr>
        <a:xfrm>
          <a:off x="4610100" y="8382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3" name="2 CuadroTexto">
          <a:extLst>
            <a:ext uri="{FF2B5EF4-FFF2-40B4-BE49-F238E27FC236}">
              <a16:creationId xmlns:a16="http://schemas.microsoft.com/office/drawing/2014/main" xmlns=""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4" name="5 CuadroTexto">
          <a:extLst>
            <a:ext uri="{FF2B5EF4-FFF2-40B4-BE49-F238E27FC236}">
              <a16:creationId xmlns:a16="http://schemas.microsoft.com/office/drawing/2014/main" xmlns=""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xmlns=""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t>
          </a:r>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2" name="1 CuadroTexto">
          <a:extLst>
            <a:ext uri="{FF2B5EF4-FFF2-40B4-BE49-F238E27FC236}">
              <a16:creationId xmlns:a16="http://schemas.microsoft.com/office/drawing/2014/main" xmlns=""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5" name="4 CuadroTexto">
          <a:extLst>
            <a:ext uri="{FF2B5EF4-FFF2-40B4-BE49-F238E27FC236}">
              <a16:creationId xmlns:a16="http://schemas.microsoft.com/office/drawing/2014/main" xmlns=""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6" name="1 CuadroTexto">
          <a:extLst>
            <a:ext uri="{FF2B5EF4-FFF2-40B4-BE49-F238E27FC236}">
              <a16:creationId xmlns:a16="http://schemas.microsoft.com/office/drawing/2014/main" xmlns=""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7" name="1 CuadroTexto">
          <a:extLst>
            <a:ext uri="{FF2B5EF4-FFF2-40B4-BE49-F238E27FC236}">
              <a16:creationId xmlns:a16="http://schemas.microsoft.com/office/drawing/2014/main" xmlns=""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8" name="1 CuadroTexto">
          <a:extLst>
            <a:ext uri="{FF2B5EF4-FFF2-40B4-BE49-F238E27FC236}">
              <a16:creationId xmlns:a16="http://schemas.microsoft.com/office/drawing/2014/main" xmlns=""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9" name="1 CuadroTexto">
          <a:extLst>
            <a:ext uri="{FF2B5EF4-FFF2-40B4-BE49-F238E27FC236}">
              <a16:creationId xmlns:a16="http://schemas.microsoft.com/office/drawing/2014/main" xmlns=""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20</xdr:row>
      <xdr:rowOff>0</xdr:rowOff>
    </xdr:from>
    <xdr:ext cx="184731" cy="264560"/>
    <xdr:sp macro="" textlink="">
      <xdr:nvSpPr>
        <xdr:cNvPr id="20" name="4 CuadroTexto">
          <a:extLst>
            <a:ext uri="{FF2B5EF4-FFF2-40B4-BE49-F238E27FC236}">
              <a16:creationId xmlns:a16="http://schemas.microsoft.com/office/drawing/2014/main" xmlns=""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18</xdr:row>
      <xdr:rowOff>0</xdr:rowOff>
    </xdr:from>
    <xdr:ext cx="3019425" cy="662517"/>
    <xdr:sp macro="" textlink="">
      <xdr:nvSpPr>
        <xdr:cNvPr id="22" name="CuadroTexto 5">
          <a:extLst>
            <a:ext uri="{FF2B5EF4-FFF2-40B4-BE49-F238E27FC236}">
              <a16:creationId xmlns:a16="http://schemas.microsoft.com/office/drawing/2014/main" xmlns="" id="{00000000-0008-0000-1500-000016000000}"/>
            </a:ext>
          </a:extLst>
        </xdr:cNvPr>
        <xdr:cNvSpPr txBox="1"/>
      </xdr:nvSpPr>
      <xdr:spPr>
        <a:xfrm>
          <a:off x="0"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0</xdr:colOff>
      <xdr:row>18</xdr:row>
      <xdr:rowOff>0</xdr:rowOff>
    </xdr:from>
    <xdr:ext cx="3019425" cy="662517"/>
    <xdr:sp macro="" textlink="">
      <xdr:nvSpPr>
        <xdr:cNvPr id="24" name="CuadroTexto 5">
          <a:extLst>
            <a:ext uri="{FF2B5EF4-FFF2-40B4-BE49-F238E27FC236}">
              <a16:creationId xmlns:a16="http://schemas.microsoft.com/office/drawing/2014/main" xmlns="" id="{00000000-0008-0000-1500-000018000000}"/>
            </a:ext>
          </a:extLst>
        </xdr:cNvPr>
        <xdr:cNvSpPr txBox="1"/>
      </xdr:nvSpPr>
      <xdr:spPr>
        <a:xfrm>
          <a:off x="4486275"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p>
        <a:p>
          <a:pPr algn="ctr"/>
          <a:r>
            <a:rPr lang="es-MX" sz="1100"/>
            <a:t>DIRECTOR</a:t>
          </a:r>
          <a:r>
            <a:rPr lang="es-MX" sz="1100" baseline="0"/>
            <a:t> GENERAL</a:t>
          </a:r>
          <a:endParaRPr lang="es-MX" sz="1100"/>
        </a:p>
      </xdr:txBody>
    </xdr:sp>
    <xdr:clientData/>
  </xdr:oneCellAnchor>
  <xdr:oneCellAnchor>
    <xdr:from>
      <xdr:col>3</xdr:col>
      <xdr:colOff>809625</xdr:colOff>
      <xdr:row>4</xdr:row>
      <xdr:rowOff>95250</xdr:rowOff>
    </xdr:from>
    <xdr:ext cx="2790824" cy="254557"/>
    <xdr:sp macro="" textlink="">
      <xdr:nvSpPr>
        <xdr:cNvPr id="23" name="22 CuadroTexto">
          <a:extLst>
            <a:ext uri="{FF2B5EF4-FFF2-40B4-BE49-F238E27FC236}">
              <a16:creationId xmlns:a16="http://schemas.microsoft.com/office/drawing/2014/main" xmlns="" id="{00000000-0008-0000-1500-000017000000}"/>
            </a:ext>
          </a:extLst>
        </xdr:cNvPr>
        <xdr:cNvSpPr txBox="1"/>
      </xdr:nvSpPr>
      <xdr:spPr>
        <a:xfrm>
          <a:off x="52959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4" name="5 CuadroTexto">
          <a:extLst>
            <a:ext uri="{FF2B5EF4-FFF2-40B4-BE49-F238E27FC236}">
              <a16:creationId xmlns:a16="http://schemas.microsoft.com/office/drawing/2014/main" xmlns=""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xmlns=""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xmlns=""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xmlns=""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xmlns=""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xmlns=""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8" name="1 CuadroTexto">
          <a:extLst>
            <a:ext uri="{FF2B5EF4-FFF2-40B4-BE49-F238E27FC236}">
              <a16:creationId xmlns:a16="http://schemas.microsoft.com/office/drawing/2014/main" xmlns=""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9" name="1 CuadroTexto">
          <a:extLst>
            <a:ext uri="{FF2B5EF4-FFF2-40B4-BE49-F238E27FC236}">
              <a16:creationId xmlns:a16="http://schemas.microsoft.com/office/drawing/2014/main" xmlns=""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20" name="4 CuadroTexto">
          <a:extLst>
            <a:ext uri="{FF2B5EF4-FFF2-40B4-BE49-F238E27FC236}">
              <a16:creationId xmlns:a16="http://schemas.microsoft.com/office/drawing/2014/main" xmlns=""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xmlns=""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a:t>
          </a:r>
        </a:p>
      </xdr:txBody>
    </xdr:sp>
    <xdr:clientData/>
  </xdr:oneCellAnchor>
  <xdr:oneCellAnchor>
    <xdr:from>
      <xdr:col>0</xdr:col>
      <xdr:colOff>533400</xdr:colOff>
      <xdr:row>24</xdr:row>
      <xdr:rowOff>0</xdr:rowOff>
    </xdr:from>
    <xdr:ext cx="3038475" cy="662517"/>
    <xdr:sp macro="" textlink="">
      <xdr:nvSpPr>
        <xdr:cNvPr id="23" name="CuadroTexto 5">
          <a:extLst>
            <a:ext uri="{FF2B5EF4-FFF2-40B4-BE49-F238E27FC236}">
              <a16:creationId xmlns:a16="http://schemas.microsoft.com/office/drawing/2014/main" xmlns="" id="{00000000-0008-0000-1600-000017000000}"/>
            </a:ext>
          </a:extLst>
        </xdr:cNvPr>
        <xdr:cNvSpPr txBox="1"/>
      </xdr:nvSpPr>
      <xdr:spPr>
        <a:xfrm>
          <a:off x="533400" y="5610225"/>
          <a:ext cx="30384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0</xdr:colOff>
      <xdr:row>24</xdr:row>
      <xdr:rowOff>0</xdr:rowOff>
    </xdr:from>
    <xdr:ext cx="3019425" cy="662517"/>
    <xdr:sp macro="" textlink="">
      <xdr:nvSpPr>
        <xdr:cNvPr id="25" name="CuadroTexto 5">
          <a:extLst>
            <a:ext uri="{FF2B5EF4-FFF2-40B4-BE49-F238E27FC236}">
              <a16:creationId xmlns:a16="http://schemas.microsoft.com/office/drawing/2014/main" xmlns="" id="{00000000-0008-0000-1600-000019000000}"/>
            </a:ext>
          </a:extLst>
        </xdr:cNvPr>
        <xdr:cNvSpPr txBox="1"/>
      </xdr:nvSpPr>
      <xdr:spPr>
        <a:xfrm>
          <a:off x="4486275" y="5610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838200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1600-00001A000000}"/>
            </a:ext>
          </a:extLst>
        </xdr:cNvPr>
        <xdr:cNvSpPr txBox="1"/>
      </xdr:nvSpPr>
      <xdr:spPr>
        <a:xfrm>
          <a:off x="5324475" y="9620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4</xdr:row>
      <xdr:rowOff>142875</xdr:rowOff>
    </xdr:from>
    <xdr:ext cx="838200" cy="264560"/>
    <xdr:sp macro="" textlink="">
      <xdr:nvSpPr>
        <xdr:cNvPr id="12" name="5 CuadroTexto">
          <a:extLst>
            <a:ext uri="{FF2B5EF4-FFF2-40B4-BE49-F238E27FC236}">
              <a16:creationId xmlns:a16="http://schemas.microsoft.com/office/drawing/2014/main" xmlns="" id="{00000000-0008-0000-1700-00000C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MX" sz="1100"/>
            <a:t>(PESOS)</a:t>
          </a:r>
        </a:p>
      </xdr:txBody>
    </xdr:sp>
    <xdr:clientData/>
  </xdr:oneCellAnchor>
  <xdr:oneCellAnchor>
    <xdr:from>
      <xdr:col>1</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700-00000D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700-00000E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700-00000F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700-000010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7" name="4 CuadroTexto">
          <a:extLst>
            <a:ext uri="{FF2B5EF4-FFF2-40B4-BE49-F238E27FC236}">
              <a16:creationId xmlns:a16="http://schemas.microsoft.com/office/drawing/2014/main" xmlns="" id="{00000000-0008-0000-1700-000011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18" name="11 CuadroTexto">
          <a:extLst>
            <a:ext uri="{FF2B5EF4-FFF2-40B4-BE49-F238E27FC236}">
              <a16:creationId xmlns:a16="http://schemas.microsoft.com/office/drawing/2014/main" xmlns="" id="{00000000-0008-0000-1700-000012000000}"/>
            </a:ext>
          </a:extLst>
        </xdr:cNvPr>
        <xdr:cNvSpPr txBox="1"/>
      </xdr:nvSpPr>
      <xdr:spPr>
        <a:xfrm>
          <a:off x="54801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a:t>
          </a:r>
        </a:p>
      </xdr:txBody>
    </xdr:sp>
    <xdr:clientData/>
  </xdr:oneCellAnchor>
  <xdr:oneCellAnchor>
    <xdr:from>
      <xdr:col>0</xdr:col>
      <xdr:colOff>485775</xdr:colOff>
      <xdr:row>46</xdr:row>
      <xdr:rowOff>0</xdr:rowOff>
    </xdr:from>
    <xdr:ext cx="2733674" cy="638175"/>
    <xdr:sp macro="" textlink="">
      <xdr:nvSpPr>
        <xdr:cNvPr id="19" name="CuadroTexto 5">
          <a:extLst>
            <a:ext uri="{FF2B5EF4-FFF2-40B4-BE49-F238E27FC236}">
              <a16:creationId xmlns:a16="http://schemas.microsoft.com/office/drawing/2014/main" xmlns="" id="{00000000-0008-0000-1700-000013000000}"/>
            </a:ext>
          </a:extLst>
        </xdr:cNvPr>
        <xdr:cNvSpPr txBox="1"/>
      </xdr:nvSpPr>
      <xdr:spPr>
        <a:xfrm>
          <a:off x="485775" y="9963150"/>
          <a:ext cx="2733674" cy="63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628651</xdr:colOff>
      <xdr:row>46</xdr:row>
      <xdr:rowOff>0</xdr:rowOff>
    </xdr:from>
    <xdr:ext cx="3009900" cy="662517"/>
    <xdr:sp macro="" textlink="">
      <xdr:nvSpPr>
        <xdr:cNvPr id="20" name="CuadroTexto 5">
          <a:extLst>
            <a:ext uri="{FF2B5EF4-FFF2-40B4-BE49-F238E27FC236}">
              <a16:creationId xmlns:a16="http://schemas.microsoft.com/office/drawing/2014/main" xmlns="" id="{00000000-0008-0000-1700-000014000000}"/>
            </a:ext>
          </a:extLst>
        </xdr:cNvPr>
        <xdr:cNvSpPr txBox="1"/>
      </xdr:nvSpPr>
      <xdr:spPr>
        <a:xfrm>
          <a:off x="3829051" y="9963150"/>
          <a:ext cx="30099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p>
        <a:p>
          <a:pPr algn="ctr"/>
          <a:r>
            <a:rPr lang="es-MX" sz="1100" baseline="0"/>
            <a:t>DIRECTOR GENERAL</a:t>
          </a:r>
        </a:p>
      </xdr:txBody>
    </xdr:sp>
    <xdr:clientData/>
  </xdr:oneCellAnchor>
  <xdr:oneCellAnchor>
    <xdr:from>
      <xdr:col>3</xdr:col>
      <xdr:colOff>219075</xdr:colOff>
      <xdr:row>4</xdr:row>
      <xdr:rowOff>152400</xdr:rowOff>
    </xdr:from>
    <xdr:ext cx="2790824" cy="254557"/>
    <xdr:sp macro="" textlink="">
      <xdr:nvSpPr>
        <xdr:cNvPr id="21" name="20 CuadroTexto">
          <a:extLst>
            <a:ext uri="{FF2B5EF4-FFF2-40B4-BE49-F238E27FC236}">
              <a16:creationId xmlns:a16="http://schemas.microsoft.com/office/drawing/2014/main" xmlns="" id="{00000000-0008-0000-1700-000015000000}"/>
            </a:ext>
          </a:extLst>
        </xdr:cNvPr>
        <xdr:cNvSpPr txBox="1"/>
      </xdr:nvSpPr>
      <xdr:spPr>
        <a:xfrm>
          <a:off x="4171950"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0</xdr:row>
      <xdr:rowOff>0</xdr:rowOff>
    </xdr:from>
    <xdr:ext cx="923924" cy="333375"/>
    <xdr:sp macro="" textlink="">
      <xdr:nvSpPr>
        <xdr:cNvPr id="2" name="1 CuadroTexto">
          <a:extLst>
            <a:ext uri="{FF2B5EF4-FFF2-40B4-BE49-F238E27FC236}">
              <a16:creationId xmlns:a16="http://schemas.microsoft.com/office/drawing/2014/main" xmlns="" id="{00000000-0008-0000-1800-000002000000}"/>
            </a:ext>
          </a:extLst>
        </xdr:cNvPr>
        <xdr:cNvSpPr txBox="1"/>
      </xdr:nvSpPr>
      <xdr:spPr>
        <a:xfrm>
          <a:off x="7924800" y="0"/>
          <a:ext cx="923924" cy="3333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ETCA-II-12</a:t>
          </a:r>
        </a:p>
      </xdr:txBody>
    </xdr:sp>
    <xdr:clientData/>
  </xdr:oneCellAnchor>
  <xdr:oneCellAnchor>
    <xdr:from>
      <xdr:col>1</xdr:col>
      <xdr:colOff>0</xdr:colOff>
      <xdr:row>83</xdr:row>
      <xdr:rowOff>0</xdr:rowOff>
    </xdr:from>
    <xdr:ext cx="3200400" cy="662517"/>
    <xdr:sp macro="" textlink="">
      <xdr:nvSpPr>
        <xdr:cNvPr id="4" name="CuadroTexto 5">
          <a:extLst>
            <a:ext uri="{FF2B5EF4-FFF2-40B4-BE49-F238E27FC236}">
              <a16:creationId xmlns:a16="http://schemas.microsoft.com/office/drawing/2014/main" xmlns="" id="{00000000-0008-0000-1800-000004000000}"/>
            </a:ext>
          </a:extLst>
        </xdr:cNvPr>
        <xdr:cNvSpPr txBox="1"/>
      </xdr:nvSpPr>
      <xdr:spPr>
        <a:xfrm>
          <a:off x="762000" y="166497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3</xdr:col>
      <xdr:colOff>0</xdr:colOff>
      <xdr:row>83</xdr:row>
      <xdr:rowOff>0</xdr:rowOff>
    </xdr:from>
    <xdr:ext cx="3305175" cy="662517"/>
    <xdr:sp macro="" textlink="">
      <xdr:nvSpPr>
        <xdr:cNvPr id="5" name="CuadroTexto 5">
          <a:extLst>
            <a:ext uri="{FF2B5EF4-FFF2-40B4-BE49-F238E27FC236}">
              <a16:creationId xmlns:a16="http://schemas.microsoft.com/office/drawing/2014/main" xmlns="" id="{00000000-0008-0000-1800-000005000000}"/>
            </a:ext>
          </a:extLst>
        </xdr:cNvPr>
        <xdr:cNvSpPr txBox="1"/>
      </xdr:nvSpPr>
      <xdr:spPr>
        <a:xfrm>
          <a:off x="5076825" y="166497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4</xdr:col>
      <xdr:colOff>171450</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1800-000007000000}"/>
            </a:ext>
          </a:extLst>
        </xdr:cNvPr>
        <xdr:cNvSpPr txBox="1"/>
      </xdr:nvSpPr>
      <xdr:spPr>
        <a:xfrm>
          <a:off x="60293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xmlns=""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4" name="1 CuadroTexto">
          <a:extLst>
            <a:ext uri="{FF2B5EF4-FFF2-40B4-BE49-F238E27FC236}">
              <a16:creationId xmlns:a16="http://schemas.microsoft.com/office/drawing/2014/main" xmlns=""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5" name="4 CuadroTexto">
          <a:extLst>
            <a:ext uri="{FF2B5EF4-FFF2-40B4-BE49-F238E27FC236}">
              <a16:creationId xmlns:a16="http://schemas.microsoft.com/office/drawing/2014/main" xmlns=""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238125</xdr:colOff>
      <xdr:row>4</xdr:row>
      <xdr:rowOff>123825</xdr:rowOff>
    </xdr:from>
    <xdr:ext cx="2790824" cy="254557"/>
    <xdr:sp macro="" textlink="">
      <xdr:nvSpPr>
        <xdr:cNvPr id="10" name="9 CuadroTexto">
          <a:extLst>
            <a:ext uri="{FF2B5EF4-FFF2-40B4-BE49-F238E27FC236}">
              <a16:creationId xmlns:a16="http://schemas.microsoft.com/office/drawing/2014/main" xmlns="" id="{00000000-0008-0000-1900-00000A000000}"/>
            </a:ext>
          </a:extLst>
        </xdr:cNvPr>
        <xdr:cNvSpPr txBox="1"/>
      </xdr:nvSpPr>
      <xdr:spPr>
        <a:xfrm>
          <a:off x="6124575"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oneCellAnchor>
    <xdr:from>
      <xdr:col>1</xdr:col>
      <xdr:colOff>0</xdr:colOff>
      <xdr:row>135</xdr:row>
      <xdr:rowOff>0</xdr:rowOff>
    </xdr:from>
    <xdr:ext cx="3200400" cy="662517"/>
    <xdr:sp macro="" textlink="">
      <xdr:nvSpPr>
        <xdr:cNvPr id="11" name="CuadroTexto 10">
          <a:extLst>
            <a:ext uri="{FF2B5EF4-FFF2-40B4-BE49-F238E27FC236}">
              <a16:creationId xmlns:a16="http://schemas.microsoft.com/office/drawing/2014/main" xmlns="" id="{CA8A8F34-771D-4CBE-B429-089528AE5235}"/>
            </a:ext>
          </a:extLst>
        </xdr:cNvPr>
        <xdr:cNvSpPr txBox="1"/>
      </xdr:nvSpPr>
      <xdr:spPr>
        <a:xfrm>
          <a:off x="695325" y="28003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p>
        <a:p>
          <a:pPr algn="ctr"/>
          <a:endParaRPr lang="es-MX" sz="1200"/>
        </a:p>
      </xdr:txBody>
    </xdr:sp>
    <xdr:clientData/>
  </xdr:oneCellAnchor>
  <xdr:oneCellAnchor>
    <xdr:from>
      <xdr:col>4</xdr:col>
      <xdr:colOff>95251</xdr:colOff>
      <xdr:row>134</xdr:row>
      <xdr:rowOff>200024</xdr:rowOff>
    </xdr:from>
    <xdr:ext cx="2933699" cy="676275"/>
    <xdr:sp macro="" textlink="">
      <xdr:nvSpPr>
        <xdr:cNvPr id="12" name="CuadroTexto 5">
          <a:extLst>
            <a:ext uri="{FF2B5EF4-FFF2-40B4-BE49-F238E27FC236}">
              <a16:creationId xmlns:a16="http://schemas.microsoft.com/office/drawing/2014/main" xmlns="" id="{CF6D7C3E-1DDF-42FE-B969-59A39A87614B}"/>
            </a:ext>
          </a:extLst>
        </xdr:cNvPr>
        <xdr:cNvSpPr txBox="1"/>
      </xdr:nvSpPr>
      <xdr:spPr>
        <a:xfrm>
          <a:off x="5133976" y="2798444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457201</xdr:colOff>
      <xdr:row>0</xdr:row>
      <xdr:rowOff>21668</xdr:rowOff>
    </xdr:from>
    <xdr:ext cx="1087426" cy="254557"/>
    <xdr:sp macro="" textlink="">
      <xdr:nvSpPr>
        <xdr:cNvPr id="2" name="3 CuadroTexto">
          <a:extLst>
            <a:ext uri="{FF2B5EF4-FFF2-40B4-BE49-F238E27FC236}">
              <a16:creationId xmlns:a16="http://schemas.microsoft.com/office/drawing/2014/main" xmlns="" id="{00000000-0008-0000-1A00-000002000000}"/>
            </a:ext>
          </a:extLst>
        </xdr:cNvPr>
        <xdr:cNvSpPr txBox="1"/>
      </xdr:nvSpPr>
      <xdr:spPr>
        <a:xfrm>
          <a:off x="5753101" y="21668"/>
          <a:ext cx="10874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ETCA-II-14</a:t>
          </a:r>
        </a:p>
      </xdr:txBody>
    </xdr:sp>
    <xdr:clientData/>
  </xdr:oneCellAnchor>
  <xdr:oneCellAnchor>
    <xdr:from>
      <xdr:col>0</xdr:col>
      <xdr:colOff>0</xdr:colOff>
      <xdr:row>35</xdr:row>
      <xdr:rowOff>0</xdr:rowOff>
    </xdr:from>
    <xdr:ext cx="3200400" cy="662517"/>
    <xdr:sp macro="" textlink="">
      <xdr:nvSpPr>
        <xdr:cNvPr id="4" name="CuadroTexto 5">
          <a:extLst>
            <a:ext uri="{FF2B5EF4-FFF2-40B4-BE49-F238E27FC236}">
              <a16:creationId xmlns:a16="http://schemas.microsoft.com/office/drawing/2014/main" xmlns="" id="{00000000-0008-0000-1A00-000004000000}"/>
            </a:ext>
          </a:extLst>
        </xdr:cNvPr>
        <xdr:cNvSpPr txBox="1"/>
      </xdr:nvSpPr>
      <xdr:spPr>
        <a:xfrm>
          <a:off x="0" y="74676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3</xdr:col>
      <xdr:colOff>0</xdr:colOff>
      <xdr:row>35</xdr:row>
      <xdr:rowOff>0</xdr:rowOff>
    </xdr:from>
    <xdr:ext cx="3305175" cy="662517"/>
    <xdr:sp macro="" textlink="">
      <xdr:nvSpPr>
        <xdr:cNvPr id="5" name="CuadroTexto 5">
          <a:extLst>
            <a:ext uri="{FF2B5EF4-FFF2-40B4-BE49-F238E27FC236}">
              <a16:creationId xmlns:a16="http://schemas.microsoft.com/office/drawing/2014/main" xmlns="" id="{00000000-0008-0000-1A00-000005000000}"/>
            </a:ext>
          </a:extLst>
        </xdr:cNvPr>
        <xdr:cNvSpPr txBox="1"/>
      </xdr:nvSpPr>
      <xdr:spPr>
        <a:xfrm>
          <a:off x="3771900" y="74676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3</xdr:col>
      <xdr:colOff>247650</xdr:colOff>
      <xdr:row>4</xdr:row>
      <xdr:rowOff>133350</xdr:rowOff>
    </xdr:from>
    <xdr:ext cx="2790824" cy="254557"/>
    <xdr:sp macro="" textlink="">
      <xdr:nvSpPr>
        <xdr:cNvPr id="7" name="6 CuadroTexto">
          <a:extLst>
            <a:ext uri="{FF2B5EF4-FFF2-40B4-BE49-F238E27FC236}">
              <a16:creationId xmlns:a16="http://schemas.microsoft.com/office/drawing/2014/main" xmlns="" id="{00000000-0008-0000-1A00-000007000000}"/>
            </a:ext>
          </a:extLst>
        </xdr:cNvPr>
        <xdr:cNvSpPr txBox="1"/>
      </xdr:nvSpPr>
      <xdr:spPr>
        <a:xfrm>
          <a:off x="4019550"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776459</xdr:colOff>
      <xdr:row>0</xdr:row>
      <xdr:rowOff>0</xdr:rowOff>
    </xdr:from>
    <xdr:ext cx="898003" cy="254557"/>
    <xdr:sp macro="" textlink="">
      <xdr:nvSpPr>
        <xdr:cNvPr id="4" name="3 CuadroTexto">
          <a:extLst>
            <a:ext uri="{FF2B5EF4-FFF2-40B4-BE49-F238E27FC236}">
              <a16:creationId xmlns:a16="http://schemas.microsoft.com/office/drawing/2014/main" xmlns="" id="{00000000-0008-0000-1B00-000004000000}"/>
            </a:ext>
          </a:extLst>
        </xdr:cNvPr>
        <xdr:cNvSpPr txBox="1"/>
      </xdr:nvSpPr>
      <xdr:spPr>
        <a:xfrm>
          <a:off x="6713709"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ETCA-II-15</a:t>
          </a:r>
        </a:p>
      </xdr:txBody>
    </xdr:sp>
    <xdr:clientData/>
  </xdr:oneCellAnchor>
  <xdr:oneCellAnchor>
    <xdr:from>
      <xdr:col>1</xdr:col>
      <xdr:colOff>0</xdr:colOff>
      <xdr:row>4</xdr:row>
      <xdr:rowOff>142875</xdr:rowOff>
    </xdr:from>
    <xdr:ext cx="184731" cy="264560"/>
    <xdr:sp macro="" textlink="">
      <xdr:nvSpPr>
        <xdr:cNvPr id="6" name="4 CuadroTexto">
          <a:extLst>
            <a:ext uri="{FF2B5EF4-FFF2-40B4-BE49-F238E27FC236}">
              <a16:creationId xmlns:a16="http://schemas.microsoft.com/office/drawing/2014/main" xmlns=""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3426892</xdr:colOff>
      <xdr:row>3</xdr:row>
      <xdr:rowOff>195723</xdr:rowOff>
    </xdr:from>
    <xdr:ext cx="647870" cy="239809"/>
    <xdr:sp macro="" textlink="">
      <xdr:nvSpPr>
        <xdr:cNvPr id="5" name="4 CuadroTexto">
          <a:extLst>
            <a:ext uri="{FF2B5EF4-FFF2-40B4-BE49-F238E27FC236}">
              <a16:creationId xmlns:a16="http://schemas.microsoft.com/office/drawing/2014/main" xmlns="" id="{00000000-0008-0000-1B00-000005000000}"/>
            </a:ext>
          </a:extLst>
        </xdr:cNvPr>
        <xdr:cNvSpPr txBox="1"/>
      </xdr:nvSpPr>
      <xdr:spPr>
        <a:xfrm>
          <a:off x="3426892" y="809556"/>
          <a:ext cx="64787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709083</xdr:colOff>
      <xdr:row>44</xdr:row>
      <xdr:rowOff>0</xdr:rowOff>
    </xdr:from>
    <xdr:ext cx="3143250" cy="662517"/>
    <xdr:sp macro="" textlink="">
      <xdr:nvSpPr>
        <xdr:cNvPr id="8" name="CuadroTexto 5">
          <a:extLst>
            <a:ext uri="{FF2B5EF4-FFF2-40B4-BE49-F238E27FC236}">
              <a16:creationId xmlns:a16="http://schemas.microsoft.com/office/drawing/2014/main" xmlns="" id="{00000000-0008-0000-1B00-000008000000}"/>
            </a:ext>
          </a:extLst>
        </xdr:cNvPr>
        <xdr:cNvSpPr txBox="1"/>
      </xdr:nvSpPr>
      <xdr:spPr>
        <a:xfrm>
          <a:off x="709083" y="9398000"/>
          <a:ext cx="314325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1</xdr:col>
      <xdr:colOff>0</xdr:colOff>
      <xdr:row>44</xdr:row>
      <xdr:rowOff>0</xdr:rowOff>
    </xdr:from>
    <xdr:ext cx="3019425" cy="662517"/>
    <xdr:sp macro="" textlink="">
      <xdr:nvSpPr>
        <xdr:cNvPr id="9" name="CuadroTexto 5">
          <a:extLst>
            <a:ext uri="{FF2B5EF4-FFF2-40B4-BE49-F238E27FC236}">
              <a16:creationId xmlns:a16="http://schemas.microsoft.com/office/drawing/2014/main" xmlns="" id="{00000000-0008-0000-1B00-000009000000}"/>
            </a:ext>
          </a:extLst>
        </xdr:cNvPr>
        <xdr:cNvSpPr txBox="1"/>
      </xdr:nvSpPr>
      <xdr:spPr>
        <a:xfrm>
          <a:off x="4222750" y="9154583"/>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1</xdr:col>
      <xdr:colOff>560917</xdr:colOff>
      <xdr:row>3</xdr:row>
      <xdr:rowOff>105834</xdr:rowOff>
    </xdr:from>
    <xdr:ext cx="2790824" cy="254557"/>
    <xdr:sp macro="" textlink="">
      <xdr:nvSpPr>
        <xdr:cNvPr id="10" name="9 CuadroTexto">
          <a:extLst>
            <a:ext uri="{FF2B5EF4-FFF2-40B4-BE49-F238E27FC236}">
              <a16:creationId xmlns:a16="http://schemas.microsoft.com/office/drawing/2014/main" xmlns="" id="{00000000-0008-0000-1B00-00000A000000}"/>
            </a:ext>
          </a:extLst>
        </xdr:cNvPr>
        <xdr:cNvSpPr txBox="1"/>
      </xdr:nvSpPr>
      <xdr:spPr>
        <a:xfrm>
          <a:off x="4783667" y="71966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115997</xdr:colOff>
      <xdr:row>0</xdr:row>
      <xdr:rowOff>0</xdr:rowOff>
    </xdr:from>
    <xdr:ext cx="913712" cy="254557"/>
    <xdr:sp macro="" textlink="">
      <xdr:nvSpPr>
        <xdr:cNvPr id="4" name="2 CuadroTexto">
          <a:extLst>
            <a:ext uri="{FF2B5EF4-FFF2-40B4-BE49-F238E27FC236}">
              <a16:creationId xmlns:a16="http://schemas.microsoft.com/office/drawing/2014/main" xmlns="" id="{00000000-0008-0000-1C00-000004000000}"/>
            </a:ext>
          </a:extLst>
        </xdr:cNvPr>
        <xdr:cNvSpPr txBox="1"/>
      </xdr:nvSpPr>
      <xdr:spPr>
        <a:xfrm>
          <a:off x="5411897"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ETCA-II-16</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34</xdr:row>
      <xdr:rowOff>0</xdr:rowOff>
    </xdr:from>
    <xdr:ext cx="3019425" cy="662517"/>
    <xdr:sp macro="" textlink="">
      <xdr:nvSpPr>
        <xdr:cNvPr id="7" name="CuadroTexto 5">
          <a:extLst>
            <a:ext uri="{FF2B5EF4-FFF2-40B4-BE49-F238E27FC236}">
              <a16:creationId xmlns:a16="http://schemas.microsoft.com/office/drawing/2014/main" xmlns="" id="{00000000-0008-0000-1C00-000007000000}"/>
            </a:ext>
          </a:extLst>
        </xdr:cNvPr>
        <xdr:cNvSpPr txBox="1"/>
      </xdr:nvSpPr>
      <xdr:spPr>
        <a:xfrm>
          <a:off x="285750" y="905827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400051</xdr:colOff>
      <xdr:row>34</xdr:row>
      <xdr:rowOff>0</xdr:rowOff>
    </xdr:from>
    <xdr:ext cx="2895599" cy="662517"/>
    <xdr:sp macro="" textlink="">
      <xdr:nvSpPr>
        <xdr:cNvPr id="9" name="CuadroTexto 5">
          <a:extLst>
            <a:ext uri="{FF2B5EF4-FFF2-40B4-BE49-F238E27FC236}">
              <a16:creationId xmlns:a16="http://schemas.microsoft.com/office/drawing/2014/main" xmlns="" id="{00000000-0008-0000-1C00-000009000000}"/>
            </a:ext>
          </a:extLst>
        </xdr:cNvPr>
        <xdr:cNvSpPr txBox="1"/>
      </xdr:nvSpPr>
      <xdr:spPr>
        <a:xfrm>
          <a:off x="3457576" y="9058275"/>
          <a:ext cx="2895599"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514350</xdr:colOff>
      <xdr:row>3</xdr:row>
      <xdr:rowOff>152400</xdr:rowOff>
    </xdr:from>
    <xdr:ext cx="2790824" cy="254557"/>
    <xdr:sp macro="" textlink="">
      <xdr:nvSpPr>
        <xdr:cNvPr id="10" name="9 CuadroTexto">
          <a:extLst>
            <a:ext uri="{FF2B5EF4-FFF2-40B4-BE49-F238E27FC236}">
              <a16:creationId xmlns:a16="http://schemas.microsoft.com/office/drawing/2014/main" xmlns="" id="{00000000-0008-0000-1C00-00000A000000}"/>
            </a:ext>
          </a:extLst>
        </xdr:cNvPr>
        <xdr:cNvSpPr txBox="1"/>
      </xdr:nvSpPr>
      <xdr:spPr>
        <a:xfrm>
          <a:off x="3581400"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752055</xdr:colOff>
      <xdr:row>0</xdr:row>
      <xdr:rowOff>0</xdr:rowOff>
    </xdr:from>
    <xdr:ext cx="913712" cy="254557"/>
    <xdr:sp macro="" textlink="">
      <xdr:nvSpPr>
        <xdr:cNvPr id="4" name="2 CuadroTexto">
          <a:extLst>
            <a:ext uri="{FF2B5EF4-FFF2-40B4-BE49-F238E27FC236}">
              <a16:creationId xmlns:a16="http://schemas.microsoft.com/office/drawing/2014/main" xmlns="" id="{00000000-0008-0000-1D00-000004000000}"/>
            </a:ext>
          </a:extLst>
        </xdr:cNvPr>
        <xdr:cNvSpPr txBox="1"/>
      </xdr:nvSpPr>
      <xdr:spPr>
        <a:xfrm>
          <a:off x="5525138"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ETCA-II-17</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322791</xdr:colOff>
      <xdr:row>35</xdr:row>
      <xdr:rowOff>42334</xdr:rowOff>
    </xdr:from>
    <xdr:ext cx="2925416" cy="609013"/>
    <xdr:sp macro="" textlink="">
      <xdr:nvSpPr>
        <xdr:cNvPr id="2" name="CuadroTexto 1">
          <a:extLst>
            <a:ext uri="{FF2B5EF4-FFF2-40B4-BE49-F238E27FC236}">
              <a16:creationId xmlns:a16="http://schemas.microsoft.com/office/drawing/2014/main" xmlns="" id="{00000000-0008-0000-1D00-000002000000}"/>
            </a:ext>
          </a:extLst>
        </xdr:cNvPr>
        <xdr:cNvSpPr txBox="1"/>
      </xdr:nvSpPr>
      <xdr:spPr>
        <a:xfrm>
          <a:off x="322791" y="8053917"/>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723900</xdr:colOff>
      <xdr:row>35</xdr:row>
      <xdr:rowOff>46565</xdr:rowOff>
    </xdr:from>
    <xdr:ext cx="2855141" cy="662517"/>
    <xdr:sp macro="" textlink="">
      <xdr:nvSpPr>
        <xdr:cNvPr id="6" name="CuadroTexto 5">
          <a:extLst>
            <a:ext uri="{FF2B5EF4-FFF2-40B4-BE49-F238E27FC236}">
              <a16:creationId xmlns:a16="http://schemas.microsoft.com/office/drawing/2014/main" xmlns="" id="{00000000-0008-0000-1D00-000006000000}"/>
            </a:ext>
          </a:extLst>
        </xdr:cNvPr>
        <xdr:cNvSpPr txBox="1"/>
      </xdr:nvSpPr>
      <xdr:spPr>
        <a:xfrm>
          <a:off x="4216400" y="8058148"/>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p>
        <a:p>
          <a:pPr algn="ctr"/>
          <a:r>
            <a:rPr lang="es-MX" sz="1100"/>
            <a:t>DIRECTOR</a:t>
          </a:r>
          <a:r>
            <a:rPr lang="es-MX" sz="1100" baseline="0"/>
            <a:t> GENERAL</a:t>
          </a:r>
          <a:endParaRPr lang="es-MX" sz="1100"/>
        </a:p>
      </xdr:txBody>
    </xdr:sp>
    <xdr:clientData/>
  </xdr:oneCellAnchor>
  <xdr:oneCellAnchor>
    <xdr:from>
      <xdr:col>2</xdr:col>
      <xdr:colOff>582083</xdr:colOff>
      <xdr:row>3</xdr:row>
      <xdr:rowOff>201084</xdr:rowOff>
    </xdr:from>
    <xdr:ext cx="2790824" cy="254557"/>
    <xdr:sp macro="" textlink="">
      <xdr:nvSpPr>
        <xdr:cNvPr id="7" name="6 CuadroTexto">
          <a:extLst>
            <a:ext uri="{FF2B5EF4-FFF2-40B4-BE49-F238E27FC236}">
              <a16:creationId xmlns:a16="http://schemas.microsoft.com/office/drawing/2014/main" xmlns="" id="{00000000-0008-0000-1D00-000007000000}"/>
            </a:ext>
          </a:extLst>
        </xdr:cNvPr>
        <xdr:cNvSpPr txBox="1"/>
      </xdr:nvSpPr>
      <xdr:spPr>
        <a:xfrm>
          <a:off x="364066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245349</xdr:colOff>
      <xdr:row>0</xdr:row>
      <xdr:rowOff>63500</xdr:rowOff>
    </xdr:from>
    <xdr:ext cx="858825" cy="254557"/>
    <xdr:sp macro="" textlink="">
      <xdr:nvSpPr>
        <xdr:cNvPr id="8" name="3 CuadroTexto">
          <a:extLst>
            <a:ext uri="{FF2B5EF4-FFF2-40B4-BE49-F238E27FC236}">
              <a16:creationId xmlns:a16="http://schemas.microsoft.com/office/drawing/2014/main" xmlns="" id="{00000000-0008-0000-0300-000008000000}"/>
            </a:ext>
          </a:extLst>
        </xdr:cNvPr>
        <xdr:cNvSpPr txBox="1"/>
      </xdr:nvSpPr>
      <xdr:spPr>
        <a:xfrm>
          <a:off x="8362766" y="635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1</xdr:col>
      <xdr:colOff>0</xdr:colOff>
      <xdr:row>67</xdr:row>
      <xdr:rowOff>0</xdr:rowOff>
    </xdr:from>
    <xdr:ext cx="3019425" cy="662517"/>
    <xdr:sp macro="" textlink="">
      <xdr:nvSpPr>
        <xdr:cNvPr id="10" name="CuadroTexto 5">
          <a:extLst>
            <a:ext uri="{FF2B5EF4-FFF2-40B4-BE49-F238E27FC236}">
              <a16:creationId xmlns:a16="http://schemas.microsoft.com/office/drawing/2014/main" xmlns="" id="{00000000-0008-0000-0300-00000A000000}"/>
            </a:ext>
          </a:extLst>
        </xdr:cNvPr>
        <xdr:cNvSpPr txBox="1"/>
      </xdr:nvSpPr>
      <xdr:spPr>
        <a:xfrm>
          <a:off x="105833" y="14911917"/>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1</xdr:col>
      <xdr:colOff>5820835</xdr:colOff>
      <xdr:row>67</xdr:row>
      <xdr:rowOff>0</xdr:rowOff>
    </xdr:from>
    <xdr:ext cx="2942165" cy="662517"/>
    <xdr:sp macro="" textlink="">
      <xdr:nvSpPr>
        <xdr:cNvPr id="11" name="CuadroTexto 5">
          <a:extLst>
            <a:ext uri="{FF2B5EF4-FFF2-40B4-BE49-F238E27FC236}">
              <a16:creationId xmlns:a16="http://schemas.microsoft.com/office/drawing/2014/main" xmlns="" id="{00000000-0008-0000-0300-00000B000000}"/>
            </a:ext>
          </a:extLst>
        </xdr:cNvPr>
        <xdr:cNvSpPr txBox="1"/>
      </xdr:nvSpPr>
      <xdr:spPr>
        <a:xfrm>
          <a:off x="5926668" y="14911917"/>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1</xdr:col>
      <xdr:colOff>6318250</xdr:colOff>
      <xdr:row>3</xdr:row>
      <xdr:rowOff>116416</xdr:rowOff>
    </xdr:from>
    <xdr:ext cx="2790824" cy="254557"/>
    <xdr:sp macro="" textlink="">
      <xdr:nvSpPr>
        <xdr:cNvPr id="9" name="8 CuadroTexto">
          <a:extLst>
            <a:ext uri="{FF2B5EF4-FFF2-40B4-BE49-F238E27FC236}">
              <a16:creationId xmlns:a16="http://schemas.microsoft.com/office/drawing/2014/main" xmlns="" id="{00000000-0008-0000-0300-000009000000}"/>
            </a:ext>
          </a:extLst>
        </xdr:cNvPr>
        <xdr:cNvSpPr txBox="1"/>
      </xdr:nvSpPr>
      <xdr:spPr>
        <a:xfrm>
          <a:off x="6434667" y="772583"/>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7 CuadroTexto">
          <a:extLst>
            <a:ext uri="{FF2B5EF4-FFF2-40B4-BE49-F238E27FC236}">
              <a16:creationId xmlns:a16="http://schemas.microsoft.com/office/drawing/2014/main" xmlns=""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476250</xdr:colOff>
      <xdr:row>0</xdr:row>
      <xdr:rowOff>93592</xdr:rowOff>
    </xdr:from>
    <xdr:ext cx="1638301" cy="496957"/>
    <xdr:sp macro="" textlink="">
      <xdr:nvSpPr>
        <xdr:cNvPr id="3" name="11 CuadroTexto">
          <a:extLst>
            <a:ext uri="{FF2B5EF4-FFF2-40B4-BE49-F238E27FC236}">
              <a16:creationId xmlns:a16="http://schemas.microsoft.com/office/drawing/2014/main" xmlns="" id="{00000000-0008-0000-1E00-000003000000}"/>
            </a:ext>
          </a:extLst>
        </xdr:cNvPr>
        <xdr:cNvSpPr txBox="1"/>
      </xdr:nvSpPr>
      <xdr:spPr>
        <a:xfrm>
          <a:off x="5981700" y="93592"/>
          <a:ext cx="1638301" cy="4969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ETCA-III-01</a:t>
          </a:r>
        </a:p>
      </xdr:txBody>
    </xdr:sp>
    <xdr:clientData/>
  </xdr:oneCellAnchor>
  <xdr:oneCellAnchor>
    <xdr:from>
      <xdr:col>1</xdr:col>
      <xdr:colOff>0</xdr:colOff>
      <xdr:row>3</xdr:row>
      <xdr:rowOff>142875</xdr:rowOff>
    </xdr:from>
    <xdr:ext cx="184731" cy="264560"/>
    <xdr:sp macro="" textlink="">
      <xdr:nvSpPr>
        <xdr:cNvPr id="4" name="5 CuadroTexto">
          <a:extLst>
            <a:ext uri="{FF2B5EF4-FFF2-40B4-BE49-F238E27FC236}">
              <a16:creationId xmlns:a16="http://schemas.microsoft.com/office/drawing/2014/main" xmlns=""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8" name="1 CuadroTexto">
          <a:extLst>
            <a:ext uri="{FF2B5EF4-FFF2-40B4-BE49-F238E27FC236}">
              <a16:creationId xmlns:a16="http://schemas.microsoft.com/office/drawing/2014/main" xmlns=""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41</xdr:row>
      <xdr:rowOff>0</xdr:rowOff>
    </xdr:from>
    <xdr:ext cx="2925416" cy="609013"/>
    <xdr:sp macro="" textlink="">
      <xdr:nvSpPr>
        <xdr:cNvPr id="10" name="CuadroTexto 1">
          <a:extLst>
            <a:ext uri="{FF2B5EF4-FFF2-40B4-BE49-F238E27FC236}">
              <a16:creationId xmlns:a16="http://schemas.microsoft.com/office/drawing/2014/main" xmlns="" id="{00000000-0008-0000-1E00-00000A000000}"/>
            </a:ext>
          </a:extLst>
        </xdr:cNvPr>
        <xdr:cNvSpPr txBox="1"/>
      </xdr:nvSpPr>
      <xdr:spPr>
        <a:xfrm>
          <a:off x="0" y="8953500"/>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0</xdr:colOff>
      <xdr:row>41</xdr:row>
      <xdr:rowOff>0</xdr:rowOff>
    </xdr:from>
    <xdr:ext cx="2855141" cy="662517"/>
    <xdr:sp macro="" textlink="">
      <xdr:nvSpPr>
        <xdr:cNvPr id="11" name="CuadroTexto 5">
          <a:extLst>
            <a:ext uri="{FF2B5EF4-FFF2-40B4-BE49-F238E27FC236}">
              <a16:creationId xmlns:a16="http://schemas.microsoft.com/office/drawing/2014/main" xmlns="" id="{00000000-0008-0000-1E00-00000B000000}"/>
            </a:ext>
          </a:extLst>
        </xdr:cNvPr>
        <xdr:cNvSpPr txBox="1"/>
      </xdr:nvSpPr>
      <xdr:spPr>
        <a:xfrm>
          <a:off x="3933825" y="8953500"/>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133350</xdr:colOff>
      <xdr:row>3</xdr:row>
      <xdr:rowOff>161925</xdr:rowOff>
    </xdr:from>
    <xdr:ext cx="2790824" cy="254557"/>
    <xdr:sp macro="" textlink="">
      <xdr:nvSpPr>
        <xdr:cNvPr id="12" name="11 CuadroTexto">
          <a:extLst>
            <a:ext uri="{FF2B5EF4-FFF2-40B4-BE49-F238E27FC236}">
              <a16:creationId xmlns:a16="http://schemas.microsoft.com/office/drawing/2014/main" xmlns="" id="{00000000-0008-0000-1E00-00000C000000}"/>
            </a:ext>
          </a:extLst>
        </xdr:cNvPr>
        <xdr:cNvSpPr txBox="1"/>
      </xdr:nvSpPr>
      <xdr:spPr>
        <a:xfrm>
          <a:off x="4886325"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xdr:col>
      <xdr:colOff>259911</xdr:colOff>
      <xdr:row>0</xdr:row>
      <xdr:rowOff>21167</xdr:rowOff>
    </xdr:from>
    <xdr:ext cx="952890" cy="254557"/>
    <xdr:sp macro="" textlink="">
      <xdr:nvSpPr>
        <xdr:cNvPr id="3" name="1 CuadroTexto">
          <a:extLst>
            <a:ext uri="{FF2B5EF4-FFF2-40B4-BE49-F238E27FC236}">
              <a16:creationId xmlns:a16="http://schemas.microsoft.com/office/drawing/2014/main" xmlns="" id="{00000000-0008-0000-1F00-000003000000}"/>
            </a:ext>
          </a:extLst>
        </xdr:cNvPr>
        <xdr:cNvSpPr txBox="1"/>
      </xdr:nvSpPr>
      <xdr:spPr>
        <a:xfrm>
          <a:off x="5805578" y="21167"/>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ETCA-III-03</a:t>
          </a:r>
        </a:p>
      </xdr:txBody>
    </xdr:sp>
    <xdr:clientData/>
  </xdr:oneCellAnchor>
  <xdr:oneCellAnchor>
    <xdr:from>
      <xdr:col>1</xdr:col>
      <xdr:colOff>0</xdr:colOff>
      <xdr:row>41</xdr:row>
      <xdr:rowOff>0</xdr:rowOff>
    </xdr:from>
    <xdr:ext cx="2925416" cy="609013"/>
    <xdr:sp macro="" textlink="">
      <xdr:nvSpPr>
        <xdr:cNvPr id="4" name="CuadroTexto 1">
          <a:extLst>
            <a:ext uri="{FF2B5EF4-FFF2-40B4-BE49-F238E27FC236}">
              <a16:creationId xmlns:a16="http://schemas.microsoft.com/office/drawing/2014/main" xmlns="" id="{00000000-0008-0000-1F00-000004000000}"/>
            </a:ext>
          </a:extLst>
        </xdr:cNvPr>
        <xdr:cNvSpPr txBox="1"/>
      </xdr:nvSpPr>
      <xdr:spPr>
        <a:xfrm>
          <a:off x="127000" y="8784167"/>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0</xdr:colOff>
      <xdr:row>41</xdr:row>
      <xdr:rowOff>0</xdr:rowOff>
    </xdr:from>
    <xdr:ext cx="2855141" cy="662517"/>
    <xdr:sp macro="" textlink="">
      <xdr:nvSpPr>
        <xdr:cNvPr id="5" name="CuadroTexto 5">
          <a:extLst>
            <a:ext uri="{FF2B5EF4-FFF2-40B4-BE49-F238E27FC236}">
              <a16:creationId xmlns:a16="http://schemas.microsoft.com/office/drawing/2014/main" xmlns="" id="{00000000-0008-0000-1F00-000005000000}"/>
            </a:ext>
          </a:extLst>
        </xdr:cNvPr>
        <xdr:cNvSpPr txBox="1"/>
      </xdr:nvSpPr>
      <xdr:spPr>
        <a:xfrm>
          <a:off x="3831167" y="8784167"/>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169333</xdr:colOff>
      <xdr:row>3</xdr:row>
      <xdr:rowOff>179917</xdr:rowOff>
    </xdr:from>
    <xdr:ext cx="2790824" cy="254557"/>
    <xdr:sp macro="" textlink="">
      <xdr:nvSpPr>
        <xdr:cNvPr id="6" name="5 CuadroTexto">
          <a:extLst>
            <a:ext uri="{FF2B5EF4-FFF2-40B4-BE49-F238E27FC236}">
              <a16:creationId xmlns:a16="http://schemas.microsoft.com/office/drawing/2014/main" xmlns="" id="{00000000-0008-0000-1F00-000006000000}"/>
            </a:ext>
          </a:extLst>
        </xdr:cNvPr>
        <xdr:cNvSpPr txBox="1"/>
      </xdr:nvSpPr>
      <xdr:spPr>
        <a:xfrm>
          <a:off x="4000500" y="81491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twoCellAnchor>
    <xdr:from>
      <xdr:col>1</xdr:col>
      <xdr:colOff>677334</xdr:colOff>
      <xdr:row>14</xdr:row>
      <xdr:rowOff>116417</xdr:rowOff>
    </xdr:from>
    <xdr:to>
      <xdr:col>4</xdr:col>
      <xdr:colOff>381001</xdr:colOff>
      <xdr:row>15</xdr:row>
      <xdr:rowOff>169333</xdr:rowOff>
    </xdr:to>
    <xdr:sp macro="" textlink="">
      <xdr:nvSpPr>
        <xdr:cNvPr id="7" name="6 CuadroTexto">
          <a:extLst>
            <a:ext uri="{FF2B5EF4-FFF2-40B4-BE49-F238E27FC236}">
              <a16:creationId xmlns:a16="http://schemas.microsoft.com/office/drawing/2014/main" xmlns="" id="{00000000-0008-0000-1F00-000007000000}"/>
            </a:ext>
          </a:extLst>
        </xdr:cNvPr>
        <xdr:cNvSpPr txBox="1"/>
      </xdr:nvSpPr>
      <xdr:spPr>
        <a:xfrm>
          <a:off x="804334" y="3270250"/>
          <a:ext cx="5122334" cy="26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200" b="1"/>
            <a:t>NO APLICA POR QUE EN ESTE EJERCICIO NO SE REALIZO OBRA PUBLICA</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2000-00000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2000-00000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 name="3 CuadroTexto">
          <a:extLst>
            <a:ext uri="{FF2B5EF4-FFF2-40B4-BE49-F238E27FC236}">
              <a16:creationId xmlns:a16="http://schemas.microsoft.com/office/drawing/2014/main" xmlns="" id="{00000000-0008-0000-2000-00000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 name="4 CuadroTexto">
          <a:extLst>
            <a:ext uri="{FF2B5EF4-FFF2-40B4-BE49-F238E27FC236}">
              <a16:creationId xmlns:a16="http://schemas.microsoft.com/office/drawing/2014/main" xmlns="" id="{00000000-0008-0000-2000-00000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 name="5 CuadroTexto">
          <a:extLst>
            <a:ext uri="{FF2B5EF4-FFF2-40B4-BE49-F238E27FC236}">
              <a16:creationId xmlns:a16="http://schemas.microsoft.com/office/drawing/2014/main" xmlns="" id="{00000000-0008-0000-2000-00000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 name="6 CuadroTexto">
          <a:extLst>
            <a:ext uri="{FF2B5EF4-FFF2-40B4-BE49-F238E27FC236}">
              <a16:creationId xmlns:a16="http://schemas.microsoft.com/office/drawing/2014/main" xmlns="" id="{00000000-0008-0000-2000-00000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 name="7 CuadroTexto">
          <a:extLst>
            <a:ext uri="{FF2B5EF4-FFF2-40B4-BE49-F238E27FC236}">
              <a16:creationId xmlns:a16="http://schemas.microsoft.com/office/drawing/2014/main" xmlns="" id="{00000000-0008-0000-2000-00000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 name="8 CuadroTexto">
          <a:extLst>
            <a:ext uri="{FF2B5EF4-FFF2-40B4-BE49-F238E27FC236}">
              <a16:creationId xmlns:a16="http://schemas.microsoft.com/office/drawing/2014/main" xmlns="" id="{00000000-0008-0000-2000-00000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 name="9 CuadroTexto">
          <a:extLst>
            <a:ext uri="{FF2B5EF4-FFF2-40B4-BE49-F238E27FC236}">
              <a16:creationId xmlns:a16="http://schemas.microsoft.com/office/drawing/2014/main" xmlns="" id="{00000000-0008-0000-2000-00000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 name="10 CuadroTexto">
          <a:extLst>
            <a:ext uri="{FF2B5EF4-FFF2-40B4-BE49-F238E27FC236}">
              <a16:creationId xmlns:a16="http://schemas.microsoft.com/office/drawing/2014/main" xmlns="" id="{00000000-0008-0000-2000-00000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 name="11 CuadroTexto">
          <a:extLst>
            <a:ext uri="{FF2B5EF4-FFF2-40B4-BE49-F238E27FC236}">
              <a16:creationId xmlns:a16="http://schemas.microsoft.com/office/drawing/2014/main" xmlns="" id="{00000000-0008-0000-2000-00000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 name="12 CuadroTexto">
          <a:extLst>
            <a:ext uri="{FF2B5EF4-FFF2-40B4-BE49-F238E27FC236}">
              <a16:creationId xmlns:a16="http://schemas.microsoft.com/office/drawing/2014/main" xmlns="" id="{00000000-0008-0000-2000-00000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 name="13 CuadroTexto">
          <a:extLst>
            <a:ext uri="{FF2B5EF4-FFF2-40B4-BE49-F238E27FC236}">
              <a16:creationId xmlns:a16="http://schemas.microsoft.com/office/drawing/2014/main" xmlns="" id="{00000000-0008-0000-2000-00000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 name="14 CuadroTexto">
          <a:extLst>
            <a:ext uri="{FF2B5EF4-FFF2-40B4-BE49-F238E27FC236}">
              <a16:creationId xmlns:a16="http://schemas.microsoft.com/office/drawing/2014/main" xmlns="" id="{00000000-0008-0000-2000-00000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 name="15 CuadroTexto">
          <a:extLst>
            <a:ext uri="{FF2B5EF4-FFF2-40B4-BE49-F238E27FC236}">
              <a16:creationId xmlns:a16="http://schemas.microsoft.com/office/drawing/2014/main" xmlns="" id="{00000000-0008-0000-2000-00001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 name="16 CuadroTexto">
          <a:extLst>
            <a:ext uri="{FF2B5EF4-FFF2-40B4-BE49-F238E27FC236}">
              <a16:creationId xmlns:a16="http://schemas.microsoft.com/office/drawing/2014/main" xmlns="" id="{00000000-0008-0000-2000-00001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 name="17 CuadroTexto">
          <a:extLst>
            <a:ext uri="{FF2B5EF4-FFF2-40B4-BE49-F238E27FC236}">
              <a16:creationId xmlns:a16="http://schemas.microsoft.com/office/drawing/2014/main" xmlns="" id="{00000000-0008-0000-2000-00001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 name="18 CuadroTexto">
          <a:extLst>
            <a:ext uri="{FF2B5EF4-FFF2-40B4-BE49-F238E27FC236}">
              <a16:creationId xmlns:a16="http://schemas.microsoft.com/office/drawing/2014/main" xmlns="" id="{00000000-0008-0000-2000-00001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 name="19 CuadroTexto">
          <a:extLst>
            <a:ext uri="{FF2B5EF4-FFF2-40B4-BE49-F238E27FC236}">
              <a16:creationId xmlns:a16="http://schemas.microsoft.com/office/drawing/2014/main" xmlns="" id="{00000000-0008-0000-2000-00001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 name="20 CuadroTexto">
          <a:extLst>
            <a:ext uri="{FF2B5EF4-FFF2-40B4-BE49-F238E27FC236}">
              <a16:creationId xmlns:a16="http://schemas.microsoft.com/office/drawing/2014/main" xmlns="" id="{00000000-0008-0000-2000-00001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 name="21 CuadroTexto">
          <a:extLst>
            <a:ext uri="{FF2B5EF4-FFF2-40B4-BE49-F238E27FC236}">
              <a16:creationId xmlns:a16="http://schemas.microsoft.com/office/drawing/2014/main" xmlns="" id="{00000000-0008-0000-2000-00001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 name="22 CuadroTexto">
          <a:extLst>
            <a:ext uri="{FF2B5EF4-FFF2-40B4-BE49-F238E27FC236}">
              <a16:creationId xmlns:a16="http://schemas.microsoft.com/office/drawing/2014/main" xmlns="" id="{00000000-0008-0000-2000-00001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 name="23 CuadroTexto">
          <a:extLst>
            <a:ext uri="{FF2B5EF4-FFF2-40B4-BE49-F238E27FC236}">
              <a16:creationId xmlns:a16="http://schemas.microsoft.com/office/drawing/2014/main" xmlns="" id="{00000000-0008-0000-2000-00001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 name="24 CuadroTexto">
          <a:extLst>
            <a:ext uri="{FF2B5EF4-FFF2-40B4-BE49-F238E27FC236}">
              <a16:creationId xmlns:a16="http://schemas.microsoft.com/office/drawing/2014/main" xmlns="" id="{00000000-0008-0000-2000-00001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 name="25 CuadroTexto">
          <a:extLst>
            <a:ext uri="{FF2B5EF4-FFF2-40B4-BE49-F238E27FC236}">
              <a16:creationId xmlns:a16="http://schemas.microsoft.com/office/drawing/2014/main" xmlns="" id="{00000000-0008-0000-2000-00001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7" name="26 CuadroTexto">
          <a:extLst>
            <a:ext uri="{FF2B5EF4-FFF2-40B4-BE49-F238E27FC236}">
              <a16:creationId xmlns:a16="http://schemas.microsoft.com/office/drawing/2014/main" xmlns="" id="{00000000-0008-0000-2000-00001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 name="27 CuadroTexto">
          <a:extLst>
            <a:ext uri="{FF2B5EF4-FFF2-40B4-BE49-F238E27FC236}">
              <a16:creationId xmlns:a16="http://schemas.microsoft.com/office/drawing/2014/main" xmlns="" id="{00000000-0008-0000-2000-00001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 name="28 CuadroTexto">
          <a:extLst>
            <a:ext uri="{FF2B5EF4-FFF2-40B4-BE49-F238E27FC236}">
              <a16:creationId xmlns:a16="http://schemas.microsoft.com/office/drawing/2014/main" xmlns="" id="{00000000-0008-0000-2000-00001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 name="29 CuadroTexto">
          <a:extLst>
            <a:ext uri="{FF2B5EF4-FFF2-40B4-BE49-F238E27FC236}">
              <a16:creationId xmlns:a16="http://schemas.microsoft.com/office/drawing/2014/main" xmlns="" id="{00000000-0008-0000-2000-00001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 name="30 CuadroTexto">
          <a:extLst>
            <a:ext uri="{FF2B5EF4-FFF2-40B4-BE49-F238E27FC236}">
              <a16:creationId xmlns:a16="http://schemas.microsoft.com/office/drawing/2014/main" xmlns="" id="{00000000-0008-0000-2000-00001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 name="31 CuadroTexto">
          <a:extLst>
            <a:ext uri="{FF2B5EF4-FFF2-40B4-BE49-F238E27FC236}">
              <a16:creationId xmlns:a16="http://schemas.microsoft.com/office/drawing/2014/main" xmlns="" id="{00000000-0008-0000-2000-00002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 name="32 CuadroTexto">
          <a:extLst>
            <a:ext uri="{FF2B5EF4-FFF2-40B4-BE49-F238E27FC236}">
              <a16:creationId xmlns:a16="http://schemas.microsoft.com/office/drawing/2014/main" xmlns="" id="{00000000-0008-0000-2000-00002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 name="33 CuadroTexto">
          <a:extLst>
            <a:ext uri="{FF2B5EF4-FFF2-40B4-BE49-F238E27FC236}">
              <a16:creationId xmlns:a16="http://schemas.microsoft.com/office/drawing/2014/main" xmlns="" id="{00000000-0008-0000-2000-00002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 name="34 CuadroTexto">
          <a:extLst>
            <a:ext uri="{FF2B5EF4-FFF2-40B4-BE49-F238E27FC236}">
              <a16:creationId xmlns:a16="http://schemas.microsoft.com/office/drawing/2014/main" xmlns="" id="{00000000-0008-0000-2000-00002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 name="35 CuadroTexto">
          <a:extLst>
            <a:ext uri="{FF2B5EF4-FFF2-40B4-BE49-F238E27FC236}">
              <a16:creationId xmlns:a16="http://schemas.microsoft.com/office/drawing/2014/main" xmlns="" id="{00000000-0008-0000-2000-00002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 name="36 CuadroTexto">
          <a:extLst>
            <a:ext uri="{FF2B5EF4-FFF2-40B4-BE49-F238E27FC236}">
              <a16:creationId xmlns:a16="http://schemas.microsoft.com/office/drawing/2014/main" xmlns="" id="{00000000-0008-0000-2000-00002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 name="37 CuadroTexto">
          <a:extLst>
            <a:ext uri="{FF2B5EF4-FFF2-40B4-BE49-F238E27FC236}">
              <a16:creationId xmlns:a16="http://schemas.microsoft.com/office/drawing/2014/main" xmlns="" id="{00000000-0008-0000-2000-00002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 name="38 CuadroTexto">
          <a:extLst>
            <a:ext uri="{FF2B5EF4-FFF2-40B4-BE49-F238E27FC236}">
              <a16:creationId xmlns:a16="http://schemas.microsoft.com/office/drawing/2014/main" xmlns="" id="{00000000-0008-0000-2000-00002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 name="39 CuadroTexto">
          <a:extLst>
            <a:ext uri="{FF2B5EF4-FFF2-40B4-BE49-F238E27FC236}">
              <a16:creationId xmlns:a16="http://schemas.microsoft.com/office/drawing/2014/main" xmlns="" id="{00000000-0008-0000-2000-00002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 name="40 CuadroTexto">
          <a:extLst>
            <a:ext uri="{FF2B5EF4-FFF2-40B4-BE49-F238E27FC236}">
              <a16:creationId xmlns:a16="http://schemas.microsoft.com/office/drawing/2014/main" xmlns="" id="{00000000-0008-0000-2000-00002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2" name="41 CuadroTexto">
          <a:extLst>
            <a:ext uri="{FF2B5EF4-FFF2-40B4-BE49-F238E27FC236}">
              <a16:creationId xmlns:a16="http://schemas.microsoft.com/office/drawing/2014/main" xmlns="" id="{00000000-0008-0000-2000-00002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 name="42 CuadroTexto">
          <a:extLst>
            <a:ext uri="{FF2B5EF4-FFF2-40B4-BE49-F238E27FC236}">
              <a16:creationId xmlns:a16="http://schemas.microsoft.com/office/drawing/2014/main" xmlns="" id="{00000000-0008-0000-2000-00002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 name="43 CuadroTexto">
          <a:extLst>
            <a:ext uri="{FF2B5EF4-FFF2-40B4-BE49-F238E27FC236}">
              <a16:creationId xmlns:a16="http://schemas.microsoft.com/office/drawing/2014/main" xmlns="" id="{00000000-0008-0000-2000-00002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 name="44 CuadroTexto">
          <a:extLst>
            <a:ext uri="{FF2B5EF4-FFF2-40B4-BE49-F238E27FC236}">
              <a16:creationId xmlns:a16="http://schemas.microsoft.com/office/drawing/2014/main" xmlns="" id="{00000000-0008-0000-2000-00002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 name="45 CuadroTexto">
          <a:extLst>
            <a:ext uri="{FF2B5EF4-FFF2-40B4-BE49-F238E27FC236}">
              <a16:creationId xmlns:a16="http://schemas.microsoft.com/office/drawing/2014/main" xmlns="" id="{00000000-0008-0000-2000-00002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 name="46 CuadroTexto">
          <a:extLst>
            <a:ext uri="{FF2B5EF4-FFF2-40B4-BE49-F238E27FC236}">
              <a16:creationId xmlns:a16="http://schemas.microsoft.com/office/drawing/2014/main" xmlns="" id="{00000000-0008-0000-2000-00002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 name="47 CuadroTexto">
          <a:extLst>
            <a:ext uri="{FF2B5EF4-FFF2-40B4-BE49-F238E27FC236}">
              <a16:creationId xmlns:a16="http://schemas.microsoft.com/office/drawing/2014/main" xmlns="" id="{00000000-0008-0000-2000-00003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 name="48 CuadroTexto">
          <a:extLst>
            <a:ext uri="{FF2B5EF4-FFF2-40B4-BE49-F238E27FC236}">
              <a16:creationId xmlns:a16="http://schemas.microsoft.com/office/drawing/2014/main" xmlns="" id="{00000000-0008-0000-2000-00003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 name="49 CuadroTexto">
          <a:extLst>
            <a:ext uri="{FF2B5EF4-FFF2-40B4-BE49-F238E27FC236}">
              <a16:creationId xmlns:a16="http://schemas.microsoft.com/office/drawing/2014/main" xmlns="" id="{00000000-0008-0000-2000-00003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 name="50 CuadroTexto">
          <a:extLst>
            <a:ext uri="{FF2B5EF4-FFF2-40B4-BE49-F238E27FC236}">
              <a16:creationId xmlns:a16="http://schemas.microsoft.com/office/drawing/2014/main" xmlns="" id="{00000000-0008-0000-2000-00003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 name="51 CuadroTexto">
          <a:extLst>
            <a:ext uri="{FF2B5EF4-FFF2-40B4-BE49-F238E27FC236}">
              <a16:creationId xmlns:a16="http://schemas.microsoft.com/office/drawing/2014/main" xmlns="" id="{00000000-0008-0000-2000-00003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 name="52 CuadroTexto">
          <a:extLst>
            <a:ext uri="{FF2B5EF4-FFF2-40B4-BE49-F238E27FC236}">
              <a16:creationId xmlns:a16="http://schemas.microsoft.com/office/drawing/2014/main" xmlns="" id="{00000000-0008-0000-2000-00003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 name="53 CuadroTexto">
          <a:extLst>
            <a:ext uri="{FF2B5EF4-FFF2-40B4-BE49-F238E27FC236}">
              <a16:creationId xmlns:a16="http://schemas.microsoft.com/office/drawing/2014/main" xmlns="" id="{00000000-0008-0000-2000-00003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 name="54 CuadroTexto">
          <a:extLst>
            <a:ext uri="{FF2B5EF4-FFF2-40B4-BE49-F238E27FC236}">
              <a16:creationId xmlns:a16="http://schemas.microsoft.com/office/drawing/2014/main" xmlns="" id="{00000000-0008-0000-2000-00003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 name="55 CuadroTexto">
          <a:extLst>
            <a:ext uri="{FF2B5EF4-FFF2-40B4-BE49-F238E27FC236}">
              <a16:creationId xmlns:a16="http://schemas.microsoft.com/office/drawing/2014/main" xmlns="" id="{00000000-0008-0000-2000-00003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 name="56 CuadroTexto">
          <a:extLst>
            <a:ext uri="{FF2B5EF4-FFF2-40B4-BE49-F238E27FC236}">
              <a16:creationId xmlns:a16="http://schemas.microsoft.com/office/drawing/2014/main" xmlns="" id="{00000000-0008-0000-2000-00003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 name="57 CuadroTexto">
          <a:extLst>
            <a:ext uri="{FF2B5EF4-FFF2-40B4-BE49-F238E27FC236}">
              <a16:creationId xmlns:a16="http://schemas.microsoft.com/office/drawing/2014/main" xmlns="" id="{00000000-0008-0000-2000-00003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9" name="58 CuadroTexto">
          <a:extLst>
            <a:ext uri="{FF2B5EF4-FFF2-40B4-BE49-F238E27FC236}">
              <a16:creationId xmlns:a16="http://schemas.microsoft.com/office/drawing/2014/main" xmlns="" id="{00000000-0008-0000-2000-00003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0" name="59 CuadroTexto">
          <a:extLst>
            <a:ext uri="{FF2B5EF4-FFF2-40B4-BE49-F238E27FC236}">
              <a16:creationId xmlns:a16="http://schemas.microsoft.com/office/drawing/2014/main" xmlns="" id="{00000000-0008-0000-2000-00003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 name="60 CuadroTexto">
          <a:extLst>
            <a:ext uri="{FF2B5EF4-FFF2-40B4-BE49-F238E27FC236}">
              <a16:creationId xmlns:a16="http://schemas.microsoft.com/office/drawing/2014/main" xmlns="" id="{00000000-0008-0000-2000-00003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2" name="61 CuadroTexto">
          <a:extLst>
            <a:ext uri="{FF2B5EF4-FFF2-40B4-BE49-F238E27FC236}">
              <a16:creationId xmlns:a16="http://schemas.microsoft.com/office/drawing/2014/main" xmlns="" id="{00000000-0008-0000-2000-00003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 name="62 CuadroTexto">
          <a:extLst>
            <a:ext uri="{FF2B5EF4-FFF2-40B4-BE49-F238E27FC236}">
              <a16:creationId xmlns:a16="http://schemas.microsoft.com/office/drawing/2014/main" xmlns="" id="{00000000-0008-0000-2000-00003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 name="63 CuadroTexto">
          <a:extLst>
            <a:ext uri="{FF2B5EF4-FFF2-40B4-BE49-F238E27FC236}">
              <a16:creationId xmlns:a16="http://schemas.microsoft.com/office/drawing/2014/main" xmlns="" id="{00000000-0008-0000-2000-00004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 name="64 CuadroTexto">
          <a:extLst>
            <a:ext uri="{FF2B5EF4-FFF2-40B4-BE49-F238E27FC236}">
              <a16:creationId xmlns:a16="http://schemas.microsoft.com/office/drawing/2014/main" xmlns="" id="{00000000-0008-0000-2000-00004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 name="65 CuadroTexto">
          <a:extLst>
            <a:ext uri="{FF2B5EF4-FFF2-40B4-BE49-F238E27FC236}">
              <a16:creationId xmlns:a16="http://schemas.microsoft.com/office/drawing/2014/main" xmlns="" id="{00000000-0008-0000-2000-00004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 name="66 CuadroTexto">
          <a:extLst>
            <a:ext uri="{FF2B5EF4-FFF2-40B4-BE49-F238E27FC236}">
              <a16:creationId xmlns:a16="http://schemas.microsoft.com/office/drawing/2014/main" xmlns="" id="{00000000-0008-0000-2000-00004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 name="67 CuadroTexto">
          <a:extLst>
            <a:ext uri="{FF2B5EF4-FFF2-40B4-BE49-F238E27FC236}">
              <a16:creationId xmlns:a16="http://schemas.microsoft.com/office/drawing/2014/main" xmlns="" id="{00000000-0008-0000-2000-00004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 name="68 CuadroTexto">
          <a:extLst>
            <a:ext uri="{FF2B5EF4-FFF2-40B4-BE49-F238E27FC236}">
              <a16:creationId xmlns:a16="http://schemas.microsoft.com/office/drawing/2014/main" xmlns="" id="{00000000-0008-0000-2000-00004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 name="69 CuadroTexto">
          <a:extLst>
            <a:ext uri="{FF2B5EF4-FFF2-40B4-BE49-F238E27FC236}">
              <a16:creationId xmlns:a16="http://schemas.microsoft.com/office/drawing/2014/main" xmlns="" id="{00000000-0008-0000-2000-00004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 name="70 CuadroTexto">
          <a:extLst>
            <a:ext uri="{FF2B5EF4-FFF2-40B4-BE49-F238E27FC236}">
              <a16:creationId xmlns:a16="http://schemas.microsoft.com/office/drawing/2014/main" xmlns="" id="{00000000-0008-0000-2000-00004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 name="71 CuadroTexto">
          <a:extLst>
            <a:ext uri="{FF2B5EF4-FFF2-40B4-BE49-F238E27FC236}">
              <a16:creationId xmlns:a16="http://schemas.microsoft.com/office/drawing/2014/main" xmlns="" id="{00000000-0008-0000-2000-00004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 name="72 CuadroTexto">
          <a:extLst>
            <a:ext uri="{FF2B5EF4-FFF2-40B4-BE49-F238E27FC236}">
              <a16:creationId xmlns:a16="http://schemas.microsoft.com/office/drawing/2014/main" xmlns="" id="{00000000-0008-0000-2000-00004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 name="73 CuadroTexto">
          <a:extLst>
            <a:ext uri="{FF2B5EF4-FFF2-40B4-BE49-F238E27FC236}">
              <a16:creationId xmlns:a16="http://schemas.microsoft.com/office/drawing/2014/main" xmlns="" id="{00000000-0008-0000-2000-00004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 name="74 CuadroTexto">
          <a:extLst>
            <a:ext uri="{FF2B5EF4-FFF2-40B4-BE49-F238E27FC236}">
              <a16:creationId xmlns:a16="http://schemas.microsoft.com/office/drawing/2014/main" xmlns="" id="{00000000-0008-0000-2000-00004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 name="75 CuadroTexto">
          <a:extLst>
            <a:ext uri="{FF2B5EF4-FFF2-40B4-BE49-F238E27FC236}">
              <a16:creationId xmlns:a16="http://schemas.microsoft.com/office/drawing/2014/main" xmlns="" id="{00000000-0008-0000-2000-00004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7" name="76 CuadroTexto">
          <a:extLst>
            <a:ext uri="{FF2B5EF4-FFF2-40B4-BE49-F238E27FC236}">
              <a16:creationId xmlns:a16="http://schemas.microsoft.com/office/drawing/2014/main" xmlns="" id="{00000000-0008-0000-2000-00004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 name="77 CuadroTexto">
          <a:extLst>
            <a:ext uri="{FF2B5EF4-FFF2-40B4-BE49-F238E27FC236}">
              <a16:creationId xmlns:a16="http://schemas.microsoft.com/office/drawing/2014/main" xmlns="" id="{00000000-0008-0000-2000-00004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 name="78 CuadroTexto">
          <a:extLst>
            <a:ext uri="{FF2B5EF4-FFF2-40B4-BE49-F238E27FC236}">
              <a16:creationId xmlns:a16="http://schemas.microsoft.com/office/drawing/2014/main" xmlns="" id="{00000000-0008-0000-2000-00004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0" name="79 CuadroTexto">
          <a:extLst>
            <a:ext uri="{FF2B5EF4-FFF2-40B4-BE49-F238E27FC236}">
              <a16:creationId xmlns:a16="http://schemas.microsoft.com/office/drawing/2014/main" xmlns="" id="{00000000-0008-0000-2000-00005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 name="80 CuadroTexto">
          <a:extLst>
            <a:ext uri="{FF2B5EF4-FFF2-40B4-BE49-F238E27FC236}">
              <a16:creationId xmlns:a16="http://schemas.microsoft.com/office/drawing/2014/main" xmlns="" id="{00000000-0008-0000-2000-00005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 name="81 CuadroTexto">
          <a:extLst>
            <a:ext uri="{FF2B5EF4-FFF2-40B4-BE49-F238E27FC236}">
              <a16:creationId xmlns:a16="http://schemas.microsoft.com/office/drawing/2014/main" xmlns="" id="{00000000-0008-0000-2000-00005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 name="82 CuadroTexto">
          <a:extLst>
            <a:ext uri="{FF2B5EF4-FFF2-40B4-BE49-F238E27FC236}">
              <a16:creationId xmlns:a16="http://schemas.microsoft.com/office/drawing/2014/main" xmlns="" id="{00000000-0008-0000-2000-00005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 name="83 CuadroTexto">
          <a:extLst>
            <a:ext uri="{FF2B5EF4-FFF2-40B4-BE49-F238E27FC236}">
              <a16:creationId xmlns:a16="http://schemas.microsoft.com/office/drawing/2014/main" xmlns="" id="{00000000-0008-0000-2000-00005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 name="84 CuadroTexto">
          <a:extLst>
            <a:ext uri="{FF2B5EF4-FFF2-40B4-BE49-F238E27FC236}">
              <a16:creationId xmlns:a16="http://schemas.microsoft.com/office/drawing/2014/main" xmlns="" id="{00000000-0008-0000-2000-00005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 name="85 CuadroTexto">
          <a:extLst>
            <a:ext uri="{FF2B5EF4-FFF2-40B4-BE49-F238E27FC236}">
              <a16:creationId xmlns:a16="http://schemas.microsoft.com/office/drawing/2014/main" xmlns="" id="{00000000-0008-0000-2000-00005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 name="86 CuadroTexto">
          <a:extLst>
            <a:ext uri="{FF2B5EF4-FFF2-40B4-BE49-F238E27FC236}">
              <a16:creationId xmlns:a16="http://schemas.microsoft.com/office/drawing/2014/main" xmlns="" id="{00000000-0008-0000-2000-00005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 name="87 CuadroTexto">
          <a:extLst>
            <a:ext uri="{FF2B5EF4-FFF2-40B4-BE49-F238E27FC236}">
              <a16:creationId xmlns:a16="http://schemas.microsoft.com/office/drawing/2014/main" xmlns="" id="{00000000-0008-0000-2000-00005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 name="88 CuadroTexto">
          <a:extLst>
            <a:ext uri="{FF2B5EF4-FFF2-40B4-BE49-F238E27FC236}">
              <a16:creationId xmlns:a16="http://schemas.microsoft.com/office/drawing/2014/main" xmlns="" id="{00000000-0008-0000-2000-00005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 name="89 CuadroTexto">
          <a:extLst>
            <a:ext uri="{FF2B5EF4-FFF2-40B4-BE49-F238E27FC236}">
              <a16:creationId xmlns:a16="http://schemas.microsoft.com/office/drawing/2014/main" xmlns="" id="{00000000-0008-0000-2000-00005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91" name="90 CuadroTexto">
          <a:extLst>
            <a:ext uri="{FF2B5EF4-FFF2-40B4-BE49-F238E27FC236}">
              <a16:creationId xmlns:a16="http://schemas.microsoft.com/office/drawing/2014/main" xmlns="" id="{00000000-0008-0000-2000-00005B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2" name="91 CuadroTexto">
          <a:extLst>
            <a:ext uri="{FF2B5EF4-FFF2-40B4-BE49-F238E27FC236}">
              <a16:creationId xmlns:a16="http://schemas.microsoft.com/office/drawing/2014/main" xmlns="" id="{00000000-0008-0000-2000-00005C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3" name="92 CuadroTexto">
          <a:extLst>
            <a:ext uri="{FF2B5EF4-FFF2-40B4-BE49-F238E27FC236}">
              <a16:creationId xmlns:a16="http://schemas.microsoft.com/office/drawing/2014/main" xmlns="" id="{00000000-0008-0000-2000-00005D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4" name="93 CuadroTexto">
          <a:extLst>
            <a:ext uri="{FF2B5EF4-FFF2-40B4-BE49-F238E27FC236}">
              <a16:creationId xmlns:a16="http://schemas.microsoft.com/office/drawing/2014/main" xmlns="" id="{00000000-0008-0000-2000-00005E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5" name="94 CuadroTexto">
          <a:extLst>
            <a:ext uri="{FF2B5EF4-FFF2-40B4-BE49-F238E27FC236}">
              <a16:creationId xmlns:a16="http://schemas.microsoft.com/office/drawing/2014/main" xmlns="" id="{00000000-0008-0000-2000-00005F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6" name="95 CuadroTexto">
          <a:extLst>
            <a:ext uri="{FF2B5EF4-FFF2-40B4-BE49-F238E27FC236}">
              <a16:creationId xmlns:a16="http://schemas.microsoft.com/office/drawing/2014/main" xmlns="" id="{00000000-0008-0000-2000-000060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7" name="96 CuadroTexto">
          <a:extLst>
            <a:ext uri="{FF2B5EF4-FFF2-40B4-BE49-F238E27FC236}">
              <a16:creationId xmlns:a16="http://schemas.microsoft.com/office/drawing/2014/main" xmlns="" id="{00000000-0008-0000-2000-000061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 name="97 CuadroTexto">
          <a:extLst>
            <a:ext uri="{FF2B5EF4-FFF2-40B4-BE49-F238E27FC236}">
              <a16:creationId xmlns:a16="http://schemas.microsoft.com/office/drawing/2014/main" xmlns="" id="{00000000-0008-0000-2000-000062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9" name="98 CuadroTexto">
          <a:extLst>
            <a:ext uri="{FF2B5EF4-FFF2-40B4-BE49-F238E27FC236}">
              <a16:creationId xmlns:a16="http://schemas.microsoft.com/office/drawing/2014/main" xmlns="" id="{00000000-0008-0000-2000-000063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00" name="99 CuadroTexto">
          <a:extLst>
            <a:ext uri="{FF2B5EF4-FFF2-40B4-BE49-F238E27FC236}">
              <a16:creationId xmlns:a16="http://schemas.microsoft.com/office/drawing/2014/main" xmlns="" id="{00000000-0008-0000-2000-000064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01" name="100 CuadroTexto">
          <a:extLst>
            <a:ext uri="{FF2B5EF4-FFF2-40B4-BE49-F238E27FC236}">
              <a16:creationId xmlns:a16="http://schemas.microsoft.com/office/drawing/2014/main" xmlns="" id="{00000000-0008-0000-2000-000065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02" name="101 CuadroTexto">
          <a:extLst>
            <a:ext uri="{FF2B5EF4-FFF2-40B4-BE49-F238E27FC236}">
              <a16:creationId xmlns:a16="http://schemas.microsoft.com/office/drawing/2014/main" xmlns="" id="{00000000-0008-0000-2000-000066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3" name="102 CuadroTexto">
          <a:extLst>
            <a:ext uri="{FF2B5EF4-FFF2-40B4-BE49-F238E27FC236}">
              <a16:creationId xmlns:a16="http://schemas.microsoft.com/office/drawing/2014/main" xmlns="" id="{00000000-0008-0000-2000-00006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 name="103 CuadroTexto">
          <a:extLst>
            <a:ext uri="{FF2B5EF4-FFF2-40B4-BE49-F238E27FC236}">
              <a16:creationId xmlns:a16="http://schemas.microsoft.com/office/drawing/2014/main" xmlns="" id="{00000000-0008-0000-2000-00006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 name="104 CuadroTexto">
          <a:extLst>
            <a:ext uri="{FF2B5EF4-FFF2-40B4-BE49-F238E27FC236}">
              <a16:creationId xmlns:a16="http://schemas.microsoft.com/office/drawing/2014/main" xmlns="" id="{00000000-0008-0000-2000-00006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 name="105 CuadroTexto">
          <a:extLst>
            <a:ext uri="{FF2B5EF4-FFF2-40B4-BE49-F238E27FC236}">
              <a16:creationId xmlns:a16="http://schemas.microsoft.com/office/drawing/2014/main" xmlns="" id="{00000000-0008-0000-2000-00006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 name="106 CuadroTexto">
          <a:extLst>
            <a:ext uri="{FF2B5EF4-FFF2-40B4-BE49-F238E27FC236}">
              <a16:creationId xmlns:a16="http://schemas.microsoft.com/office/drawing/2014/main" xmlns="" id="{00000000-0008-0000-2000-00006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 name="107 CuadroTexto">
          <a:extLst>
            <a:ext uri="{FF2B5EF4-FFF2-40B4-BE49-F238E27FC236}">
              <a16:creationId xmlns:a16="http://schemas.microsoft.com/office/drawing/2014/main" xmlns="" id="{00000000-0008-0000-2000-00006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 name="108 CuadroTexto">
          <a:extLst>
            <a:ext uri="{FF2B5EF4-FFF2-40B4-BE49-F238E27FC236}">
              <a16:creationId xmlns:a16="http://schemas.microsoft.com/office/drawing/2014/main" xmlns="" id="{00000000-0008-0000-2000-00006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 name="109 CuadroTexto">
          <a:extLst>
            <a:ext uri="{FF2B5EF4-FFF2-40B4-BE49-F238E27FC236}">
              <a16:creationId xmlns:a16="http://schemas.microsoft.com/office/drawing/2014/main" xmlns="" id="{00000000-0008-0000-2000-00006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 name="110 CuadroTexto">
          <a:extLst>
            <a:ext uri="{FF2B5EF4-FFF2-40B4-BE49-F238E27FC236}">
              <a16:creationId xmlns:a16="http://schemas.microsoft.com/office/drawing/2014/main" xmlns="" id="{00000000-0008-0000-2000-00006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 name="111 CuadroTexto">
          <a:extLst>
            <a:ext uri="{FF2B5EF4-FFF2-40B4-BE49-F238E27FC236}">
              <a16:creationId xmlns:a16="http://schemas.microsoft.com/office/drawing/2014/main" xmlns="" id="{00000000-0008-0000-2000-00007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3" name="112 CuadroTexto">
          <a:extLst>
            <a:ext uri="{FF2B5EF4-FFF2-40B4-BE49-F238E27FC236}">
              <a16:creationId xmlns:a16="http://schemas.microsoft.com/office/drawing/2014/main" xmlns="" id="{00000000-0008-0000-2000-00007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 name="113 CuadroTexto">
          <a:extLst>
            <a:ext uri="{FF2B5EF4-FFF2-40B4-BE49-F238E27FC236}">
              <a16:creationId xmlns:a16="http://schemas.microsoft.com/office/drawing/2014/main" xmlns="" id="{00000000-0008-0000-2000-00007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 name="114 CuadroTexto">
          <a:extLst>
            <a:ext uri="{FF2B5EF4-FFF2-40B4-BE49-F238E27FC236}">
              <a16:creationId xmlns:a16="http://schemas.microsoft.com/office/drawing/2014/main" xmlns="" id="{00000000-0008-0000-2000-00007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6" name="115 CuadroTexto">
          <a:extLst>
            <a:ext uri="{FF2B5EF4-FFF2-40B4-BE49-F238E27FC236}">
              <a16:creationId xmlns:a16="http://schemas.microsoft.com/office/drawing/2014/main" xmlns="" id="{00000000-0008-0000-2000-00007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 name="116 CuadroTexto">
          <a:extLst>
            <a:ext uri="{FF2B5EF4-FFF2-40B4-BE49-F238E27FC236}">
              <a16:creationId xmlns:a16="http://schemas.microsoft.com/office/drawing/2014/main" xmlns="" id="{00000000-0008-0000-2000-00007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 name="117 CuadroTexto">
          <a:extLst>
            <a:ext uri="{FF2B5EF4-FFF2-40B4-BE49-F238E27FC236}">
              <a16:creationId xmlns:a16="http://schemas.microsoft.com/office/drawing/2014/main" xmlns="" id="{00000000-0008-0000-2000-00007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 name="118 CuadroTexto">
          <a:extLst>
            <a:ext uri="{FF2B5EF4-FFF2-40B4-BE49-F238E27FC236}">
              <a16:creationId xmlns:a16="http://schemas.microsoft.com/office/drawing/2014/main" xmlns="" id="{00000000-0008-0000-2000-00007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 name="119 CuadroTexto">
          <a:extLst>
            <a:ext uri="{FF2B5EF4-FFF2-40B4-BE49-F238E27FC236}">
              <a16:creationId xmlns:a16="http://schemas.microsoft.com/office/drawing/2014/main" xmlns="" id="{00000000-0008-0000-2000-00007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 name="120 CuadroTexto">
          <a:extLst>
            <a:ext uri="{FF2B5EF4-FFF2-40B4-BE49-F238E27FC236}">
              <a16:creationId xmlns:a16="http://schemas.microsoft.com/office/drawing/2014/main" xmlns="" id="{00000000-0008-0000-2000-00007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 name="121 CuadroTexto">
          <a:extLst>
            <a:ext uri="{FF2B5EF4-FFF2-40B4-BE49-F238E27FC236}">
              <a16:creationId xmlns:a16="http://schemas.microsoft.com/office/drawing/2014/main" xmlns="" id="{00000000-0008-0000-2000-00007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 name="122 CuadroTexto">
          <a:extLst>
            <a:ext uri="{FF2B5EF4-FFF2-40B4-BE49-F238E27FC236}">
              <a16:creationId xmlns:a16="http://schemas.microsoft.com/office/drawing/2014/main" xmlns="" id="{00000000-0008-0000-2000-00007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 name="123 CuadroTexto">
          <a:extLst>
            <a:ext uri="{FF2B5EF4-FFF2-40B4-BE49-F238E27FC236}">
              <a16:creationId xmlns:a16="http://schemas.microsoft.com/office/drawing/2014/main" xmlns="" id="{00000000-0008-0000-2000-00007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 name="124 CuadroTexto">
          <a:extLst>
            <a:ext uri="{FF2B5EF4-FFF2-40B4-BE49-F238E27FC236}">
              <a16:creationId xmlns:a16="http://schemas.microsoft.com/office/drawing/2014/main" xmlns="" id="{00000000-0008-0000-2000-00007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 name="125 CuadroTexto">
          <a:extLst>
            <a:ext uri="{FF2B5EF4-FFF2-40B4-BE49-F238E27FC236}">
              <a16:creationId xmlns:a16="http://schemas.microsoft.com/office/drawing/2014/main" xmlns="" id="{00000000-0008-0000-2000-00007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 name="126 CuadroTexto">
          <a:extLst>
            <a:ext uri="{FF2B5EF4-FFF2-40B4-BE49-F238E27FC236}">
              <a16:creationId xmlns:a16="http://schemas.microsoft.com/office/drawing/2014/main" xmlns="" id="{00000000-0008-0000-2000-00007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 name="127 CuadroTexto">
          <a:extLst>
            <a:ext uri="{FF2B5EF4-FFF2-40B4-BE49-F238E27FC236}">
              <a16:creationId xmlns:a16="http://schemas.microsoft.com/office/drawing/2014/main" xmlns="" id="{00000000-0008-0000-2000-00008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 name="128 CuadroTexto">
          <a:extLst>
            <a:ext uri="{FF2B5EF4-FFF2-40B4-BE49-F238E27FC236}">
              <a16:creationId xmlns:a16="http://schemas.microsoft.com/office/drawing/2014/main" xmlns="" id="{00000000-0008-0000-2000-00008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0" name="129 CuadroTexto">
          <a:extLst>
            <a:ext uri="{FF2B5EF4-FFF2-40B4-BE49-F238E27FC236}">
              <a16:creationId xmlns:a16="http://schemas.microsoft.com/office/drawing/2014/main" xmlns="" id="{00000000-0008-0000-2000-00008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1" name="130 CuadroTexto">
          <a:extLst>
            <a:ext uri="{FF2B5EF4-FFF2-40B4-BE49-F238E27FC236}">
              <a16:creationId xmlns:a16="http://schemas.microsoft.com/office/drawing/2014/main" xmlns="" id="{00000000-0008-0000-2000-00008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 name="131 CuadroTexto">
          <a:extLst>
            <a:ext uri="{FF2B5EF4-FFF2-40B4-BE49-F238E27FC236}">
              <a16:creationId xmlns:a16="http://schemas.microsoft.com/office/drawing/2014/main" xmlns="" id="{00000000-0008-0000-2000-00008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3" name="132 CuadroTexto">
          <a:extLst>
            <a:ext uri="{FF2B5EF4-FFF2-40B4-BE49-F238E27FC236}">
              <a16:creationId xmlns:a16="http://schemas.microsoft.com/office/drawing/2014/main" xmlns="" id="{00000000-0008-0000-2000-00008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4" name="133 CuadroTexto">
          <a:extLst>
            <a:ext uri="{FF2B5EF4-FFF2-40B4-BE49-F238E27FC236}">
              <a16:creationId xmlns:a16="http://schemas.microsoft.com/office/drawing/2014/main" xmlns="" id="{00000000-0008-0000-2000-00008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 name="134 CuadroTexto">
          <a:extLst>
            <a:ext uri="{FF2B5EF4-FFF2-40B4-BE49-F238E27FC236}">
              <a16:creationId xmlns:a16="http://schemas.microsoft.com/office/drawing/2014/main" xmlns="" id="{00000000-0008-0000-2000-00008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 name="135 CuadroTexto">
          <a:extLst>
            <a:ext uri="{FF2B5EF4-FFF2-40B4-BE49-F238E27FC236}">
              <a16:creationId xmlns:a16="http://schemas.microsoft.com/office/drawing/2014/main" xmlns="" id="{00000000-0008-0000-2000-00008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 name="136 CuadroTexto">
          <a:extLst>
            <a:ext uri="{FF2B5EF4-FFF2-40B4-BE49-F238E27FC236}">
              <a16:creationId xmlns:a16="http://schemas.microsoft.com/office/drawing/2014/main" xmlns="" id="{00000000-0008-0000-2000-00008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 name="137 CuadroTexto">
          <a:extLst>
            <a:ext uri="{FF2B5EF4-FFF2-40B4-BE49-F238E27FC236}">
              <a16:creationId xmlns:a16="http://schemas.microsoft.com/office/drawing/2014/main" xmlns="" id="{00000000-0008-0000-2000-00008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 name="138 CuadroTexto">
          <a:extLst>
            <a:ext uri="{FF2B5EF4-FFF2-40B4-BE49-F238E27FC236}">
              <a16:creationId xmlns:a16="http://schemas.microsoft.com/office/drawing/2014/main" xmlns="" id="{00000000-0008-0000-2000-00008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 name="139 CuadroTexto">
          <a:extLst>
            <a:ext uri="{FF2B5EF4-FFF2-40B4-BE49-F238E27FC236}">
              <a16:creationId xmlns:a16="http://schemas.microsoft.com/office/drawing/2014/main" xmlns="" id="{00000000-0008-0000-2000-00008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 name="140 CuadroTexto">
          <a:extLst>
            <a:ext uri="{FF2B5EF4-FFF2-40B4-BE49-F238E27FC236}">
              <a16:creationId xmlns:a16="http://schemas.microsoft.com/office/drawing/2014/main" xmlns="" id="{00000000-0008-0000-2000-00008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 name="141 CuadroTexto">
          <a:extLst>
            <a:ext uri="{FF2B5EF4-FFF2-40B4-BE49-F238E27FC236}">
              <a16:creationId xmlns:a16="http://schemas.microsoft.com/office/drawing/2014/main" xmlns="" id="{00000000-0008-0000-2000-00008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 name="142 CuadroTexto">
          <a:extLst>
            <a:ext uri="{FF2B5EF4-FFF2-40B4-BE49-F238E27FC236}">
              <a16:creationId xmlns:a16="http://schemas.microsoft.com/office/drawing/2014/main" xmlns="" id="{00000000-0008-0000-2000-00008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 name="143 CuadroTexto">
          <a:extLst>
            <a:ext uri="{FF2B5EF4-FFF2-40B4-BE49-F238E27FC236}">
              <a16:creationId xmlns:a16="http://schemas.microsoft.com/office/drawing/2014/main" xmlns="" id="{00000000-0008-0000-2000-00009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 name="144 CuadroTexto">
          <a:extLst>
            <a:ext uri="{FF2B5EF4-FFF2-40B4-BE49-F238E27FC236}">
              <a16:creationId xmlns:a16="http://schemas.microsoft.com/office/drawing/2014/main" xmlns="" id="{00000000-0008-0000-2000-00009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 name="145 CuadroTexto">
          <a:extLst>
            <a:ext uri="{FF2B5EF4-FFF2-40B4-BE49-F238E27FC236}">
              <a16:creationId xmlns:a16="http://schemas.microsoft.com/office/drawing/2014/main" xmlns="" id="{00000000-0008-0000-2000-00009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 name="146 CuadroTexto">
          <a:extLst>
            <a:ext uri="{FF2B5EF4-FFF2-40B4-BE49-F238E27FC236}">
              <a16:creationId xmlns:a16="http://schemas.microsoft.com/office/drawing/2014/main" xmlns="" id="{00000000-0008-0000-2000-00009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 name="147 CuadroTexto">
          <a:extLst>
            <a:ext uri="{FF2B5EF4-FFF2-40B4-BE49-F238E27FC236}">
              <a16:creationId xmlns:a16="http://schemas.microsoft.com/office/drawing/2014/main" xmlns="" id="{00000000-0008-0000-2000-00009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9" name="148 CuadroTexto">
          <a:extLst>
            <a:ext uri="{FF2B5EF4-FFF2-40B4-BE49-F238E27FC236}">
              <a16:creationId xmlns:a16="http://schemas.microsoft.com/office/drawing/2014/main" xmlns="" id="{00000000-0008-0000-2000-00009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 name="149 CuadroTexto">
          <a:extLst>
            <a:ext uri="{FF2B5EF4-FFF2-40B4-BE49-F238E27FC236}">
              <a16:creationId xmlns:a16="http://schemas.microsoft.com/office/drawing/2014/main" xmlns="" id="{00000000-0008-0000-2000-00009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 name="150 CuadroTexto">
          <a:extLst>
            <a:ext uri="{FF2B5EF4-FFF2-40B4-BE49-F238E27FC236}">
              <a16:creationId xmlns:a16="http://schemas.microsoft.com/office/drawing/2014/main" xmlns="" id="{00000000-0008-0000-2000-00009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 name="151 CuadroTexto">
          <a:extLst>
            <a:ext uri="{FF2B5EF4-FFF2-40B4-BE49-F238E27FC236}">
              <a16:creationId xmlns:a16="http://schemas.microsoft.com/office/drawing/2014/main" xmlns="" id="{00000000-0008-0000-2000-00009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 name="152 CuadroTexto">
          <a:extLst>
            <a:ext uri="{FF2B5EF4-FFF2-40B4-BE49-F238E27FC236}">
              <a16:creationId xmlns:a16="http://schemas.microsoft.com/office/drawing/2014/main" xmlns="" id="{00000000-0008-0000-2000-00009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 name="153 CuadroTexto">
          <a:extLst>
            <a:ext uri="{FF2B5EF4-FFF2-40B4-BE49-F238E27FC236}">
              <a16:creationId xmlns:a16="http://schemas.microsoft.com/office/drawing/2014/main" xmlns="" id="{00000000-0008-0000-2000-00009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 name="154 CuadroTexto">
          <a:extLst>
            <a:ext uri="{FF2B5EF4-FFF2-40B4-BE49-F238E27FC236}">
              <a16:creationId xmlns:a16="http://schemas.microsoft.com/office/drawing/2014/main" xmlns="" id="{00000000-0008-0000-2000-00009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 name="155 CuadroTexto">
          <a:extLst>
            <a:ext uri="{FF2B5EF4-FFF2-40B4-BE49-F238E27FC236}">
              <a16:creationId xmlns:a16="http://schemas.microsoft.com/office/drawing/2014/main" xmlns="" id="{00000000-0008-0000-2000-00009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 name="156 CuadroTexto">
          <a:extLst>
            <a:ext uri="{FF2B5EF4-FFF2-40B4-BE49-F238E27FC236}">
              <a16:creationId xmlns:a16="http://schemas.microsoft.com/office/drawing/2014/main" xmlns="" id="{00000000-0008-0000-2000-00009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 name="157 CuadroTexto">
          <a:extLst>
            <a:ext uri="{FF2B5EF4-FFF2-40B4-BE49-F238E27FC236}">
              <a16:creationId xmlns:a16="http://schemas.microsoft.com/office/drawing/2014/main" xmlns="" id="{00000000-0008-0000-2000-00009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 name="158 CuadroTexto">
          <a:extLst>
            <a:ext uri="{FF2B5EF4-FFF2-40B4-BE49-F238E27FC236}">
              <a16:creationId xmlns:a16="http://schemas.microsoft.com/office/drawing/2014/main" xmlns="" id="{00000000-0008-0000-2000-00009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 name="159 CuadroTexto">
          <a:extLst>
            <a:ext uri="{FF2B5EF4-FFF2-40B4-BE49-F238E27FC236}">
              <a16:creationId xmlns:a16="http://schemas.microsoft.com/office/drawing/2014/main" xmlns="" id="{00000000-0008-0000-2000-0000A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 name="160 CuadroTexto">
          <a:extLst>
            <a:ext uri="{FF2B5EF4-FFF2-40B4-BE49-F238E27FC236}">
              <a16:creationId xmlns:a16="http://schemas.microsoft.com/office/drawing/2014/main" xmlns="" id="{00000000-0008-0000-2000-0000A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 name="161 CuadroTexto">
          <a:extLst>
            <a:ext uri="{FF2B5EF4-FFF2-40B4-BE49-F238E27FC236}">
              <a16:creationId xmlns:a16="http://schemas.microsoft.com/office/drawing/2014/main" xmlns="" id="{00000000-0008-0000-2000-0000A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 name="162 CuadroTexto">
          <a:extLst>
            <a:ext uri="{FF2B5EF4-FFF2-40B4-BE49-F238E27FC236}">
              <a16:creationId xmlns:a16="http://schemas.microsoft.com/office/drawing/2014/main" xmlns="" id="{00000000-0008-0000-2000-0000A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 name="163 CuadroTexto">
          <a:extLst>
            <a:ext uri="{FF2B5EF4-FFF2-40B4-BE49-F238E27FC236}">
              <a16:creationId xmlns:a16="http://schemas.microsoft.com/office/drawing/2014/main" xmlns="" id="{00000000-0008-0000-2000-0000A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 name="164 CuadroTexto">
          <a:extLst>
            <a:ext uri="{FF2B5EF4-FFF2-40B4-BE49-F238E27FC236}">
              <a16:creationId xmlns:a16="http://schemas.microsoft.com/office/drawing/2014/main" xmlns="" id="{00000000-0008-0000-2000-0000A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6" name="165 CuadroTexto">
          <a:extLst>
            <a:ext uri="{FF2B5EF4-FFF2-40B4-BE49-F238E27FC236}">
              <a16:creationId xmlns:a16="http://schemas.microsoft.com/office/drawing/2014/main" xmlns="" id="{00000000-0008-0000-2000-0000A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 name="166 CuadroTexto">
          <a:extLst>
            <a:ext uri="{FF2B5EF4-FFF2-40B4-BE49-F238E27FC236}">
              <a16:creationId xmlns:a16="http://schemas.microsoft.com/office/drawing/2014/main" xmlns="" id="{00000000-0008-0000-2000-0000A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 name="167 CuadroTexto">
          <a:extLst>
            <a:ext uri="{FF2B5EF4-FFF2-40B4-BE49-F238E27FC236}">
              <a16:creationId xmlns:a16="http://schemas.microsoft.com/office/drawing/2014/main" xmlns="" id="{00000000-0008-0000-2000-0000A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9" name="168 CuadroTexto">
          <a:extLst>
            <a:ext uri="{FF2B5EF4-FFF2-40B4-BE49-F238E27FC236}">
              <a16:creationId xmlns:a16="http://schemas.microsoft.com/office/drawing/2014/main" xmlns="" id="{00000000-0008-0000-2000-0000A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 name="169 CuadroTexto">
          <a:extLst>
            <a:ext uri="{FF2B5EF4-FFF2-40B4-BE49-F238E27FC236}">
              <a16:creationId xmlns:a16="http://schemas.microsoft.com/office/drawing/2014/main" xmlns="" id="{00000000-0008-0000-2000-0000A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 name="170 CuadroTexto">
          <a:extLst>
            <a:ext uri="{FF2B5EF4-FFF2-40B4-BE49-F238E27FC236}">
              <a16:creationId xmlns:a16="http://schemas.microsoft.com/office/drawing/2014/main" xmlns="" id="{00000000-0008-0000-2000-0000A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 name="171 CuadroTexto">
          <a:extLst>
            <a:ext uri="{FF2B5EF4-FFF2-40B4-BE49-F238E27FC236}">
              <a16:creationId xmlns:a16="http://schemas.microsoft.com/office/drawing/2014/main" xmlns="" id="{00000000-0008-0000-2000-0000A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 name="172 CuadroTexto">
          <a:extLst>
            <a:ext uri="{FF2B5EF4-FFF2-40B4-BE49-F238E27FC236}">
              <a16:creationId xmlns:a16="http://schemas.microsoft.com/office/drawing/2014/main" xmlns="" id="{00000000-0008-0000-2000-0000A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 name="173 CuadroTexto">
          <a:extLst>
            <a:ext uri="{FF2B5EF4-FFF2-40B4-BE49-F238E27FC236}">
              <a16:creationId xmlns:a16="http://schemas.microsoft.com/office/drawing/2014/main" xmlns="" id="{00000000-0008-0000-2000-0000A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 name="174 CuadroTexto">
          <a:extLst>
            <a:ext uri="{FF2B5EF4-FFF2-40B4-BE49-F238E27FC236}">
              <a16:creationId xmlns:a16="http://schemas.microsoft.com/office/drawing/2014/main" xmlns="" id="{00000000-0008-0000-2000-0000A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 name="175 CuadroTexto">
          <a:extLst>
            <a:ext uri="{FF2B5EF4-FFF2-40B4-BE49-F238E27FC236}">
              <a16:creationId xmlns:a16="http://schemas.microsoft.com/office/drawing/2014/main" xmlns="" id="{00000000-0008-0000-2000-0000B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 name="176 CuadroTexto">
          <a:extLst>
            <a:ext uri="{FF2B5EF4-FFF2-40B4-BE49-F238E27FC236}">
              <a16:creationId xmlns:a16="http://schemas.microsoft.com/office/drawing/2014/main" xmlns="" id="{00000000-0008-0000-2000-0000B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 name="177 CuadroTexto">
          <a:extLst>
            <a:ext uri="{FF2B5EF4-FFF2-40B4-BE49-F238E27FC236}">
              <a16:creationId xmlns:a16="http://schemas.microsoft.com/office/drawing/2014/main" xmlns="" id="{00000000-0008-0000-2000-0000B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 name="178 CuadroTexto">
          <a:extLst>
            <a:ext uri="{FF2B5EF4-FFF2-40B4-BE49-F238E27FC236}">
              <a16:creationId xmlns:a16="http://schemas.microsoft.com/office/drawing/2014/main" xmlns="" id="{00000000-0008-0000-2000-0000B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 name="179 CuadroTexto">
          <a:extLst>
            <a:ext uri="{FF2B5EF4-FFF2-40B4-BE49-F238E27FC236}">
              <a16:creationId xmlns:a16="http://schemas.microsoft.com/office/drawing/2014/main" xmlns="" id="{00000000-0008-0000-2000-0000B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 name="180 CuadroTexto">
          <a:extLst>
            <a:ext uri="{FF2B5EF4-FFF2-40B4-BE49-F238E27FC236}">
              <a16:creationId xmlns:a16="http://schemas.microsoft.com/office/drawing/2014/main" xmlns="" id="{00000000-0008-0000-2000-0000B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 name="181 CuadroTexto">
          <a:extLst>
            <a:ext uri="{FF2B5EF4-FFF2-40B4-BE49-F238E27FC236}">
              <a16:creationId xmlns:a16="http://schemas.microsoft.com/office/drawing/2014/main" xmlns="" id="{00000000-0008-0000-2000-0000B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 name="182 CuadroTexto">
          <a:extLst>
            <a:ext uri="{FF2B5EF4-FFF2-40B4-BE49-F238E27FC236}">
              <a16:creationId xmlns:a16="http://schemas.microsoft.com/office/drawing/2014/main" xmlns="" id="{00000000-0008-0000-2000-0000B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4" name="183 CuadroTexto">
          <a:extLst>
            <a:ext uri="{FF2B5EF4-FFF2-40B4-BE49-F238E27FC236}">
              <a16:creationId xmlns:a16="http://schemas.microsoft.com/office/drawing/2014/main" xmlns="" id="{00000000-0008-0000-2000-0000B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 name="184 CuadroTexto">
          <a:extLst>
            <a:ext uri="{FF2B5EF4-FFF2-40B4-BE49-F238E27FC236}">
              <a16:creationId xmlns:a16="http://schemas.microsoft.com/office/drawing/2014/main" xmlns="" id="{00000000-0008-0000-2000-0000B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 name="185 CuadroTexto">
          <a:extLst>
            <a:ext uri="{FF2B5EF4-FFF2-40B4-BE49-F238E27FC236}">
              <a16:creationId xmlns:a16="http://schemas.microsoft.com/office/drawing/2014/main" xmlns="" id="{00000000-0008-0000-2000-0000B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 name="186 CuadroTexto">
          <a:extLst>
            <a:ext uri="{FF2B5EF4-FFF2-40B4-BE49-F238E27FC236}">
              <a16:creationId xmlns:a16="http://schemas.microsoft.com/office/drawing/2014/main" xmlns="" id="{00000000-0008-0000-2000-0000B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 name="187 CuadroTexto">
          <a:extLst>
            <a:ext uri="{FF2B5EF4-FFF2-40B4-BE49-F238E27FC236}">
              <a16:creationId xmlns:a16="http://schemas.microsoft.com/office/drawing/2014/main" xmlns="" id="{00000000-0008-0000-2000-0000B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 name="188 CuadroTexto">
          <a:extLst>
            <a:ext uri="{FF2B5EF4-FFF2-40B4-BE49-F238E27FC236}">
              <a16:creationId xmlns:a16="http://schemas.microsoft.com/office/drawing/2014/main" xmlns="" id="{00000000-0008-0000-2000-0000B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 name="189 CuadroTexto">
          <a:extLst>
            <a:ext uri="{FF2B5EF4-FFF2-40B4-BE49-F238E27FC236}">
              <a16:creationId xmlns:a16="http://schemas.microsoft.com/office/drawing/2014/main" xmlns="" id="{00000000-0008-0000-2000-0000B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 name="190 CuadroTexto">
          <a:extLst>
            <a:ext uri="{FF2B5EF4-FFF2-40B4-BE49-F238E27FC236}">
              <a16:creationId xmlns:a16="http://schemas.microsoft.com/office/drawing/2014/main" xmlns="" id="{00000000-0008-0000-2000-0000B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 name="191 CuadroTexto">
          <a:extLst>
            <a:ext uri="{FF2B5EF4-FFF2-40B4-BE49-F238E27FC236}">
              <a16:creationId xmlns:a16="http://schemas.microsoft.com/office/drawing/2014/main" xmlns="" id="{00000000-0008-0000-2000-0000C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 name="192 CuadroTexto">
          <a:extLst>
            <a:ext uri="{FF2B5EF4-FFF2-40B4-BE49-F238E27FC236}">
              <a16:creationId xmlns:a16="http://schemas.microsoft.com/office/drawing/2014/main" xmlns="" id="{00000000-0008-0000-2000-0000C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 name="193 CuadroTexto">
          <a:extLst>
            <a:ext uri="{FF2B5EF4-FFF2-40B4-BE49-F238E27FC236}">
              <a16:creationId xmlns:a16="http://schemas.microsoft.com/office/drawing/2014/main" xmlns="" id="{00000000-0008-0000-2000-0000C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 name="194 CuadroTexto">
          <a:extLst>
            <a:ext uri="{FF2B5EF4-FFF2-40B4-BE49-F238E27FC236}">
              <a16:creationId xmlns:a16="http://schemas.microsoft.com/office/drawing/2014/main" xmlns="" id="{00000000-0008-0000-2000-0000C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 name="195 CuadroTexto">
          <a:extLst>
            <a:ext uri="{FF2B5EF4-FFF2-40B4-BE49-F238E27FC236}">
              <a16:creationId xmlns:a16="http://schemas.microsoft.com/office/drawing/2014/main" xmlns="" id="{00000000-0008-0000-2000-0000C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 name="196 CuadroTexto">
          <a:extLst>
            <a:ext uri="{FF2B5EF4-FFF2-40B4-BE49-F238E27FC236}">
              <a16:creationId xmlns:a16="http://schemas.microsoft.com/office/drawing/2014/main" xmlns="" id="{00000000-0008-0000-2000-0000C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 name="197 CuadroTexto">
          <a:extLst>
            <a:ext uri="{FF2B5EF4-FFF2-40B4-BE49-F238E27FC236}">
              <a16:creationId xmlns:a16="http://schemas.microsoft.com/office/drawing/2014/main" xmlns="" id="{00000000-0008-0000-2000-0000C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 name="198 CuadroTexto">
          <a:extLst>
            <a:ext uri="{FF2B5EF4-FFF2-40B4-BE49-F238E27FC236}">
              <a16:creationId xmlns:a16="http://schemas.microsoft.com/office/drawing/2014/main" xmlns="" id="{00000000-0008-0000-2000-0000C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 name="199 CuadroTexto">
          <a:extLst>
            <a:ext uri="{FF2B5EF4-FFF2-40B4-BE49-F238E27FC236}">
              <a16:creationId xmlns:a16="http://schemas.microsoft.com/office/drawing/2014/main" xmlns="" id="{00000000-0008-0000-2000-0000C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1" name="200 CuadroTexto">
          <a:extLst>
            <a:ext uri="{FF2B5EF4-FFF2-40B4-BE49-F238E27FC236}">
              <a16:creationId xmlns:a16="http://schemas.microsoft.com/office/drawing/2014/main" xmlns="" id="{00000000-0008-0000-2000-0000C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 name="201 CuadroTexto">
          <a:extLst>
            <a:ext uri="{FF2B5EF4-FFF2-40B4-BE49-F238E27FC236}">
              <a16:creationId xmlns:a16="http://schemas.microsoft.com/office/drawing/2014/main" xmlns="" id="{00000000-0008-0000-2000-0000C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 name="202 CuadroTexto">
          <a:extLst>
            <a:ext uri="{FF2B5EF4-FFF2-40B4-BE49-F238E27FC236}">
              <a16:creationId xmlns:a16="http://schemas.microsoft.com/office/drawing/2014/main" xmlns="" id="{00000000-0008-0000-2000-0000C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4" name="203 CuadroTexto">
          <a:extLst>
            <a:ext uri="{FF2B5EF4-FFF2-40B4-BE49-F238E27FC236}">
              <a16:creationId xmlns:a16="http://schemas.microsoft.com/office/drawing/2014/main" xmlns="" id="{00000000-0008-0000-2000-0000C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 name="204 CuadroTexto">
          <a:extLst>
            <a:ext uri="{FF2B5EF4-FFF2-40B4-BE49-F238E27FC236}">
              <a16:creationId xmlns:a16="http://schemas.microsoft.com/office/drawing/2014/main" xmlns="" id="{00000000-0008-0000-2000-0000C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 name="205 CuadroTexto">
          <a:extLst>
            <a:ext uri="{FF2B5EF4-FFF2-40B4-BE49-F238E27FC236}">
              <a16:creationId xmlns:a16="http://schemas.microsoft.com/office/drawing/2014/main" xmlns="" id="{00000000-0008-0000-2000-0000C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 name="206 CuadroTexto">
          <a:extLst>
            <a:ext uri="{FF2B5EF4-FFF2-40B4-BE49-F238E27FC236}">
              <a16:creationId xmlns:a16="http://schemas.microsoft.com/office/drawing/2014/main" xmlns="" id="{00000000-0008-0000-2000-0000C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 name="207 CuadroTexto">
          <a:extLst>
            <a:ext uri="{FF2B5EF4-FFF2-40B4-BE49-F238E27FC236}">
              <a16:creationId xmlns:a16="http://schemas.microsoft.com/office/drawing/2014/main" xmlns="" id="{00000000-0008-0000-2000-0000D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 name="208 CuadroTexto">
          <a:extLst>
            <a:ext uri="{FF2B5EF4-FFF2-40B4-BE49-F238E27FC236}">
              <a16:creationId xmlns:a16="http://schemas.microsoft.com/office/drawing/2014/main" xmlns="" id="{00000000-0008-0000-2000-0000D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 name="209 CuadroTexto">
          <a:extLst>
            <a:ext uri="{FF2B5EF4-FFF2-40B4-BE49-F238E27FC236}">
              <a16:creationId xmlns:a16="http://schemas.microsoft.com/office/drawing/2014/main" xmlns="" id="{00000000-0008-0000-2000-0000D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 name="210 CuadroTexto">
          <a:extLst>
            <a:ext uri="{FF2B5EF4-FFF2-40B4-BE49-F238E27FC236}">
              <a16:creationId xmlns:a16="http://schemas.microsoft.com/office/drawing/2014/main" xmlns="" id="{00000000-0008-0000-2000-0000D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 name="211 CuadroTexto">
          <a:extLst>
            <a:ext uri="{FF2B5EF4-FFF2-40B4-BE49-F238E27FC236}">
              <a16:creationId xmlns:a16="http://schemas.microsoft.com/office/drawing/2014/main" xmlns="" id="{00000000-0008-0000-2000-0000D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 name="212 CuadroTexto">
          <a:extLst>
            <a:ext uri="{FF2B5EF4-FFF2-40B4-BE49-F238E27FC236}">
              <a16:creationId xmlns:a16="http://schemas.microsoft.com/office/drawing/2014/main" xmlns="" id="{00000000-0008-0000-2000-0000D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 name="213 CuadroTexto">
          <a:extLst>
            <a:ext uri="{FF2B5EF4-FFF2-40B4-BE49-F238E27FC236}">
              <a16:creationId xmlns:a16="http://schemas.microsoft.com/office/drawing/2014/main" xmlns="" id="{00000000-0008-0000-2000-0000D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 name="214 CuadroTexto">
          <a:extLst>
            <a:ext uri="{FF2B5EF4-FFF2-40B4-BE49-F238E27FC236}">
              <a16:creationId xmlns:a16="http://schemas.microsoft.com/office/drawing/2014/main" xmlns="" id="{00000000-0008-0000-2000-0000D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 name="215 CuadroTexto">
          <a:extLst>
            <a:ext uri="{FF2B5EF4-FFF2-40B4-BE49-F238E27FC236}">
              <a16:creationId xmlns:a16="http://schemas.microsoft.com/office/drawing/2014/main" xmlns="" id="{00000000-0008-0000-2000-0000D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 name="216 CuadroTexto">
          <a:extLst>
            <a:ext uri="{FF2B5EF4-FFF2-40B4-BE49-F238E27FC236}">
              <a16:creationId xmlns:a16="http://schemas.microsoft.com/office/drawing/2014/main" xmlns="" id="{00000000-0008-0000-2000-0000D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 name="217 CuadroTexto">
          <a:extLst>
            <a:ext uri="{FF2B5EF4-FFF2-40B4-BE49-F238E27FC236}">
              <a16:creationId xmlns:a16="http://schemas.microsoft.com/office/drawing/2014/main" xmlns="" id="{00000000-0008-0000-2000-0000D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9" name="218 CuadroTexto">
          <a:extLst>
            <a:ext uri="{FF2B5EF4-FFF2-40B4-BE49-F238E27FC236}">
              <a16:creationId xmlns:a16="http://schemas.microsoft.com/office/drawing/2014/main" xmlns="" id="{00000000-0008-0000-2000-0000D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 name="219 CuadroTexto">
          <a:extLst>
            <a:ext uri="{FF2B5EF4-FFF2-40B4-BE49-F238E27FC236}">
              <a16:creationId xmlns:a16="http://schemas.microsoft.com/office/drawing/2014/main" xmlns="" id="{00000000-0008-0000-2000-0000D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 name="220 CuadroTexto">
          <a:extLst>
            <a:ext uri="{FF2B5EF4-FFF2-40B4-BE49-F238E27FC236}">
              <a16:creationId xmlns:a16="http://schemas.microsoft.com/office/drawing/2014/main" xmlns="" id="{00000000-0008-0000-2000-0000D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 name="221 CuadroTexto">
          <a:extLst>
            <a:ext uri="{FF2B5EF4-FFF2-40B4-BE49-F238E27FC236}">
              <a16:creationId xmlns:a16="http://schemas.microsoft.com/office/drawing/2014/main" xmlns="" id="{00000000-0008-0000-2000-0000D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 name="222 CuadroTexto">
          <a:extLst>
            <a:ext uri="{FF2B5EF4-FFF2-40B4-BE49-F238E27FC236}">
              <a16:creationId xmlns:a16="http://schemas.microsoft.com/office/drawing/2014/main" xmlns="" id="{00000000-0008-0000-2000-0000D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 name="223 CuadroTexto">
          <a:extLst>
            <a:ext uri="{FF2B5EF4-FFF2-40B4-BE49-F238E27FC236}">
              <a16:creationId xmlns:a16="http://schemas.microsoft.com/office/drawing/2014/main" xmlns="" id="{00000000-0008-0000-2000-0000E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 name="224 CuadroTexto">
          <a:extLst>
            <a:ext uri="{FF2B5EF4-FFF2-40B4-BE49-F238E27FC236}">
              <a16:creationId xmlns:a16="http://schemas.microsoft.com/office/drawing/2014/main" xmlns="" id="{00000000-0008-0000-2000-0000E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 name="225 CuadroTexto">
          <a:extLst>
            <a:ext uri="{FF2B5EF4-FFF2-40B4-BE49-F238E27FC236}">
              <a16:creationId xmlns:a16="http://schemas.microsoft.com/office/drawing/2014/main" xmlns="" id="{00000000-0008-0000-2000-0000E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 name="226 CuadroTexto">
          <a:extLst>
            <a:ext uri="{FF2B5EF4-FFF2-40B4-BE49-F238E27FC236}">
              <a16:creationId xmlns:a16="http://schemas.microsoft.com/office/drawing/2014/main" xmlns="" id="{00000000-0008-0000-2000-0000E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 name="227 CuadroTexto">
          <a:extLst>
            <a:ext uri="{FF2B5EF4-FFF2-40B4-BE49-F238E27FC236}">
              <a16:creationId xmlns:a16="http://schemas.microsoft.com/office/drawing/2014/main" xmlns="" id="{00000000-0008-0000-2000-0000E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 name="228 CuadroTexto">
          <a:extLst>
            <a:ext uri="{FF2B5EF4-FFF2-40B4-BE49-F238E27FC236}">
              <a16:creationId xmlns:a16="http://schemas.microsoft.com/office/drawing/2014/main" xmlns="" id="{00000000-0008-0000-2000-0000E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 name="229 CuadroTexto">
          <a:extLst>
            <a:ext uri="{FF2B5EF4-FFF2-40B4-BE49-F238E27FC236}">
              <a16:creationId xmlns:a16="http://schemas.microsoft.com/office/drawing/2014/main" xmlns="" id="{00000000-0008-0000-2000-0000E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 name="230 CuadroTexto">
          <a:extLst>
            <a:ext uri="{FF2B5EF4-FFF2-40B4-BE49-F238E27FC236}">
              <a16:creationId xmlns:a16="http://schemas.microsoft.com/office/drawing/2014/main" xmlns="" id="{00000000-0008-0000-2000-0000E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 name="231 CuadroTexto">
          <a:extLst>
            <a:ext uri="{FF2B5EF4-FFF2-40B4-BE49-F238E27FC236}">
              <a16:creationId xmlns:a16="http://schemas.microsoft.com/office/drawing/2014/main" xmlns="" id="{00000000-0008-0000-2000-0000E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 name="232 CuadroTexto">
          <a:extLst>
            <a:ext uri="{FF2B5EF4-FFF2-40B4-BE49-F238E27FC236}">
              <a16:creationId xmlns:a16="http://schemas.microsoft.com/office/drawing/2014/main" xmlns="" id="{00000000-0008-0000-2000-0000E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 name="233 CuadroTexto">
          <a:extLst>
            <a:ext uri="{FF2B5EF4-FFF2-40B4-BE49-F238E27FC236}">
              <a16:creationId xmlns:a16="http://schemas.microsoft.com/office/drawing/2014/main" xmlns="" id="{00000000-0008-0000-2000-0000E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 name="234 CuadroTexto">
          <a:extLst>
            <a:ext uri="{FF2B5EF4-FFF2-40B4-BE49-F238E27FC236}">
              <a16:creationId xmlns:a16="http://schemas.microsoft.com/office/drawing/2014/main" xmlns="" id="{00000000-0008-0000-2000-0000E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6" name="235 CuadroTexto">
          <a:extLst>
            <a:ext uri="{FF2B5EF4-FFF2-40B4-BE49-F238E27FC236}">
              <a16:creationId xmlns:a16="http://schemas.microsoft.com/office/drawing/2014/main" xmlns="" id="{00000000-0008-0000-2000-0000E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 name="236 CuadroTexto">
          <a:extLst>
            <a:ext uri="{FF2B5EF4-FFF2-40B4-BE49-F238E27FC236}">
              <a16:creationId xmlns:a16="http://schemas.microsoft.com/office/drawing/2014/main" xmlns="" id="{00000000-0008-0000-2000-0000E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 name="237 CuadroTexto">
          <a:extLst>
            <a:ext uri="{FF2B5EF4-FFF2-40B4-BE49-F238E27FC236}">
              <a16:creationId xmlns:a16="http://schemas.microsoft.com/office/drawing/2014/main" xmlns="" id="{00000000-0008-0000-2000-0000E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9" name="238 CuadroTexto">
          <a:extLst>
            <a:ext uri="{FF2B5EF4-FFF2-40B4-BE49-F238E27FC236}">
              <a16:creationId xmlns:a16="http://schemas.microsoft.com/office/drawing/2014/main" xmlns="" id="{00000000-0008-0000-2000-0000E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 name="239 CuadroTexto">
          <a:extLst>
            <a:ext uri="{FF2B5EF4-FFF2-40B4-BE49-F238E27FC236}">
              <a16:creationId xmlns:a16="http://schemas.microsoft.com/office/drawing/2014/main" xmlns="" id="{00000000-0008-0000-2000-0000F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 name="240 CuadroTexto">
          <a:extLst>
            <a:ext uri="{FF2B5EF4-FFF2-40B4-BE49-F238E27FC236}">
              <a16:creationId xmlns:a16="http://schemas.microsoft.com/office/drawing/2014/main" xmlns="" id="{00000000-0008-0000-2000-0000F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 name="241 CuadroTexto">
          <a:extLst>
            <a:ext uri="{FF2B5EF4-FFF2-40B4-BE49-F238E27FC236}">
              <a16:creationId xmlns:a16="http://schemas.microsoft.com/office/drawing/2014/main" xmlns="" id="{00000000-0008-0000-2000-0000F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 name="242 CuadroTexto">
          <a:extLst>
            <a:ext uri="{FF2B5EF4-FFF2-40B4-BE49-F238E27FC236}">
              <a16:creationId xmlns:a16="http://schemas.microsoft.com/office/drawing/2014/main" xmlns="" id="{00000000-0008-0000-2000-0000F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 name="243 CuadroTexto">
          <a:extLst>
            <a:ext uri="{FF2B5EF4-FFF2-40B4-BE49-F238E27FC236}">
              <a16:creationId xmlns:a16="http://schemas.microsoft.com/office/drawing/2014/main" xmlns="" id="{00000000-0008-0000-2000-0000F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 name="244 CuadroTexto">
          <a:extLst>
            <a:ext uri="{FF2B5EF4-FFF2-40B4-BE49-F238E27FC236}">
              <a16:creationId xmlns:a16="http://schemas.microsoft.com/office/drawing/2014/main" xmlns="" id="{00000000-0008-0000-2000-0000F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 name="245 CuadroTexto">
          <a:extLst>
            <a:ext uri="{FF2B5EF4-FFF2-40B4-BE49-F238E27FC236}">
              <a16:creationId xmlns:a16="http://schemas.microsoft.com/office/drawing/2014/main" xmlns="" id="{00000000-0008-0000-2000-0000F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 name="246 CuadroTexto">
          <a:extLst>
            <a:ext uri="{FF2B5EF4-FFF2-40B4-BE49-F238E27FC236}">
              <a16:creationId xmlns:a16="http://schemas.microsoft.com/office/drawing/2014/main" xmlns="" id="{00000000-0008-0000-2000-0000F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 name="247 CuadroTexto">
          <a:extLst>
            <a:ext uri="{FF2B5EF4-FFF2-40B4-BE49-F238E27FC236}">
              <a16:creationId xmlns:a16="http://schemas.microsoft.com/office/drawing/2014/main" xmlns="" id="{00000000-0008-0000-2000-0000F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 name="248 CuadroTexto">
          <a:extLst>
            <a:ext uri="{FF2B5EF4-FFF2-40B4-BE49-F238E27FC236}">
              <a16:creationId xmlns:a16="http://schemas.microsoft.com/office/drawing/2014/main" xmlns="" id="{00000000-0008-0000-2000-0000F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 name="249 CuadroTexto">
          <a:extLst>
            <a:ext uri="{FF2B5EF4-FFF2-40B4-BE49-F238E27FC236}">
              <a16:creationId xmlns:a16="http://schemas.microsoft.com/office/drawing/2014/main" xmlns="" id="{00000000-0008-0000-2000-0000F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 name="250 CuadroTexto">
          <a:extLst>
            <a:ext uri="{FF2B5EF4-FFF2-40B4-BE49-F238E27FC236}">
              <a16:creationId xmlns:a16="http://schemas.microsoft.com/office/drawing/2014/main" xmlns="" id="{00000000-0008-0000-2000-0000F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 name="251 CuadroTexto">
          <a:extLst>
            <a:ext uri="{FF2B5EF4-FFF2-40B4-BE49-F238E27FC236}">
              <a16:creationId xmlns:a16="http://schemas.microsoft.com/office/drawing/2014/main" xmlns="" id="{00000000-0008-0000-2000-0000F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 name="252 CuadroTexto">
          <a:extLst>
            <a:ext uri="{FF2B5EF4-FFF2-40B4-BE49-F238E27FC236}">
              <a16:creationId xmlns:a16="http://schemas.microsoft.com/office/drawing/2014/main" xmlns="" id="{00000000-0008-0000-2000-0000F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4" name="253 CuadroTexto">
          <a:extLst>
            <a:ext uri="{FF2B5EF4-FFF2-40B4-BE49-F238E27FC236}">
              <a16:creationId xmlns:a16="http://schemas.microsoft.com/office/drawing/2014/main" xmlns="" id="{00000000-0008-0000-2000-0000F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 name="254 CuadroTexto">
          <a:extLst>
            <a:ext uri="{FF2B5EF4-FFF2-40B4-BE49-F238E27FC236}">
              <a16:creationId xmlns:a16="http://schemas.microsoft.com/office/drawing/2014/main" xmlns="" id="{00000000-0008-0000-2000-0000F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 name="255 CuadroTexto">
          <a:extLst>
            <a:ext uri="{FF2B5EF4-FFF2-40B4-BE49-F238E27FC236}">
              <a16:creationId xmlns:a16="http://schemas.microsoft.com/office/drawing/2014/main" xmlns="" id="{00000000-0008-0000-2000-00000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 name="256 CuadroTexto">
          <a:extLst>
            <a:ext uri="{FF2B5EF4-FFF2-40B4-BE49-F238E27FC236}">
              <a16:creationId xmlns:a16="http://schemas.microsoft.com/office/drawing/2014/main" xmlns="" id="{00000000-0008-0000-2000-00000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 name="257 CuadroTexto">
          <a:extLst>
            <a:ext uri="{FF2B5EF4-FFF2-40B4-BE49-F238E27FC236}">
              <a16:creationId xmlns:a16="http://schemas.microsoft.com/office/drawing/2014/main" xmlns="" id="{00000000-0008-0000-2000-00000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 name="258 CuadroTexto">
          <a:extLst>
            <a:ext uri="{FF2B5EF4-FFF2-40B4-BE49-F238E27FC236}">
              <a16:creationId xmlns:a16="http://schemas.microsoft.com/office/drawing/2014/main" xmlns="" id="{00000000-0008-0000-2000-00000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 name="259 CuadroTexto">
          <a:extLst>
            <a:ext uri="{FF2B5EF4-FFF2-40B4-BE49-F238E27FC236}">
              <a16:creationId xmlns:a16="http://schemas.microsoft.com/office/drawing/2014/main" xmlns="" id="{00000000-0008-0000-2000-00000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 name="260 CuadroTexto">
          <a:extLst>
            <a:ext uri="{FF2B5EF4-FFF2-40B4-BE49-F238E27FC236}">
              <a16:creationId xmlns:a16="http://schemas.microsoft.com/office/drawing/2014/main" xmlns="" id="{00000000-0008-0000-2000-00000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 name="261 CuadroTexto">
          <a:extLst>
            <a:ext uri="{FF2B5EF4-FFF2-40B4-BE49-F238E27FC236}">
              <a16:creationId xmlns:a16="http://schemas.microsoft.com/office/drawing/2014/main" xmlns="" id="{00000000-0008-0000-2000-00000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 name="262 CuadroTexto">
          <a:extLst>
            <a:ext uri="{FF2B5EF4-FFF2-40B4-BE49-F238E27FC236}">
              <a16:creationId xmlns:a16="http://schemas.microsoft.com/office/drawing/2014/main" xmlns="" id="{00000000-0008-0000-2000-00000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 name="263 CuadroTexto">
          <a:extLst>
            <a:ext uri="{FF2B5EF4-FFF2-40B4-BE49-F238E27FC236}">
              <a16:creationId xmlns:a16="http://schemas.microsoft.com/office/drawing/2014/main" xmlns="" id="{00000000-0008-0000-2000-00000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 name="264 CuadroTexto">
          <a:extLst>
            <a:ext uri="{FF2B5EF4-FFF2-40B4-BE49-F238E27FC236}">
              <a16:creationId xmlns:a16="http://schemas.microsoft.com/office/drawing/2014/main" xmlns="" id="{00000000-0008-0000-2000-00000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 name="265 CuadroTexto">
          <a:extLst>
            <a:ext uri="{FF2B5EF4-FFF2-40B4-BE49-F238E27FC236}">
              <a16:creationId xmlns:a16="http://schemas.microsoft.com/office/drawing/2014/main" xmlns="" id="{00000000-0008-0000-2000-00000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 name="266 CuadroTexto">
          <a:extLst>
            <a:ext uri="{FF2B5EF4-FFF2-40B4-BE49-F238E27FC236}">
              <a16:creationId xmlns:a16="http://schemas.microsoft.com/office/drawing/2014/main" xmlns="" id="{00000000-0008-0000-2000-00000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 name="267 CuadroTexto">
          <a:extLst>
            <a:ext uri="{FF2B5EF4-FFF2-40B4-BE49-F238E27FC236}">
              <a16:creationId xmlns:a16="http://schemas.microsoft.com/office/drawing/2014/main" xmlns="" id="{00000000-0008-0000-2000-00000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69" name="268 CuadroTexto">
          <a:extLst>
            <a:ext uri="{FF2B5EF4-FFF2-40B4-BE49-F238E27FC236}">
              <a16:creationId xmlns:a16="http://schemas.microsoft.com/office/drawing/2014/main" xmlns="" id="{00000000-0008-0000-2000-00000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0" name="269 CuadroTexto">
          <a:extLst>
            <a:ext uri="{FF2B5EF4-FFF2-40B4-BE49-F238E27FC236}">
              <a16:creationId xmlns:a16="http://schemas.microsoft.com/office/drawing/2014/main" xmlns="" id="{00000000-0008-0000-2000-00000E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1" name="270 CuadroTexto">
          <a:extLst>
            <a:ext uri="{FF2B5EF4-FFF2-40B4-BE49-F238E27FC236}">
              <a16:creationId xmlns:a16="http://schemas.microsoft.com/office/drawing/2014/main" xmlns="" id="{00000000-0008-0000-2000-00000F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2" name="271 CuadroTexto">
          <a:extLst>
            <a:ext uri="{FF2B5EF4-FFF2-40B4-BE49-F238E27FC236}">
              <a16:creationId xmlns:a16="http://schemas.microsoft.com/office/drawing/2014/main" xmlns="" id="{00000000-0008-0000-2000-000010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3" name="272 CuadroTexto">
          <a:extLst>
            <a:ext uri="{FF2B5EF4-FFF2-40B4-BE49-F238E27FC236}">
              <a16:creationId xmlns:a16="http://schemas.microsoft.com/office/drawing/2014/main" xmlns="" id="{00000000-0008-0000-2000-000011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4" name="273 CuadroTexto">
          <a:extLst>
            <a:ext uri="{FF2B5EF4-FFF2-40B4-BE49-F238E27FC236}">
              <a16:creationId xmlns:a16="http://schemas.microsoft.com/office/drawing/2014/main" xmlns="" id="{00000000-0008-0000-2000-000012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5" name="274 CuadroTexto">
          <a:extLst>
            <a:ext uri="{FF2B5EF4-FFF2-40B4-BE49-F238E27FC236}">
              <a16:creationId xmlns:a16="http://schemas.microsoft.com/office/drawing/2014/main" xmlns="" id="{00000000-0008-0000-2000-000013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6" name="275 CuadroTexto">
          <a:extLst>
            <a:ext uri="{FF2B5EF4-FFF2-40B4-BE49-F238E27FC236}">
              <a16:creationId xmlns:a16="http://schemas.microsoft.com/office/drawing/2014/main" xmlns="" id="{00000000-0008-0000-2000-000014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7" name="276 CuadroTexto">
          <a:extLst>
            <a:ext uri="{FF2B5EF4-FFF2-40B4-BE49-F238E27FC236}">
              <a16:creationId xmlns:a16="http://schemas.microsoft.com/office/drawing/2014/main" xmlns="" id="{00000000-0008-0000-2000-000015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8" name="277 CuadroTexto">
          <a:extLst>
            <a:ext uri="{FF2B5EF4-FFF2-40B4-BE49-F238E27FC236}">
              <a16:creationId xmlns:a16="http://schemas.microsoft.com/office/drawing/2014/main" xmlns="" id="{00000000-0008-0000-2000-000016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9" name="278 CuadroTexto">
          <a:extLst>
            <a:ext uri="{FF2B5EF4-FFF2-40B4-BE49-F238E27FC236}">
              <a16:creationId xmlns:a16="http://schemas.microsoft.com/office/drawing/2014/main" xmlns="" id="{00000000-0008-0000-2000-000017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0" name="279 CuadroTexto">
          <a:extLst>
            <a:ext uri="{FF2B5EF4-FFF2-40B4-BE49-F238E27FC236}">
              <a16:creationId xmlns:a16="http://schemas.microsoft.com/office/drawing/2014/main" xmlns="" id="{00000000-0008-0000-2000-000018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1" name="280 CuadroTexto">
          <a:extLst>
            <a:ext uri="{FF2B5EF4-FFF2-40B4-BE49-F238E27FC236}">
              <a16:creationId xmlns:a16="http://schemas.microsoft.com/office/drawing/2014/main" xmlns="" id="{00000000-0008-0000-2000-000019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2" name="281 CuadroTexto">
          <a:extLst>
            <a:ext uri="{FF2B5EF4-FFF2-40B4-BE49-F238E27FC236}">
              <a16:creationId xmlns:a16="http://schemas.microsoft.com/office/drawing/2014/main" xmlns="" id="{00000000-0008-0000-2000-00001A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3" name="282 CuadroTexto">
          <a:extLst>
            <a:ext uri="{FF2B5EF4-FFF2-40B4-BE49-F238E27FC236}">
              <a16:creationId xmlns:a16="http://schemas.microsoft.com/office/drawing/2014/main" xmlns="" id="{00000000-0008-0000-2000-00001B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4" name="283 CuadroTexto">
          <a:extLst>
            <a:ext uri="{FF2B5EF4-FFF2-40B4-BE49-F238E27FC236}">
              <a16:creationId xmlns:a16="http://schemas.microsoft.com/office/drawing/2014/main" xmlns="" id="{00000000-0008-0000-2000-00001C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5" name="284 CuadroTexto">
          <a:extLst>
            <a:ext uri="{FF2B5EF4-FFF2-40B4-BE49-F238E27FC236}">
              <a16:creationId xmlns:a16="http://schemas.microsoft.com/office/drawing/2014/main" xmlns="" id="{00000000-0008-0000-2000-00001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6" name="285 CuadroTexto">
          <a:extLst>
            <a:ext uri="{FF2B5EF4-FFF2-40B4-BE49-F238E27FC236}">
              <a16:creationId xmlns:a16="http://schemas.microsoft.com/office/drawing/2014/main" xmlns="" id="{00000000-0008-0000-2000-00001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 name="286 CuadroTexto">
          <a:extLst>
            <a:ext uri="{FF2B5EF4-FFF2-40B4-BE49-F238E27FC236}">
              <a16:creationId xmlns:a16="http://schemas.microsoft.com/office/drawing/2014/main" xmlns="" id="{00000000-0008-0000-2000-00001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 name="287 CuadroTexto">
          <a:extLst>
            <a:ext uri="{FF2B5EF4-FFF2-40B4-BE49-F238E27FC236}">
              <a16:creationId xmlns:a16="http://schemas.microsoft.com/office/drawing/2014/main" xmlns="" id="{00000000-0008-0000-2000-00002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 name="288 CuadroTexto">
          <a:extLst>
            <a:ext uri="{FF2B5EF4-FFF2-40B4-BE49-F238E27FC236}">
              <a16:creationId xmlns:a16="http://schemas.microsoft.com/office/drawing/2014/main" xmlns="" id="{00000000-0008-0000-2000-00002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 name="289 CuadroTexto">
          <a:extLst>
            <a:ext uri="{FF2B5EF4-FFF2-40B4-BE49-F238E27FC236}">
              <a16:creationId xmlns:a16="http://schemas.microsoft.com/office/drawing/2014/main" xmlns="" id="{00000000-0008-0000-2000-00002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 name="290 CuadroTexto">
          <a:extLst>
            <a:ext uri="{FF2B5EF4-FFF2-40B4-BE49-F238E27FC236}">
              <a16:creationId xmlns:a16="http://schemas.microsoft.com/office/drawing/2014/main" xmlns="" id="{00000000-0008-0000-2000-00002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 name="291 CuadroTexto">
          <a:extLst>
            <a:ext uri="{FF2B5EF4-FFF2-40B4-BE49-F238E27FC236}">
              <a16:creationId xmlns:a16="http://schemas.microsoft.com/office/drawing/2014/main" xmlns="" id="{00000000-0008-0000-2000-00002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 name="292 CuadroTexto">
          <a:extLst>
            <a:ext uri="{FF2B5EF4-FFF2-40B4-BE49-F238E27FC236}">
              <a16:creationId xmlns:a16="http://schemas.microsoft.com/office/drawing/2014/main" xmlns="" id="{00000000-0008-0000-2000-00002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 name="293 CuadroTexto">
          <a:extLst>
            <a:ext uri="{FF2B5EF4-FFF2-40B4-BE49-F238E27FC236}">
              <a16:creationId xmlns:a16="http://schemas.microsoft.com/office/drawing/2014/main" xmlns="" id="{00000000-0008-0000-2000-00002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 name="294 CuadroTexto">
          <a:extLst>
            <a:ext uri="{FF2B5EF4-FFF2-40B4-BE49-F238E27FC236}">
              <a16:creationId xmlns:a16="http://schemas.microsoft.com/office/drawing/2014/main" xmlns="" id="{00000000-0008-0000-2000-00002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 name="295 CuadroTexto">
          <a:extLst>
            <a:ext uri="{FF2B5EF4-FFF2-40B4-BE49-F238E27FC236}">
              <a16:creationId xmlns:a16="http://schemas.microsoft.com/office/drawing/2014/main" xmlns="" id="{00000000-0008-0000-2000-00002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 name="296 CuadroTexto">
          <a:extLst>
            <a:ext uri="{FF2B5EF4-FFF2-40B4-BE49-F238E27FC236}">
              <a16:creationId xmlns:a16="http://schemas.microsoft.com/office/drawing/2014/main" xmlns="" id="{00000000-0008-0000-2000-00002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98" name="301 CuadroTexto">
          <a:extLst>
            <a:ext uri="{FF2B5EF4-FFF2-40B4-BE49-F238E27FC236}">
              <a16:creationId xmlns:a16="http://schemas.microsoft.com/office/drawing/2014/main" xmlns="" id="{00000000-0008-0000-2000-00002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99" name="302 CuadroTexto">
          <a:extLst>
            <a:ext uri="{FF2B5EF4-FFF2-40B4-BE49-F238E27FC236}">
              <a16:creationId xmlns:a16="http://schemas.microsoft.com/office/drawing/2014/main" xmlns="" id="{00000000-0008-0000-2000-00002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0" name="307 CuadroTexto">
          <a:extLst>
            <a:ext uri="{FF2B5EF4-FFF2-40B4-BE49-F238E27FC236}">
              <a16:creationId xmlns:a16="http://schemas.microsoft.com/office/drawing/2014/main" xmlns="" id="{00000000-0008-0000-2000-00002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1" name="308 CuadroTexto">
          <a:extLst>
            <a:ext uri="{FF2B5EF4-FFF2-40B4-BE49-F238E27FC236}">
              <a16:creationId xmlns:a16="http://schemas.microsoft.com/office/drawing/2014/main" xmlns="" id="{00000000-0008-0000-2000-00002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2" name="309 CuadroTexto">
          <a:extLst>
            <a:ext uri="{FF2B5EF4-FFF2-40B4-BE49-F238E27FC236}">
              <a16:creationId xmlns:a16="http://schemas.microsoft.com/office/drawing/2014/main" xmlns="" id="{00000000-0008-0000-2000-00002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3" name="310 CuadroTexto">
          <a:extLst>
            <a:ext uri="{FF2B5EF4-FFF2-40B4-BE49-F238E27FC236}">
              <a16:creationId xmlns:a16="http://schemas.microsoft.com/office/drawing/2014/main" xmlns="" id="{00000000-0008-0000-2000-00002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4" name="311 CuadroTexto">
          <a:extLst>
            <a:ext uri="{FF2B5EF4-FFF2-40B4-BE49-F238E27FC236}">
              <a16:creationId xmlns:a16="http://schemas.microsoft.com/office/drawing/2014/main" xmlns="" id="{00000000-0008-0000-2000-00003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5" name="312 CuadroTexto">
          <a:extLst>
            <a:ext uri="{FF2B5EF4-FFF2-40B4-BE49-F238E27FC236}">
              <a16:creationId xmlns:a16="http://schemas.microsoft.com/office/drawing/2014/main" xmlns="" id="{00000000-0008-0000-2000-00003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6" name="313 CuadroTexto">
          <a:extLst>
            <a:ext uri="{FF2B5EF4-FFF2-40B4-BE49-F238E27FC236}">
              <a16:creationId xmlns:a16="http://schemas.microsoft.com/office/drawing/2014/main" xmlns="" id="{00000000-0008-0000-2000-00003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7" name="314 CuadroTexto">
          <a:extLst>
            <a:ext uri="{FF2B5EF4-FFF2-40B4-BE49-F238E27FC236}">
              <a16:creationId xmlns:a16="http://schemas.microsoft.com/office/drawing/2014/main" xmlns="" id="{00000000-0008-0000-2000-00003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8" name="315 CuadroTexto">
          <a:extLst>
            <a:ext uri="{FF2B5EF4-FFF2-40B4-BE49-F238E27FC236}">
              <a16:creationId xmlns:a16="http://schemas.microsoft.com/office/drawing/2014/main" xmlns="" id="{00000000-0008-0000-2000-00003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9" name="316 CuadroTexto">
          <a:extLst>
            <a:ext uri="{FF2B5EF4-FFF2-40B4-BE49-F238E27FC236}">
              <a16:creationId xmlns:a16="http://schemas.microsoft.com/office/drawing/2014/main" xmlns="" id="{00000000-0008-0000-2000-00003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0" name="317 CuadroTexto">
          <a:extLst>
            <a:ext uri="{FF2B5EF4-FFF2-40B4-BE49-F238E27FC236}">
              <a16:creationId xmlns:a16="http://schemas.microsoft.com/office/drawing/2014/main" xmlns="" id="{00000000-0008-0000-2000-00003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1" name="318 CuadroTexto">
          <a:extLst>
            <a:ext uri="{FF2B5EF4-FFF2-40B4-BE49-F238E27FC236}">
              <a16:creationId xmlns:a16="http://schemas.microsoft.com/office/drawing/2014/main" xmlns="" id="{00000000-0008-0000-2000-00003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2" name="319 CuadroTexto">
          <a:extLst>
            <a:ext uri="{FF2B5EF4-FFF2-40B4-BE49-F238E27FC236}">
              <a16:creationId xmlns:a16="http://schemas.microsoft.com/office/drawing/2014/main" xmlns="" id="{00000000-0008-0000-2000-00003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3" name="320 CuadroTexto">
          <a:extLst>
            <a:ext uri="{FF2B5EF4-FFF2-40B4-BE49-F238E27FC236}">
              <a16:creationId xmlns:a16="http://schemas.microsoft.com/office/drawing/2014/main" xmlns="" id="{00000000-0008-0000-2000-00003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4" name="321 CuadroTexto">
          <a:extLst>
            <a:ext uri="{FF2B5EF4-FFF2-40B4-BE49-F238E27FC236}">
              <a16:creationId xmlns:a16="http://schemas.microsoft.com/office/drawing/2014/main" xmlns="" id="{00000000-0008-0000-2000-00003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5" name="322 CuadroTexto">
          <a:extLst>
            <a:ext uri="{FF2B5EF4-FFF2-40B4-BE49-F238E27FC236}">
              <a16:creationId xmlns:a16="http://schemas.microsoft.com/office/drawing/2014/main" xmlns="" id="{00000000-0008-0000-2000-00003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6" name="323 CuadroTexto">
          <a:extLst>
            <a:ext uri="{FF2B5EF4-FFF2-40B4-BE49-F238E27FC236}">
              <a16:creationId xmlns:a16="http://schemas.microsoft.com/office/drawing/2014/main" xmlns="" id="{00000000-0008-0000-2000-00003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7" name="324 CuadroTexto">
          <a:extLst>
            <a:ext uri="{FF2B5EF4-FFF2-40B4-BE49-F238E27FC236}">
              <a16:creationId xmlns:a16="http://schemas.microsoft.com/office/drawing/2014/main" xmlns="" id="{00000000-0008-0000-2000-00003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 name="325 CuadroTexto">
          <a:extLst>
            <a:ext uri="{FF2B5EF4-FFF2-40B4-BE49-F238E27FC236}">
              <a16:creationId xmlns:a16="http://schemas.microsoft.com/office/drawing/2014/main" xmlns="" id="{00000000-0008-0000-2000-00003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9" name="326 CuadroTexto">
          <a:extLst>
            <a:ext uri="{FF2B5EF4-FFF2-40B4-BE49-F238E27FC236}">
              <a16:creationId xmlns:a16="http://schemas.microsoft.com/office/drawing/2014/main" xmlns="" id="{00000000-0008-0000-2000-00003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0" name="327 CuadroTexto">
          <a:extLst>
            <a:ext uri="{FF2B5EF4-FFF2-40B4-BE49-F238E27FC236}">
              <a16:creationId xmlns:a16="http://schemas.microsoft.com/office/drawing/2014/main" xmlns="" id="{00000000-0008-0000-2000-00004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1" name="328 CuadroTexto">
          <a:extLst>
            <a:ext uri="{FF2B5EF4-FFF2-40B4-BE49-F238E27FC236}">
              <a16:creationId xmlns:a16="http://schemas.microsoft.com/office/drawing/2014/main" xmlns="" id="{00000000-0008-0000-2000-00004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2" name="329 CuadroTexto">
          <a:extLst>
            <a:ext uri="{FF2B5EF4-FFF2-40B4-BE49-F238E27FC236}">
              <a16:creationId xmlns:a16="http://schemas.microsoft.com/office/drawing/2014/main" xmlns="" id="{00000000-0008-0000-2000-00004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3" name="330 CuadroTexto">
          <a:extLst>
            <a:ext uri="{FF2B5EF4-FFF2-40B4-BE49-F238E27FC236}">
              <a16:creationId xmlns:a16="http://schemas.microsoft.com/office/drawing/2014/main" xmlns="" id="{00000000-0008-0000-2000-00004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4" name="331 CuadroTexto">
          <a:extLst>
            <a:ext uri="{FF2B5EF4-FFF2-40B4-BE49-F238E27FC236}">
              <a16:creationId xmlns:a16="http://schemas.microsoft.com/office/drawing/2014/main" xmlns="" id="{00000000-0008-0000-2000-00004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5" name="332 CuadroTexto">
          <a:extLst>
            <a:ext uri="{FF2B5EF4-FFF2-40B4-BE49-F238E27FC236}">
              <a16:creationId xmlns:a16="http://schemas.microsoft.com/office/drawing/2014/main" xmlns="" id="{00000000-0008-0000-2000-00004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6" name="333 CuadroTexto">
          <a:extLst>
            <a:ext uri="{FF2B5EF4-FFF2-40B4-BE49-F238E27FC236}">
              <a16:creationId xmlns:a16="http://schemas.microsoft.com/office/drawing/2014/main" xmlns="" id="{00000000-0008-0000-2000-00004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7" name="334 CuadroTexto">
          <a:extLst>
            <a:ext uri="{FF2B5EF4-FFF2-40B4-BE49-F238E27FC236}">
              <a16:creationId xmlns:a16="http://schemas.microsoft.com/office/drawing/2014/main" xmlns="" id="{00000000-0008-0000-2000-00004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8" name="335 CuadroTexto">
          <a:extLst>
            <a:ext uri="{FF2B5EF4-FFF2-40B4-BE49-F238E27FC236}">
              <a16:creationId xmlns:a16="http://schemas.microsoft.com/office/drawing/2014/main" xmlns="" id="{00000000-0008-0000-2000-00004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9" name="336 CuadroTexto">
          <a:extLst>
            <a:ext uri="{FF2B5EF4-FFF2-40B4-BE49-F238E27FC236}">
              <a16:creationId xmlns:a16="http://schemas.microsoft.com/office/drawing/2014/main" xmlns="" id="{00000000-0008-0000-2000-00004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0" name="337 CuadroTexto">
          <a:extLst>
            <a:ext uri="{FF2B5EF4-FFF2-40B4-BE49-F238E27FC236}">
              <a16:creationId xmlns:a16="http://schemas.microsoft.com/office/drawing/2014/main" xmlns="" id="{00000000-0008-0000-2000-00004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1" name="338 CuadroTexto">
          <a:extLst>
            <a:ext uri="{FF2B5EF4-FFF2-40B4-BE49-F238E27FC236}">
              <a16:creationId xmlns:a16="http://schemas.microsoft.com/office/drawing/2014/main" xmlns="" id="{00000000-0008-0000-2000-00004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2" name="339 CuadroTexto">
          <a:extLst>
            <a:ext uri="{FF2B5EF4-FFF2-40B4-BE49-F238E27FC236}">
              <a16:creationId xmlns:a16="http://schemas.microsoft.com/office/drawing/2014/main" xmlns="" id="{00000000-0008-0000-2000-00004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3" name="340 CuadroTexto">
          <a:extLst>
            <a:ext uri="{FF2B5EF4-FFF2-40B4-BE49-F238E27FC236}">
              <a16:creationId xmlns:a16="http://schemas.microsoft.com/office/drawing/2014/main" xmlns="" id="{00000000-0008-0000-2000-00004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4" name="341 CuadroTexto">
          <a:extLst>
            <a:ext uri="{FF2B5EF4-FFF2-40B4-BE49-F238E27FC236}">
              <a16:creationId xmlns:a16="http://schemas.microsoft.com/office/drawing/2014/main" xmlns="" id="{00000000-0008-0000-2000-00004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5" name="342 CuadroTexto">
          <a:extLst>
            <a:ext uri="{FF2B5EF4-FFF2-40B4-BE49-F238E27FC236}">
              <a16:creationId xmlns:a16="http://schemas.microsoft.com/office/drawing/2014/main" xmlns="" id="{00000000-0008-0000-2000-00004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6" name="343 CuadroTexto">
          <a:extLst>
            <a:ext uri="{FF2B5EF4-FFF2-40B4-BE49-F238E27FC236}">
              <a16:creationId xmlns:a16="http://schemas.microsoft.com/office/drawing/2014/main" xmlns="" id="{00000000-0008-0000-2000-00005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7" name="344 CuadroTexto">
          <a:extLst>
            <a:ext uri="{FF2B5EF4-FFF2-40B4-BE49-F238E27FC236}">
              <a16:creationId xmlns:a16="http://schemas.microsoft.com/office/drawing/2014/main" xmlns="" id="{00000000-0008-0000-2000-00005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8" name="345 CuadroTexto">
          <a:extLst>
            <a:ext uri="{FF2B5EF4-FFF2-40B4-BE49-F238E27FC236}">
              <a16:creationId xmlns:a16="http://schemas.microsoft.com/office/drawing/2014/main" xmlns="" id="{00000000-0008-0000-2000-00005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9" name="346 CuadroTexto">
          <a:extLst>
            <a:ext uri="{FF2B5EF4-FFF2-40B4-BE49-F238E27FC236}">
              <a16:creationId xmlns:a16="http://schemas.microsoft.com/office/drawing/2014/main" xmlns="" id="{00000000-0008-0000-2000-00005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0" name="347 CuadroTexto">
          <a:extLst>
            <a:ext uri="{FF2B5EF4-FFF2-40B4-BE49-F238E27FC236}">
              <a16:creationId xmlns:a16="http://schemas.microsoft.com/office/drawing/2014/main" xmlns="" id="{00000000-0008-0000-2000-00005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1" name="348 CuadroTexto">
          <a:extLst>
            <a:ext uri="{FF2B5EF4-FFF2-40B4-BE49-F238E27FC236}">
              <a16:creationId xmlns:a16="http://schemas.microsoft.com/office/drawing/2014/main" xmlns="" id="{00000000-0008-0000-2000-00005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2" name="349 CuadroTexto">
          <a:extLst>
            <a:ext uri="{FF2B5EF4-FFF2-40B4-BE49-F238E27FC236}">
              <a16:creationId xmlns:a16="http://schemas.microsoft.com/office/drawing/2014/main" xmlns="" id="{00000000-0008-0000-2000-00005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3" name="350 CuadroTexto">
          <a:extLst>
            <a:ext uri="{FF2B5EF4-FFF2-40B4-BE49-F238E27FC236}">
              <a16:creationId xmlns:a16="http://schemas.microsoft.com/office/drawing/2014/main" xmlns="" id="{00000000-0008-0000-2000-00005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4" name="351 CuadroTexto">
          <a:extLst>
            <a:ext uri="{FF2B5EF4-FFF2-40B4-BE49-F238E27FC236}">
              <a16:creationId xmlns:a16="http://schemas.microsoft.com/office/drawing/2014/main" xmlns="" id="{00000000-0008-0000-2000-00005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5" name="352 CuadroTexto">
          <a:extLst>
            <a:ext uri="{FF2B5EF4-FFF2-40B4-BE49-F238E27FC236}">
              <a16:creationId xmlns:a16="http://schemas.microsoft.com/office/drawing/2014/main" xmlns="" id="{00000000-0008-0000-2000-00005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6" name="353 CuadroTexto">
          <a:extLst>
            <a:ext uri="{FF2B5EF4-FFF2-40B4-BE49-F238E27FC236}">
              <a16:creationId xmlns:a16="http://schemas.microsoft.com/office/drawing/2014/main" xmlns="" id="{00000000-0008-0000-2000-00005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7" name="354 CuadroTexto">
          <a:extLst>
            <a:ext uri="{FF2B5EF4-FFF2-40B4-BE49-F238E27FC236}">
              <a16:creationId xmlns:a16="http://schemas.microsoft.com/office/drawing/2014/main" xmlns="" id="{00000000-0008-0000-2000-00005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8" name="355 CuadroTexto">
          <a:extLst>
            <a:ext uri="{FF2B5EF4-FFF2-40B4-BE49-F238E27FC236}">
              <a16:creationId xmlns:a16="http://schemas.microsoft.com/office/drawing/2014/main" xmlns="" id="{00000000-0008-0000-2000-00005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9" name="356 CuadroTexto">
          <a:extLst>
            <a:ext uri="{FF2B5EF4-FFF2-40B4-BE49-F238E27FC236}">
              <a16:creationId xmlns:a16="http://schemas.microsoft.com/office/drawing/2014/main" xmlns="" id="{00000000-0008-0000-2000-00005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0" name="357 CuadroTexto">
          <a:extLst>
            <a:ext uri="{FF2B5EF4-FFF2-40B4-BE49-F238E27FC236}">
              <a16:creationId xmlns:a16="http://schemas.microsoft.com/office/drawing/2014/main" xmlns="" id="{00000000-0008-0000-2000-00005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1" name="358 CuadroTexto">
          <a:extLst>
            <a:ext uri="{FF2B5EF4-FFF2-40B4-BE49-F238E27FC236}">
              <a16:creationId xmlns:a16="http://schemas.microsoft.com/office/drawing/2014/main" xmlns="" id="{00000000-0008-0000-2000-00005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2" name="359 CuadroTexto">
          <a:extLst>
            <a:ext uri="{FF2B5EF4-FFF2-40B4-BE49-F238E27FC236}">
              <a16:creationId xmlns:a16="http://schemas.microsoft.com/office/drawing/2014/main" xmlns="" id="{00000000-0008-0000-2000-00006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3" name="360 CuadroTexto">
          <a:extLst>
            <a:ext uri="{FF2B5EF4-FFF2-40B4-BE49-F238E27FC236}">
              <a16:creationId xmlns:a16="http://schemas.microsoft.com/office/drawing/2014/main" xmlns="" id="{00000000-0008-0000-2000-00006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4" name="361 CuadroTexto">
          <a:extLst>
            <a:ext uri="{FF2B5EF4-FFF2-40B4-BE49-F238E27FC236}">
              <a16:creationId xmlns:a16="http://schemas.microsoft.com/office/drawing/2014/main" xmlns="" id="{00000000-0008-0000-2000-00006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5" name="362 CuadroTexto">
          <a:extLst>
            <a:ext uri="{FF2B5EF4-FFF2-40B4-BE49-F238E27FC236}">
              <a16:creationId xmlns:a16="http://schemas.microsoft.com/office/drawing/2014/main" xmlns="" id="{00000000-0008-0000-2000-00006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6" name="363 CuadroTexto">
          <a:extLst>
            <a:ext uri="{FF2B5EF4-FFF2-40B4-BE49-F238E27FC236}">
              <a16:creationId xmlns:a16="http://schemas.microsoft.com/office/drawing/2014/main" xmlns="" id="{00000000-0008-0000-2000-00006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7" name="364 CuadroTexto">
          <a:extLst>
            <a:ext uri="{FF2B5EF4-FFF2-40B4-BE49-F238E27FC236}">
              <a16:creationId xmlns:a16="http://schemas.microsoft.com/office/drawing/2014/main" xmlns="" id="{00000000-0008-0000-2000-00006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8" name="365 CuadroTexto">
          <a:extLst>
            <a:ext uri="{FF2B5EF4-FFF2-40B4-BE49-F238E27FC236}">
              <a16:creationId xmlns:a16="http://schemas.microsoft.com/office/drawing/2014/main" xmlns="" id="{00000000-0008-0000-2000-00006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9" name="366 CuadroTexto">
          <a:extLst>
            <a:ext uri="{FF2B5EF4-FFF2-40B4-BE49-F238E27FC236}">
              <a16:creationId xmlns:a16="http://schemas.microsoft.com/office/drawing/2014/main" xmlns="" id="{00000000-0008-0000-2000-00006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0" name="367 CuadroTexto">
          <a:extLst>
            <a:ext uri="{FF2B5EF4-FFF2-40B4-BE49-F238E27FC236}">
              <a16:creationId xmlns:a16="http://schemas.microsoft.com/office/drawing/2014/main" xmlns="" id="{00000000-0008-0000-2000-00006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1" name="368 CuadroTexto">
          <a:extLst>
            <a:ext uri="{FF2B5EF4-FFF2-40B4-BE49-F238E27FC236}">
              <a16:creationId xmlns:a16="http://schemas.microsoft.com/office/drawing/2014/main" xmlns="" id="{00000000-0008-0000-2000-00006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2" name="369 CuadroTexto">
          <a:extLst>
            <a:ext uri="{FF2B5EF4-FFF2-40B4-BE49-F238E27FC236}">
              <a16:creationId xmlns:a16="http://schemas.microsoft.com/office/drawing/2014/main" xmlns="" id="{00000000-0008-0000-2000-00006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3" name="370 CuadroTexto">
          <a:extLst>
            <a:ext uri="{FF2B5EF4-FFF2-40B4-BE49-F238E27FC236}">
              <a16:creationId xmlns:a16="http://schemas.microsoft.com/office/drawing/2014/main" xmlns="" id="{00000000-0008-0000-2000-00006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4" name="371 CuadroTexto">
          <a:extLst>
            <a:ext uri="{FF2B5EF4-FFF2-40B4-BE49-F238E27FC236}">
              <a16:creationId xmlns:a16="http://schemas.microsoft.com/office/drawing/2014/main" xmlns="" id="{00000000-0008-0000-2000-00006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5" name="372 CuadroTexto">
          <a:extLst>
            <a:ext uri="{FF2B5EF4-FFF2-40B4-BE49-F238E27FC236}">
              <a16:creationId xmlns:a16="http://schemas.microsoft.com/office/drawing/2014/main" xmlns="" id="{00000000-0008-0000-2000-00006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6" name="373 CuadroTexto">
          <a:extLst>
            <a:ext uri="{FF2B5EF4-FFF2-40B4-BE49-F238E27FC236}">
              <a16:creationId xmlns:a16="http://schemas.microsoft.com/office/drawing/2014/main" xmlns="" id="{00000000-0008-0000-2000-00006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7" name="374 CuadroTexto">
          <a:extLst>
            <a:ext uri="{FF2B5EF4-FFF2-40B4-BE49-F238E27FC236}">
              <a16:creationId xmlns:a16="http://schemas.microsoft.com/office/drawing/2014/main" xmlns="" id="{00000000-0008-0000-2000-00006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8" name="375 CuadroTexto">
          <a:extLst>
            <a:ext uri="{FF2B5EF4-FFF2-40B4-BE49-F238E27FC236}">
              <a16:creationId xmlns:a16="http://schemas.microsoft.com/office/drawing/2014/main" xmlns="" id="{00000000-0008-0000-2000-00007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9" name="376 CuadroTexto">
          <a:extLst>
            <a:ext uri="{FF2B5EF4-FFF2-40B4-BE49-F238E27FC236}">
              <a16:creationId xmlns:a16="http://schemas.microsoft.com/office/drawing/2014/main" xmlns="" id="{00000000-0008-0000-2000-00007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0" name="377 CuadroTexto">
          <a:extLst>
            <a:ext uri="{FF2B5EF4-FFF2-40B4-BE49-F238E27FC236}">
              <a16:creationId xmlns:a16="http://schemas.microsoft.com/office/drawing/2014/main" xmlns="" id="{00000000-0008-0000-2000-00007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1" name="378 CuadroTexto">
          <a:extLst>
            <a:ext uri="{FF2B5EF4-FFF2-40B4-BE49-F238E27FC236}">
              <a16:creationId xmlns:a16="http://schemas.microsoft.com/office/drawing/2014/main" xmlns="" id="{00000000-0008-0000-2000-00007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2" name="379 CuadroTexto">
          <a:extLst>
            <a:ext uri="{FF2B5EF4-FFF2-40B4-BE49-F238E27FC236}">
              <a16:creationId xmlns:a16="http://schemas.microsoft.com/office/drawing/2014/main" xmlns="" id="{00000000-0008-0000-2000-00007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3" name="380 CuadroTexto">
          <a:extLst>
            <a:ext uri="{FF2B5EF4-FFF2-40B4-BE49-F238E27FC236}">
              <a16:creationId xmlns:a16="http://schemas.microsoft.com/office/drawing/2014/main" xmlns="" id="{00000000-0008-0000-2000-00007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4" name="381 CuadroTexto">
          <a:extLst>
            <a:ext uri="{FF2B5EF4-FFF2-40B4-BE49-F238E27FC236}">
              <a16:creationId xmlns:a16="http://schemas.microsoft.com/office/drawing/2014/main" xmlns="" id="{00000000-0008-0000-2000-00007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5" name="382 CuadroTexto">
          <a:extLst>
            <a:ext uri="{FF2B5EF4-FFF2-40B4-BE49-F238E27FC236}">
              <a16:creationId xmlns:a16="http://schemas.microsoft.com/office/drawing/2014/main" xmlns="" id="{00000000-0008-0000-2000-00007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6" name="383 CuadroTexto">
          <a:extLst>
            <a:ext uri="{FF2B5EF4-FFF2-40B4-BE49-F238E27FC236}">
              <a16:creationId xmlns:a16="http://schemas.microsoft.com/office/drawing/2014/main" xmlns="" id="{00000000-0008-0000-2000-00007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7" name="384 CuadroTexto">
          <a:extLst>
            <a:ext uri="{FF2B5EF4-FFF2-40B4-BE49-F238E27FC236}">
              <a16:creationId xmlns:a16="http://schemas.microsoft.com/office/drawing/2014/main" xmlns="" id="{00000000-0008-0000-2000-00007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8" name="385 CuadroTexto">
          <a:extLst>
            <a:ext uri="{FF2B5EF4-FFF2-40B4-BE49-F238E27FC236}">
              <a16:creationId xmlns:a16="http://schemas.microsoft.com/office/drawing/2014/main" xmlns="" id="{00000000-0008-0000-2000-00007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9" name="386 CuadroTexto">
          <a:extLst>
            <a:ext uri="{FF2B5EF4-FFF2-40B4-BE49-F238E27FC236}">
              <a16:creationId xmlns:a16="http://schemas.microsoft.com/office/drawing/2014/main" xmlns="" id="{00000000-0008-0000-2000-00007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0" name="387 CuadroTexto">
          <a:extLst>
            <a:ext uri="{FF2B5EF4-FFF2-40B4-BE49-F238E27FC236}">
              <a16:creationId xmlns:a16="http://schemas.microsoft.com/office/drawing/2014/main" xmlns="" id="{00000000-0008-0000-2000-00007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1" name="388 CuadroTexto">
          <a:extLst>
            <a:ext uri="{FF2B5EF4-FFF2-40B4-BE49-F238E27FC236}">
              <a16:creationId xmlns:a16="http://schemas.microsoft.com/office/drawing/2014/main" xmlns="" id="{00000000-0008-0000-2000-00007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2" name="389 CuadroTexto">
          <a:extLst>
            <a:ext uri="{FF2B5EF4-FFF2-40B4-BE49-F238E27FC236}">
              <a16:creationId xmlns:a16="http://schemas.microsoft.com/office/drawing/2014/main" xmlns="" id="{00000000-0008-0000-2000-00007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3" name="390 CuadroTexto">
          <a:extLst>
            <a:ext uri="{FF2B5EF4-FFF2-40B4-BE49-F238E27FC236}">
              <a16:creationId xmlns:a16="http://schemas.microsoft.com/office/drawing/2014/main" xmlns="" id="{00000000-0008-0000-2000-00007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4" name="391 CuadroTexto">
          <a:extLst>
            <a:ext uri="{FF2B5EF4-FFF2-40B4-BE49-F238E27FC236}">
              <a16:creationId xmlns:a16="http://schemas.microsoft.com/office/drawing/2014/main" xmlns="" id="{00000000-0008-0000-2000-00008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5" name="392 CuadroTexto">
          <a:extLst>
            <a:ext uri="{FF2B5EF4-FFF2-40B4-BE49-F238E27FC236}">
              <a16:creationId xmlns:a16="http://schemas.microsoft.com/office/drawing/2014/main" xmlns="" id="{00000000-0008-0000-2000-00008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6" name="393 CuadroTexto">
          <a:extLst>
            <a:ext uri="{FF2B5EF4-FFF2-40B4-BE49-F238E27FC236}">
              <a16:creationId xmlns:a16="http://schemas.microsoft.com/office/drawing/2014/main" xmlns="" id="{00000000-0008-0000-2000-00008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7" name="394 CuadroTexto">
          <a:extLst>
            <a:ext uri="{FF2B5EF4-FFF2-40B4-BE49-F238E27FC236}">
              <a16:creationId xmlns:a16="http://schemas.microsoft.com/office/drawing/2014/main" xmlns="" id="{00000000-0008-0000-2000-00008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8" name="395 CuadroTexto">
          <a:extLst>
            <a:ext uri="{FF2B5EF4-FFF2-40B4-BE49-F238E27FC236}">
              <a16:creationId xmlns:a16="http://schemas.microsoft.com/office/drawing/2014/main" xmlns="" id="{00000000-0008-0000-2000-00008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 name="396 CuadroTexto">
          <a:extLst>
            <a:ext uri="{FF2B5EF4-FFF2-40B4-BE49-F238E27FC236}">
              <a16:creationId xmlns:a16="http://schemas.microsoft.com/office/drawing/2014/main" xmlns="" id="{00000000-0008-0000-2000-00008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0" name="397 CuadroTexto">
          <a:extLst>
            <a:ext uri="{FF2B5EF4-FFF2-40B4-BE49-F238E27FC236}">
              <a16:creationId xmlns:a16="http://schemas.microsoft.com/office/drawing/2014/main" xmlns="" id="{00000000-0008-0000-2000-00008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1" name="398 CuadroTexto">
          <a:extLst>
            <a:ext uri="{FF2B5EF4-FFF2-40B4-BE49-F238E27FC236}">
              <a16:creationId xmlns:a16="http://schemas.microsoft.com/office/drawing/2014/main" xmlns="" id="{00000000-0008-0000-2000-00008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2" name="399 CuadroTexto">
          <a:extLst>
            <a:ext uri="{FF2B5EF4-FFF2-40B4-BE49-F238E27FC236}">
              <a16:creationId xmlns:a16="http://schemas.microsoft.com/office/drawing/2014/main" xmlns="" id="{00000000-0008-0000-2000-00008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3" name="400 CuadroTexto">
          <a:extLst>
            <a:ext uri="{FF2B5EF4-FFF2-40B4-BE49-F238E27FC236}">
              <a16:creationId xmlns:a16="http://schemas.microsoft.com/office/drawing/2014/main" xmlns="" id="{00000000-0008-0000-2000-00008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4" name="401 CuadroTexto">
          <a:extLst>
            <a:ext uri="{FF2B5EF4-FFF2-40B4-BE49-F238E27FC236}">
              <a16:creationId xmlns:a16="http://schemas.microsoft.com/office/drawing/2014/main" xmlns="" id="{00000000-0008-0000-2000-00008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5" name="402 CuadroTexto">
          <a:extLst>
            <a:ext uri="{FF2B5EF4-FFF2-40B4-BE49-F238E27FC236}">
              <a16:creationId xmlns:a16="http://schemas.microsoft.com/office/drawing/2014/main" xmlns="" id="{00000000-0008-0000-2000-00008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6" name="403 CuadroTexto">
          <a:extLst>
            <a:ext uri="{FF2B5EF4-FFF2-40B4-BE49-F238E27FC236}">
              <a16:creationId xmlns:a16="http://schemas.microsoft.com/office/drawing/2014/main" xmlns="" id="{00000000-0008-0000-2000-00008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7" name="404 CuadroTexto">
          <a:extLst>
            <a:ext uri="{FF2B5EF4-FFF2-40B4-BE49-F238E27FC236}">
              <a16:creationId xmlns:a16="http://schemas.microsoft.com/office/drawing/2014/main" xmlns="" id="{00000000-0008-0000-2000-00008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8" name="405 CuadroTexto">
          <a:extLst>
            <a:ext uri="{FF2B5EF4-FFF2-40B4-BE49-F238E27FC236}">
              <a16:creationId xmlns:a16="http://schemas.microsoft.com/office/drawing/2014/main" xmlns="" id="{00000000-0008-0000-2000-00008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9" name="406 CuadroTexto">
          <a:extLst>
            <a:ext uri="{FF2B5EF4-FFF2-40B4-BE49-F238E27FC236}">
              <a16:creationId xmlns:a16="http://schemas.microsoft.com/office/drawing/2014/main" xmlns="" id="{00000000-0008-0000-2000-00008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0" name="407 CuadroTexto">
          <a:extLst>
            <a:ext uri="{FF2B5EF4-FFF2-40B4-BE49-F238E27FC236}">
              <a16:creationId xmlns:a16="http://schemas.microsoft.com/office/drawing/2014/main" xmlns="" id="{00000000-0008-0000-2000-00009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1" name="408 CuadroTexto">
          <a:extLst>
            <a:ext uri="{FF2B5EF4-FFF2-40B4-BE49-F238E27FC236}">
              <a16:creationId xmlns:a16="http://schemas.microsoft.com/office/drawing/2014/main" xmlns="" id="{00000000-0008-0000-2000-00009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2" name="409 CuadroTexto">
          <a:extLst>
            <a:ext uri="{FF2B5EF4-FFF2-40B4-BE49-F238E27FC236}">
              <a16:creationId xmlns:a16="http://schemas.microsoft.com/office/drawing/2014/main" xmlns="" id="{00000000-0008-0000-2000-00009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3" name="410 CuadroTexto">
          <a:extLst>
            <a:ext uri="{FF2B5EF4-FFF2-40B4-BE49-F238E27FC236}">
              <a16:creationId xmlns:a16="http://schemas.microsoft.com/office/drawing/2014/main" xmlns="" id="{00000000-0008-0000-2000-00009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4" name="411 CuadroTexto">
          <a:extLst>
            <a:ext uri="{FF2B5EF4-FFF2-40B4-BE49-F238E27FC236}">
              <a16:creationId xmlns:a16="http://schemas.microsoft.com/office/drawing/2014/main" xmlns="" id="{00000000-0008-0000-2000-00009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5" name="412 CuadroTexto">
          <a:extLst>
            <a:ext uri="{FF2B5EF4-FFF2-40B4-BE49-F238E27FC236}">
              <a16:creationId xmlns:a16="http://schemas.microsoft.com/office/drawing/2014/main" xmlns="" id="{00000000-0008-0000-2000-00009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6" name="413 CuadroTexto">
          <a:extLst>
            <a:ext uri="{FF2B5EF4-FFF2-40B4-BE49-F238E27FC236}">
              <a16:creationId xmlns:a16="http://schemas.microsoft.com/office/drawing/2014/main" xmlns="" id="{00000000-0008-0000-2000-00009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7" name="414 CuadroTexto">
          <a:extLst>
            <a:ext uri="{FF2B5EF4-FFF2-40B4-BE49-F238E27FC236}">
              <a16:creationId xmlns:a16="http://schemas.microsoft.com/office/drawing/2014/main" xmlns="" id="{00000000-0008-0000-2000-00009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8" name="415 CuadroTexto">
          <a:extLst>
            <a:ext uri="{FF2B5EF4-FFF2-40B4-BE49-F238E27FC236}">
              <a16:creationId xmlns:a16="http://schemas.microsoft.com/office/drawing/2014/main" xmlns="" id="{00000000-0008-0000-2000-00009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9" name="416 CuadroTexto">
          <a:extLst>
            <a:ext uri="{FF2B5EF4-FFF2-40B4-BE49-F238E27FC236}">
              <a16:creationId xmlns:a16="http://schemas.microsoft.com/office/drawing/2014/main" xmlns="" id="{00000000-0008-0000-2000-00009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0" name="417 CuadroTexto">
          <a:extLst>
            <a:ext uri="{FF2B5EF4-FFF2-40B4-BE49-F238E27FC236}">
              <a16:creationId xmlns:a16="http://schemas.microsoft.com/office/drawing/2014/main" xmlns="" id="{00000000-0008-0000-2000-00009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1" name="418 CuadroTexto">
          <a:extLst>
            <a:ext uri="{FF2B5EF4-FFF2-40B4-BE49-F238E27FC236}">
              <a16:creationId xmlns:a16="http://schemas.microsoft.com/office/drawing/2014/main" xmlns="" id="{00000000-0008-0000-2000-00009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2" name="419 CuadroTexto">
          <a:extLst>
            <a:ext uri="{FF2B5EF4-FFF2-40B4-BE49-F238E27FC236}">
              <a16:creationId xmlns:a16="http://schemas.microsoft.com/office/drawing/2014/main" xmlns="" id="{00000000-0008-0000-2000-00009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3" name="420 CuadroTexto">
          <a:extLst>
            <a:ext uri="{FF2B5EF4-FFF2-40B4-BE49-F238E27FC236}">
              <a16:creationId xmlns:a16="http://schemas.microsoft.com/office/drawing/2014/main" xmlns="" id="{00000000-0008-0000-2000-00009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4" name="421 CuadroTexto">
          <a:extLst>
            <a:ext uri="{FF2B5EF4-FFF2-40B4-BE49-F238E27FC236}">
              <a16:creationId xmlns:a16="http://schemas.microsoft.com/office/drawing/2014/main" xmlns="" id="{00000000-0008-0000-2000-00009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5" name="422 CuadroTexto">
          <a:extLst>
            <a:ext uri="{FF2B5EF4-FFF2-40B4-BE49-F238E27FC236}">
              <a16:creationId xmlns:a16="http://schemas.microsoft.com/office/drawing/2014/main" xmlns="" id="{00000000-0008-0000-2000-00009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92366" cy="207869"/>
    <xdr:sp macro="" textlink="">
      <xdr:nvSpPr>
        <xdr:cNvPr id="416" name="423 CuadroTexto">
          <a:extLst>
            <a:ext uri="{FF2B5EF4-FFF2-40B4-BE49-F238E27FC236}">
              <a16:creationId xmlns:a16="http://schemas.microsoft.com/office/drawing/2014/main" xmlns="" id="{00000000-0008-0000-2000-0000A0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17" name="424 CuadroTexto">
          <a:extLst>
            <a:ext uri="{FF2B5EF4-FFF2-40B4-BE49-F238E27FC236}">
              <a16:creationId xmlns:a16="http://schemas.microsoft.com/office/drawing/2014/main" xmlns="" id="{00000000-0008-0000-2000-0000A1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18" name="425 CuadroTexto">
          <a:extLst>
            <a:ext uri="{FF2B5EF4-FFF2-40B4-BE49-F238E27FC236}">
              <a16:creationId xmlns:a16="http://schemas.microsoft.com/office/drawing/2014/main" xmlns="" id="{00000000-0008-0000-2000-0000A2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19" name="426 CuadroTexto">
          <a:extLst>
            <a:ext uri="{FF2B5EF4-FFF2-40B4-BE49-F238E27FC236}">
              <a16:creationId xmlns:a16="http://schemas.microsoft.com/office/drawing/2014/main" xmlns="" id="{00000000-0008-0000-2000-0000A3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0" name="427 CuadroTexto">
          <a:extLst>
            <a:ext uri="{FF2B5EF4-FFF2-40B4-BE49-F238E27FC236}">
              <a16:creationId xmlns:a16="http://schemas.microsoft.com/office/drawing/2014/main" xmlns="" id="{00000000-0008-0000-2000-0000A4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1" name="428 CuadroTexto">
          <a:extLst>
            <a:ext uri="{FF2B5EF4-FFF2-40B4-BE49-F238E27FC236}">
              <a16:creationId xmlns:a16="http://schemas.microsoft.com/office/drawing/2014/main" xmlns="" id="{00000000-0008-0000-2000-0000A5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2" name="429 CuadroTexto">
          <a:extLst>
            <a:ext uri="{FF2B5EF4-FFF2-40B4-BE49-F238E27FC236}">
              <a16:creationId xmlns:a16="http://schemas.microsoft.com/office/drawing/2014/main" xmlns="" id="{00000000-0008-0000-2000-0000A6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3" name="430 CuadroTexto">
          <a:extLst>
            <a:ext uri="{FF2B5EF4-FFF2-40B4-BE49-F238E27FC236}">
              <a16:creationId xmlns:a16="http://schemas.microsoft.com/office/drawing/2014/main" xmlns="" id="{00000000-0008-0000-2000-0000A7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4" name="431 CuadroTexto">
          <a:extLst>
            <a:ext uri="{FF2B5EF4-FFF2-40B4-BE49-F238E27FC236}">
              <a16:creationId xmlns:a16="http://schemas.microsoft.com/office/drawing/2014/main" xmlns="" id="{00000000-0008-0000-2000-0000A8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5" name="432 CuadroTexto">
          <a:extLst>
            <a:ext uri="{FF2B5EF4-FFF2-40B4-BE49-F238E27FC236}">
              <a16:creationId xmlns:a16="http://schemas.microsoft.com/office/drawing/2014/main" xmlns="" id="{00000000-0008-0000-2000-0000A9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6" name="433 CuadroTexto">
          <a:extLst>
            <a:ext uri="{FF2B5EF4-FFF2-40B4-BE49-F238E27FC236}">
              <a16:creationId xmlns:a16="http://schemas.microsoft.com/office/drawing/2014/main" xmlns="" id="{00000000-0008-0000-2000-0000AA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7" name="434 CuadroTexto">
          <a:extLst>
            <a:ext uri="{FF2B5EF4-FFF2-40B4-BE49-F238E27FC236}">
              <a16:creationId xmlns:a16="http://schemas.microsoft.com/office/drawing/2014/main" xmlns="" id="{00000000-0008-0000-2000-0000AB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8" name="435 CuadroTexto">
          <a:extLst>
            <a:ext uri="{FF2B5EF4-FFF2-40B4-BE49-F238E27FC236}">
              <a16:creationId xmlns:a16="http://schemas.microsoft.com/office/drawing/2014/main" xmlns="" id="{00000000-0008-0000-2000-0000AC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9" name="436 CuadroTexto">
          <a:extLst>
            <a:ext uri="{FF2B5EF4-FFF2-40B4-BE49-F238E27FC236}">
              <a16:creationId xmlns:a16="http://schemas.microsoft.com/office/drawing/2014/main" xmlns="" id="{00000000-0008-0000-2000-0000AD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0" name="437 CuadroTexto">
          <a:extLst>
            <a:ext uri="{FF2B5EF4-FFF2-40B4-BE49-F238E27FC236}">
              <a16:creationId xmlns:a16="http://schemas.microsoft.com/office/drawing/2014/main" xmlns="" id="{00000000-0008-0000-2000-0000AE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 name="438 CuadroTexto">
          <a:extLst>
            <a:ext uri="{FF2B5EF4-FFF2-40B4-BE49-F238E27FC236}">
              <a16:creationId xmlns:a16="http://schemas.microsoft.com/office/drawing/2014/main" xmlns="" id="{00000000-0008-0000-2000-0000AF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 name="439 CuadroTexto">
          <a:extLst>
            <a:ext uri="{FF2B5EF4-FFF2-40B4-BE49-F238E27FC236}">
              <a16:creationId xmlns:a16="http://schemas.microsoft.com/office/drawing/2014/main" xmlns="" id="{00000000-0008-0000-2000-0000B0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184731" cy="264560"/>
    <xdr:sp macro="" textlink="">
      <xdr:nvSpPr>
        <xdr:cNvPr id="433" name="440 CuadroTexto">
          <a:extLst>
            <a:ext uri="{FF2B5EF4-FFF2-40B4-BE49-F238E27FC236}">
              <a16:creationId xmlns:a16="http://schemas.microsoft.com/office/drawing/2014/main" xmlns="" id="{00000000-0008-0000-2000-0000B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4" name="441 CuadroTexto">
          <a:extLst>
            <a:ext uri="{FF2B5EF4-FFF2-40B4-BE49-F238E27FC236}">
              <a16:creationId xmlns:a16="http://schemas.microsoft.com/office/drawing/2014/main" xmlns="" id="{00000000-0008-0000-2000-0000B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5" name="442 CuadroTexto">
          <a:extLst>
            <a:ext uri="{FF2B5EF4-FFF2-40B4-BE49-F238E27FC236}">
              <a16:creationId xmlns:a16="http://schemas.microsoft.com/office/drawing/2014/main" xmlns="" id="{00000000-0008-0000-2000-0000B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6" name="443 CuadroTexto">
          <a:extLst>
            <a:ext uri="{FF2B5EF4-FFF2-40B4-BE49-F238E27FC236}">
              <a16:creationId xmlns:a16="http://schemas.microsoft.com/office/drawing/2014/main" xmlns="" id="{00000000-0008-0000-2000-0000B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7" name="444 CuadroTexto">
          <a:extLst>
            <a:ext uri="{FF2B5EF4-FFF2-40B4-BE49-F238E27FC236}">
              <a16:creationId xmlns:a16="http://schemas.microsoft.com/office/drawing/2014/main" xmlns="" id="{00000000-0008-0000-2000-0000B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8" name="445 CuadroTexto">
          <a:extLst>
            <a:ext uri="{FF2B5EF4-FFF2-40B4-BE49-F238E27FC236}">
              <a16:creationId xmlns:a16="http://schemas.microsoft.com/office/drawing/2014/main" xmlns="" id="{00000000-0008-0000-2000-0000B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9" name="446 CuadroTexto">
          <a:extLst>
            <a:ext uri="{FF2B5EF4-FFF2-40B4-BE49-F238E27FC236}">
              <a16:creationId xmlns:a16="http://schemas.microsoft.com/office/drawing/2014/main" xmlns="" id="{00000000-0008-0000-2000-0000B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0" name="447 CuadroTexto">
          <a:extLst>
            <a:ext uri="{FF2B5EF4-FFF2-40B4-BE49-F238E27FC236}">
              <a16:creationId xmlns:a16="http://schemas.microsoft.com/office/drawing/2014/main" xmlns="" id="{00000000-0008-0000-2000-0000B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1" name="448 CuadroTexto">
          <a:extLst>
            <a:ext uri="{FF2B5EF4-FFF2-40B4-BE49-F238E27FC236}">
              <a16:creationId xmlns:a16="http://schemas.microsoft.com/office/drawing/2014/main" xmlns="" id="{00000000-0008-0000-2000-0000B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2" name="449 CuadroTexto">
          <a:extLst>
            <a:ext uri="{FF2B5EF4-FFF2-40B4-BE49-F238E27FC236}">
              <a16:creationId xmlns:a16="http://schemas.microsoft.com/office/drawing/2014/main" xmlns="" id="{00000000-0008-0000-2000-0000B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3" name="450 CuadroTexto">
          <a:extLst>
            <a:ext uri="{FF2B5EF4-FFF2-40B4-BE49-F238E27FC236}">
              <a16:creationId xmlns:a16="http://schemas.microsoft.com/office/drawing/2014/main" xmlns="" id="{00000000-0008-0000-2000-0000B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4" name="451 CuadroTexto">
          <a:extLst>
            <a:ext uri="{FF2B5EF4-FFF2-40B4-BE49-F238E27FC236}">
              <a16:creationId xmlns:a16="http://schemas.microsoft.com/office/drawing/2014/main" xmlns="" id="{00000000-0008-0000-2000-0000B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 name="17 CuadroTexto">
          <a:extLst>
            <a:ext uri="{FF2B5EF4-FFF2-40B4-BE49-F238E27FC236}">
              <a16:creationId xmlns:a16="http://schemas.microsoft.com/office/drawing/2014/main" xmlns="" id="{00000000-0008-0000-2000-0000B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46" name="90 CuadroTexto">
          <a:extLst>
            <a:ext uri="{FF2B5EF4-FFF2-40B4-BE49-F238E27FC236}">
              <a16:creationId xmlns:a16="http://schemas.microsoft.com/office/drawing/2014/main" xmlns="" id="{00000000-0008-0000-2000-0000BE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47" name="91 CuadroTexto">
          <a:extLst>
            <a:ext uri="{FF2B5EF4-FFF2-40B4-BE49-F238E27FC236}">
              <a16:creationId xmlns:a16="http://schemas.microsoft.com/office/drawing/2014/main" xmlns="" id="{00000000-0008-0000-2000-0000BF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48" name="92 CuadroTexto">
          <a:extLst>
            <a:ext uri="{FF2B5EF4-FFF2-40B4-BE49-F238E27FC236}">
              <a16:creationId xmlns:a16="http://schemas.microsoft.com/office/drawing/2014/main" xmlns="" id="{00000000-0008-0000-2000-0000C0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49" name="93 CuadroTexto">
          <a:extLst>
            <a:ext uri="{FF2B5EF4-FFF2-40B4-BE49-F238E27FC236}">
              <a16:creationId xmlns:a16="http://schemas.microsoft.com/office/drawing/2014/main" xmlns="" id="{00000000-0008-0000-2000-0000C1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0" name="94 CuadroTexto">
          <a:extLst>
            <a:ext uri="{FF2B5EF4-FFF2-40B4-BE49-F238E27FC236}">
              <a16:creationId xmlns:a16="http://schemas.microsoft.com/office/drawing/2014/main" xmlns="" id="{00000000-0008-0000-2000-0000C2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1" name="95 CuadroTexto">
          <a:extLst>
            <a:ext uri="{FF2B5EF4-FFF2-40B4-BE49-F238E27FC236}">
              <a16:creationId xmlns:a16="http://schemas.microsoft.com/office/drawing/2014/main" xmlns="" id="{00000000-0008-0000-2000-0000C3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 name="96 CuadroTexto">
          <a:extLst>
            <a:ext uri="{FF2B5EF4-FFF2-40B4-BE49-F238E27FC236}">
              <a16:creationId xmlns:a16="http://schemas.microsoft.com/office/drawing/2014/main" xmlns="" id="{00000000-0008-0000-2000-0000C4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3" name="97 CuadroTexto">
          <a:extLst>
            <a:ext uri="{FF2B5EF4-FFF2-40B4-BE49-F238E27FC236}">
              <a16:creationId xmlns:a16="http://schemas.microsoft.com/office/drawing/2014/main" xmlns="" id="{00000000-0008-0000-2000-0000C5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4" name="98 CuadroTexto">
          <a:extLst>
            <a:ext uri="{FF2B5EF4-FFF2-40B4-BE49-F238E27FC236}">
              <a16:creationId xmlns:a16="http://schemas.microsoft.com/office/drawing/2014/main" xmlns="" id="{00000000-0008-0000-2000-0000C6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5" name="99 CuadroTexto">
          <a:extLst>
            <a:ext uri="{FF2B5EF4-FFF2-40B4-BE49-F238E27FC236}">
              <a16:creationId xmlns:a16="http://schemas.microsoft.com/office/drawing/2014/main" xmlns="" id="{00000000-0008-0000-2000-0000C7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6" name="100 CuadroTexto">
          <a:extLst>
            <a:ext uri="{FF2B5EF4-FFF2-40B4-BE49-F238E27FC236}">
              <a16:creationId xmlns:a16="http://schemas.microsoft.com/office/drawing/2014/main" xmlns="" id="{00000000-0008-0000-2000-0000C8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7" name="101 CuadroTexto">
          <a:extLst>
            <a:ext uri="{FF2B5EF4-FFF2-40B4-BE49-F238E27FC236}">
              <a16:creationId xmlns:a16="http://schemas.microsoft.com/office/drawing/2014/main" xmlns="" id="{00000000-0008-0000-2000-0000C9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8" name="118 CuadroTexto">
          <a:extLst>
            <a:ext uri="{FF2B5EF4-FFF2-40B4-BE49-F238E27FC236}">
              <a16:creationId xmlns:a16="http://schemas.microsoft.com/office/drawing/2014/main" xmlns="" id="{00000000-0008-0000-2000-0000C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 name="119 CuadroTexto">
          <a:extLst>
            <a:ext uri="{FF2B5EF4-FFF2-40B4-BE49-F238E27FC236}">
              <a16:creationId xmlns:a16="http://schemas.microsoft.com/office/drawing/2014/main" xmlns="" id="{00000000-0008-0000-2000-0000C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 name="120 CuadroTexto">
          <a:extLst>
            <a:ext uri="{FF2B5EF4-FFF2-40B4-BE49-F238E27FC236}">
              <a16:creationId xmlns:a16="http://schemas.microsoft.com/office/drawing/2014/main" xmlns="" id="{00000000-0008-0000-2000-0000C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 name="121 CuadroTexto">
          <a:extLst>
            <a:ext uri="{FF2B5EF4-FFF2-40B4-BE49-F238E27FC236}">
              <a16:creationId xmlns:a16="http://schemas.microsoft.com/office/drawing/2014/main" xmlns="" id="{00000000-0008-0000-2000-0000C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 name="122 CuadroTexto">
          <a:extLst>
            <a:ext uri="{FF2B5EF4-FFF2-40B4-BE49-F238E27FC236}">
              <a16:creationId xmlns:a16="http://schemas.microsoft.com/office/drawing/2014/main" xmlns="" id="{00000000-0008-0000-2000-0000C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 name="123 CuadroTexto">
          <a:extLst>
            <a:ext uri="{FF2B5EF4-FFF2-40B4-BE49-F238E27FC236}">
              <a16:creationId xmlns:a16="http://schemas.microsoft.com/office/drawing/2014/main" xmlns="" id="{00000000-0008-0000-2000-0000C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 name="124 CuadroTexto">
          <a:extLst>
            <a:ext uri="{FF2B5EF4-FFF2-40B4-BE49-F238E27FC236}">
              <a16:creationId xmlns:a16="http://schemas.microsoft.com/office/drawing/2014/main" xmlns="" id="{00000000-0008-0000-2000-0000D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 name="125 CuadroTexto">
          <a:extLst>
            <a:ext uri="{FF2B5EF4-FFF2-40B4-BE49-F238E27FC236}">
              <a16:creationId xmlns:a16="http://schemas.microsoft.com/office/drawing/2014/main" xmlns="" id="{00000000-0008-0000-2000-0000D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6" name="143 CuadroTexto">
          <a:extLst>
            <a:ext uri="{FF2B5EF4-FFF2-40B4-BE49-F238E27FC236}">
              <a16:creationId xmlns:a16="http://schemas.microsoft.com/office/drawing/2014/main" xmlns="" id="{00000000-0008-0000-2000-0000D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7" name="144 CuadroTexto">
          <a:extLst>
            <a:ext uri="{FF2B5EF4-FFF2-40B4-BE49-F238E27FC236}">
              <a16:creationId xmlns:a16="http://schemas.microsoft.com/office/drawing/2014/main" xmlns="" id="{00000000-0008-0000-2000-0000D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 name="145 CuadroTexto">
          <a:extLst>
            <a:ext uri="{FF2B5EF4-FFF2-40B4-BE49-F238E27FC236}">
              <a16:creationId xmlns:a16="http://schemas.microsoft.com/office/drawing/2014/main" xmlns="" id="{00000000-0008-0000-2000-0000D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9" name="146 CuadroTexto">
          <a:extLst>
            <a:ext uri="{FF2B5EF4-FFF2-40B4-BE49-F238E27FC236}">
              <a16:creationId xmlns:a16="http://schemas.microsoft.com/office/drawing/2014/main" xmlns="" id="{00000000-0008-0000-2000-0000D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0" name="147 CuadroTexto">
          <a:extLst>
            <a:ext uri="{FF2B5EF4-FFF2-40B4-BE49-F238E27FC236}">
              <a16:creationId xmlns:a16="http://schemas.microsoft.com/office/drawing/2014/main" xmlns="" id="{00000000-0008-0000-2000-0000D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 name="148 CuadroTexto">
          <a:extLst>
            <a:ext uri="{FF2B5EF4-FFF2-40B4-BE49-F238E27FC236}">
              <a16:creationId xmlns:a16="http://schemas.microsoft.com/office/drawing/2014/main" xmlns="" id="{00000000-0008-0000-2000-0000D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 name="149 CuadroTexto">
          <a:extLst>
            <a:ext uri="{FF2B5EF4-FFF2-40B4-BE49-F238E27FC236}">
              <a16:creationId xmlns:a16="http://schemas.microsoft.com/office/drawing/2014/main" xmlns="" id="{00000000-0008-0000-2000-0000D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 name="150 CuadroTexto">
          <a:extLst>
            <a:ext uri="{FF2B5EF4-FFF2-40B4-BE49-F238E27FC236}">
              <a16:creationId xmlns:a16="http://schemas.microsoft.com/office/drawing/2014/main" xmlns="" id="{00000000-0008-0000-2000-0000D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 name="151 CuadroTexto">
          <a:extLst>
            <a:ext uri="{FF2B5EF4-FFF2-40B4-BE49-F238E27FC236}">
              <a16:creationId xmlns:a16="http://schemas.microsoft.com/office/drawing/2014/main" xmlns="" id="{00000000-0008-0000-2000-0000D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 name="152 CuadroTexto">
          <a:extLst>
            <a:ext uri="{FF2B5EF4-FFF2-40B4-BE49-F238E27FC236}">
              <a16:creationId xmlns:a16="http://schemas.microsoft.com/office/drawing/2014/main" xmlns="" id="{00000000-0008-0000-2000-0000D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 name="153 CuadroTexto">
          <a:extLst>
            <a:ext uri="{FF2B5EF4-FFF2-40B4-BE49-F238E27FC236}">
              <a16:creationId xmlns:a16="http://schemas.microsoft.com/office/drawing/2014/main" xmlns="" id="{00000000-0008-0000-2000-0000D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 name="154 CuadroTexto">
          <a:extLst>
            <a:ext uri="{FF2B5EF4-FFF2-40B4-BE49-F238E27FC236}">
              <a16:creationId xmlns:a16="http://schemas.microsoft.com/office/drawing/2014/main" xmlns="" id="{00000000-0008-0000-2000-0000D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 name="155 CuadroTexto">
          <a:extLst>
            <a:ext uri="{FF2B5EF4-FFF2-40B4-BE49-F238E27FC236}">
              <a16:creationId xmlns:a16="http://schemas.microsoft.com/office/drawing/2014/main" xmlns="" id="{00000000-0008-0000-2000-0000D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 name="156 CuadroTexto">
          <a:extLst>
            <a:ext uri="{FF2B5EF4-FFF2-40B4-BE49-F238E27FC236}">
              <a16:creationId xmlns:a16="http://schemas.microsoft.com/office/drawing/2014/main" xmlns="" id="{00000000-0008-0000-2000-0000D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 name="157 CuadroTexto">
          <a:extLst>
            <a:ext uri="{FF2B5EF4-FFF2-40B4-BE49-F238E27FC236}">
              <a16:creationId xmlns:a16="http://schemas.microsoft.com/office/drawing/2014/main" xmlns="" id="{00000000-0008-0000-2000-0000E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 name="158 CuadroTexto">
          <a:extLst>
            <a:ext uri="{FF2B5EF4-FFF2-40B4-BE49-F238E27FC236}">
              <a16:creationId xmlns:a16="http://schemas.microsoft.com/office/drawing/2014/main" xmlns="" id="{00000000-0008-0000-2000-0000E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 name="159 CuadroTexto">
          <a:extLst>
            <a:ext uri="{FF2B5EF4-FFF2-40B4-BE49-F238E27FC236}">
              <a16:creationId xmlns:a16="http://schemas.microsoft.com/office/drawing/2014/main" xmlns="" id="{00000000-0008-0000-2000-0000E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 name="160 CuadroTexto">
          <a:extLst>
            <a:ext uri="{FF2B5EF4-FFF2-40B4-BE49-F238E27FC236}">
              <a16:creationId xmlns:a16="http://schemas.microsoft.com/office/drawing/2014/main" xmlns="" id="{00000000-0008-0000-2000-0000E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 name="161 CuadroTexto">
          <a:extLst>
            <a:ext uri="{FF2B5EF4-FFF2-40B4-BE49-F238E27FC236}">
              <a16:creationId xmlns:a16="http://schemas.microsoft.com/office/drawing/2014/main" xmlns="" id="{00000000-0008-0000-2000-0000E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5" name="162 CuadroTexto">
          <a:extLst>
            <a:ext uri="{FF2B5EF4-FFF2-40B4-BE49-F238E27FC236}">
              <a16:creationId xmlns:a16="http://schemas.microsoft.com/office/drawing/2014/main" xmlns="" id="{00000000-0008-0000-2000-0000E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 name="163 CuadroTexto">
          <a:extLst>
            <a:ext uri="{FF2B5EF4-FFF2-40B4-BE49-F238E27FC236}">
              <a16:creationId xmlns:a16="http://schemas.microsoft.com/office/drawing/2014/main" xmlns="" id="{00000000-0008-0000-2000-0000E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 name="164 CuadroTexto">
          <a:extLst>
            <a:ext uri="{FF2B5EF4-FFF2-40B4-BE49-F238E27FC236}">
              <a16:creationId xmlns:a16="http://schemas.microsoft.com/office/drawing/2014/main" xmlns="" id="{00000000-0008-0000-2000-0000E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 name="165 CuadroTexto">
          <a:extLst>
            <a:ext uri="{FF2B5EF4-FFF2-40B4-BE49-F238E27FC236}">
              <a16:creationId xmlns:a16="http://schemas.microsoft.com/office/drawing/2014/main" xmlns="" id="{00000000-0008-0000-2000-0000E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 name="166 CuadroTexto">
          <a:extLst>
            <a:ext uri="{FF2B5EF4-FFF2-40B4-BE49-F238E27FC236}">
              <a16:creationId xmlns:a16="http://schemas.microsoft.com/office/drawing/2014/main" xmlns="" id="{00000000-0008-0000-2000-0000E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 name="167 CuadroTexto">
          <a:extLst>
            <a:ext uri="{FF2B5EF4-FFF2-40B4-BE49-F238E27FC236}">
              <a16:creationId xmlns:a16="http://schemas.microsoft.com/office/drawing/2014/main" xmlns="" id="{00000000-0008-0000-2000-0000E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 name="168 CuadroTexto">
          <a:extLst>
            <a:ext uri="{FF2B5EF4-FFF2-40B4-BE49-F238E27FC236}">
              <a16:creationId xmlns:a16="http://schemas.microsoft.com/office/drawing/2014/main" xmlns="" id="{00000000-0008-0000-2000-0000E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 name="169 CuadroTexto">
          <a:extLst>
            <a:ext uri="{FF2B5EF4-FFF2-40B4-BE49-F238E27FC236}">
              <a16:creationId xmlns:a16="http://schemas.microsoft.com/office/drawing/2014/main" xmlns="" id="{00000000-0008-0000-2000-0000E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 name="170 CuadroTexto">
          <a:extLst>
            <a:ext uri="{FF2B5EF4-FFF2-40B4-BE49-F238E27FC236}">
              <a16:creationId xmlns:a16="http://schemas.microsoft.com/office/drawing/2014/main" xmlns="" id="{00000000-0008-0000-2000-0000E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 name="171 CuadroTexto">
          <a:extLst>
            <a:ext uri="{FF2B5EF4-FFF2-40B4-BE49-F238E27FC236}">
              <a16:creationId xmlns:a16="http://schemas.microsoft.com/office/drawing/2014/main" xmlns="" id="{00000000-0008-0000-2000-0000E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 name="172 CuadroTexto">
          <a:extLst>
            <a:ext uri="{FF2B5EF4-FFF2-40B4-BE49-F238E27FC236}">
              <a16:creationId xmlns:a16="http://schemas.microsoft.com/office/drawing/2014/main" xmlns="" id="{00000000-0008-0000-2000-0000E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 name="173 CuadroTexto">
          <a:extLst>
            <a:ext uri="{FF2B5EF4-FFF2-40B4-BE49-F238E27FC236}">
              <a16:creationId xmlns:a16="http://schemas.microsoft.com/office/drawing/2014/main" xmlns="" id="{00000000-0008-0000-2000-0000F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 name="174 CuadroTexto">
          <a:extLst>
            <a:ext uri="{FF2B5EF4-FFF2-40B4-BE49-F238E27FC236}">
              <a16:creationId xmlns:a16="http://schemas.microsoft.com/office/drawing/2014/main" xmlns="" id="{00000000-0008-0000-2000-0000F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 name="175 CuadroTexto">
          <a:extLst>
            <a:ext uri="{FF2B5EF4-FFF2-40B4-BE49-F238E27FC236}">
              <a16:creationId xmlns:a16="http://schemas.microsoft.com/office/drawing/2014/main" xmlns="" id="{00000000-0008-0000-2000-0000F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 name="176 CuadroTexto">
          <a:extLst>
            <a:ext uri="{FF2B5EF4-FFF2-40B4-BE49-F238E27FC236}">
              <a16:creationId xmlns:a16="http://schemas.microsoft.com/office/drawing/2014/main" xmlns="" id="{00000000-0008-0000-2000-0000F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0" name="177 CuadroTexto">
          <a:extLst>
            <a:ext uri="{FF2B5EF4-FFF2-40B4-BE49-F238E27FC236}">
              <a16:creationId xmlns:a16="http://schemas.microsoft.com/office/drawing/2014/main" xmlns="" id="{00000000-0008-0000-2000-0000F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1" name="178 CuadroTexto">
          <a:extLst>
            <a:ext uri="{FF2B5EF4-FFF2-40B4-BE49-F238E27FC236}">
              <a16:creationId xmlns:a16="http://schemas.microsoft.com/office/drawing/2014/main" xmlns="" id="{00000000-0008-0000-2000-0000F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2" name="179 CuadroTexto">
          <a:extLst>
            <a:ext uri="{FF2B5EF4-FFF2-40B4-BE49-F238E27FC236}">
              <a16:creationId xmlns:a16="http://schemas.microsoft.com/office/drawing/2014/main" xmlns="" id="{00000000-0008-0000-2000-0000F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3" name="180 CuadroTexto">
          <a:extLst>
            <a:ext uri="{FF2B5EF4-FFF2-40B4-BE49-F238E27FC236}">
              <a16:creationId xmlns:a16="http://schemas.microsoft.com/office/drawing/2014/main" xmlns="" id="{00000000-0008-0000-2000-0000F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4" name="181 CuadroTexto">
          <a:extLst>
            <a:ext uri="{FF2B5EF4-FFF2-40B4-BE49-F238E27FC236}">
              <a16:creationId xmlns:a16="http://schemas.microsoft.com/office/drawing/2014/main" xmlns="" id="{00000000-0008-0000-2000-0000F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5" name="182 CuadroTexto">
          <a:extLst>
            <a:ext uri="{FF2B5EF4-FFF2-40B4-BE49-F238E27FC236}">
              <a16:creationId xmlns:a16="http://schemas.microsoft.com/office/drawing/2014/main" xmlns="" id="{00000000-0008-0000-2000-0000F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6" name="183 CuadroTexto">
          <a:extLst>
            <a:ext uri="{FF2B5EF4-FFF2-40B4-BE49-F238E27FC236}">
              <a16:creationId xmlns:a16="http://schemas.microsoft.com/office/drawing/2014/main" xmlns="" id="{00000000-0008-0000-2000-0000F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7" name="184 CuadroTexto">
          <a:extLst>
            <a:ext uri="{FF2B5EF4-FFF2-40B4-BE49-F238E27FC236}">
              <a16:creationId xmlns:a16="http://schemas.microsoft.com/office/drawing/2014/main" xmlns="" id="{00000000-0008-0000-2000-0000F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8" name="185 CuadroTexto">
          <a:extLst>
            <a:ext uri="{FF2B5EF4-FFF2-40B4-BE49-F238E27FC236}">
              <a16:creationId xmlns:a16="http://schemas.microsoft.com/office/drawing/2014/main" xmlns="" id="{00000000-0008-0000-2000-0000F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9" name="186 CuadroTexto">
          <a:extLst>
            <a:ext uri="{FF2B5EF4-FFF2-40B4-BE49-F238E27FC236}">
              <a16:creationId xmlns:a16="http://schemas.microsoft.com/office/drawing/2014/main" xmlns="" id="{00000000-0008-0000-2000-0000F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0" name="187 CuadroTexto">
          <a:extLst>
            <a:ext uri="{FF2B5EF4-FFF2-40B4-BE49-F238E27FC236}">
              <a16:creationId xmlns:a16="http://schemas.microsoft.com/office/drawing/2014/main" xmlns="" id="{00000000-0008-0000-2000-0000F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1" name="188 CuadroTexto">
          <a:extLst>
            <a:ext uri="{FF2B5EF4-FFF2-40B4-BE49-F238E27FC236}">
              <a16:creationId xmlns:a16="http://schemas.microsoft.com/office/drawing/2014/main" xmlns="" id="{00000000-0008-0000-2000-0000F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2" name="189 CuadroTexto">
          <a:extLst>
            <a:ext uri="{FF2B5EF4-FFF2-40B4-BE49-F238E27FC236}">
              <a16:creationId xmlns:a16="http://schemas.microsoft.com/office/drawing/2014/main" xmlns="" id="{00000000-0008-0000-2000-00000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3" name="190 CuadroTexto">
          <a:extLst>
            <a:ext uri="{FF2B5EF4-FFF2-40B4-BE49-F238E27FC236}">
              <a16:creationId xmlns:a16="http://schemas.microsoft.com/office/drawing/2014/main" xmlns="" id="{00000000-0008-0000-2000-00000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 name="191 CuadroTexto">
          <a:extLst>
            <a:ext uri="{FF2B5EF4-FFF2-40B4-BE49-F238E27FC236}">
              <a16:creationId xmlns:a16="http://schemas.microsoft.com/office/drawing/2014/main" xmlns="" id="{00000000-0008-0000-2000-00000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 name="192 CuadroTexto">
          <a:extLst>
            <a:ext uri="{FF2B5EF4-FFF2-40B4-BE49-F238E27FC236}">
              <a16:creationId xmlns:a16="http://schemas.microsoft.com/office/drawing/2014/main" xmlns="" id="{00000000-0008-0000-2000-00000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 name="193 CuadroTexto">
          <a:extLst>
            <a:ext uri="{FF2B5EF4-FFF2-40B4-BE49-F238E27FC236}">
              <a16:creationId xmlns:a16="http://schemas.microsoft.com/office/drawing/2014/main" xmlns="" id="{00000000-0008-0000-2000-00000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 name="194 CuadroTexto">
          <a:extLst>
            <a:ext uri="{FF2B5EF4-FFF2-40B4-BE49-F238E27FC236}">
              <a16:creationId xmlns:a16="http://schemas.microsoft.com/office/drawing/2014/main" xmlns="" id="{00000000-0008-0000-2000-00000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 name="195 CuadroTexto">
          <a:extLst>
            <a:ext uri="{FF2B5EF4-FFF2-40B4-BE49-F238E27FC236}">
              <a16:creationId xmlns:a16="http://schemas.microsoft.com/office/drawing/2014/main" xmlns="" id="{00000000-0008-0000-2000-00000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 name="196 CuadroTexto">
          <a:extLst>
            <a:ext uri="{FF2B5EF4-FFF2-40B4-BE49-F238E27FC236}">
              <a16:creationId xmlns:a16="http://schemas.microsoft.com/office/drawing/2014/main" xmlns="" id="{00000000-0008-0000-2000-00000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 name="197 CuadroTexto">
          <a:extLst>
            <a:ext uri="{FF2B5EF4-FFF2-40B4-BE49-F238E27FC236}">
              <a16:creationId xmlns:a16="http://schemas.microsoft.com/office/drawing/2014/main" xmlns="" id="{00000000-0008-0000-2000-00000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 name="198 CuadroTexto">
          <a:extLst>
            <a:ext uri="{FF2B5EF4-FFF2-40B4-BE49-F238E27FC236}">
              <a16:creationId xmlns:a16="http://schemas.microsoft.com/office/drawing/2014/main" xmlns="" id="{00000000-0008-0000-2000-00000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 name="199 CuadroTexto">
          <a:extLst>
            <a:ext uri="{FF2B5EF4-FFF2-40B4-BE49-F238E27FC236}">
              <a16:creationId xmlns:a16="http://schemas.microsoft.com/office/drawing/2014/main" xmlns="" id="{00000000-0008-0000-2000-00000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 name="200 CuadroTexto">
          <a:extLst>
            <a:ext uri="{FF2B5EF4-FFF2-40B4-BE49-F238E27FC236}">
              <a16:creationId xmlns:a16="http://schemas.microsoft.com/office/drawing/2014/main" xmlns="" id="{00000000-0008-0000-2000-00000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 name="201 CuadroTexto">
          <a:extLst>
            <a:ext uri="{FF2B5EF4-FFF2-40B4-BE49-F238E27FC236}">
              <a16:creationId xmlns:a16="http://schemas.microsoft.com/office/drawing/2014/main" xmlns="" id="{00000000-0008-0000-2000-00000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 name="202 CuadroTexto">
          <a:extLst>
            <a:ext uri="{FF2B5EF4-FFF2-40B4-BE49-F238E27FC236}">
              <a16:creationId xmlns:a16="http://schemas.microsoft.com/office/drawing/2014/main" xmlns="" id="{00000000-0008-0000-2000-00000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 name="203 CuadroTexto">
          <a:extLst>
            <a:ext uri="{FF2B5EF4-FFF2-40B4-BE49-F238E27FC236}">
              <a16:creationId xmlns:a16="http://schemas.microsoft.com/office/drawing/2014/main" xmlns="" id="{00000000-0008-0000-2000-00000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 name="204 CuadroTexto">
          <a:extLst>
            <a:ext uri="{FF2B5EF4-FFF2-40B4-BE49-F238E27FC236}">
              <a16:creationId xmlns:a16="http://schemas.microsoft.com/office/drawing/2014/main" xmlns="" id="{00000000-0008-0000-2000-00000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 name="205 CuadroTexto">
          <a:extLst>
            <a:ext uri="{FF2B5EF4-FFF2-40B4-BE49-F238E27FC236}">
              <a16:creationId xmlns:a16="http://schemas.microsoft.com/office/drawing/2014/main" xmlns="" id="{00000000-0008-0000-2000-00001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 name="206 CuadroTexto">
          <a:extLst>
            <a:ext uri="{FF2B5EF4-FFF2-40B4-BE49-F238E27FC236}">
              <a16:creationId xmlns:a16="http://schemas.microsoft.com/office/drawing/2014/main" xmlns="" id="{00000000-0008-0000-2000-00001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 name="207 CuadroTexto">
          <a:extLst>
            <a:ext uri="{FF2B5EF4-FFF2-40B4-BE49-F238E27FC236}">
              <a16:creationId xmlns:a16="http://schemas.microsoft.com/office/drawing/2014/main" xmlns="" id="{00000000-0008-0000-2000-00001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 name="208 CuadroTexto">
          <a:extLst>
            <a:ext uri="{FF2B5EF4-FFF2-40B4-BE49-F238E27FC236}">
              <a16:creationId xmlns:a16="http://schemas.microsoft.com/office/drawing/2014/main" xmlns="" id="{00000000-0008-0000-2000-00001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 name="209 CuadroTexto">
          <a:extLst>
            <a:ext uri="{FF2B5EF4-FFF2-40B4-BE49-F238E27FC236}">
              <a16:creationId xmlns:a16="http://schemas.microsoft.com/office/drawing/2014/main" xmlns="" id="{00000000-0008-0000-2000-00001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 name="210 CuadroTexto">
          <a:extLst>
            <a:ext uri="{FF2B5EF4-FFF2-40B4-BE49-F238E27FC236}">
              <a16:creationId xmlns:a16="http://schemas.microsoft.com/office/drawing/2014/main" xmlns="" id="{00000000-0008-0000-2000-00001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 name="211 CuadroTexto">
          <a:extLst>
            <a:ext uri="{FF2B5EF4-FFF2-40B4-BE49-F238E27FC236}">
              <a16:creationId xmlns:a16="http://schemas.microsoft.com/office/drawing/2014/main" xmlns="" id="{00000000-0008-0000-2000-00001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 name="212 CuadroTexto">
          <a:extLst>
            <a:ext uri="{FF2B5EF4-FFF2-40B4-BE49-F238E27FC236}">
              <a16:creationId xmlns:a16="http://schemas.microsoft.com/office/drawing/2014/main" xmlns="" id="{00000000-0008-0000-2000-00001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 name="213 CuadroTexto">
          <a:extLst>
            <a:ext uri="{FF2B5EF4-FFF2-40B4-BE49-F238E27FC236}">
              <a16:creationId xmlns:a16="http://schemas.microsoft.com/office/drawing/2014/main" xmlns="" id="{00000000-0008-0000-2000-00001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 name="214 CuadroTexto">
          <a:extLst>
            <a:ext uri="{FF2B5EF4-FFF2-40B4-BE49-F238E27FC236}">
              <a16:creationId xmlns:a16="http://schemas.microsoft.com/office/drawing/2014/main" xmlns="" id="{00000000-0008-0000-2000-00001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 name="215 CuadroTexto">
          <a:extLst>
            <a:ext uri="{FF2B5EF4-FFF2-40B4-BE49-F238E27FC236}">
              <a16:creationId xmlns:a16="http://schemas.microsoft.com/office/drawing/2014/main" xmlns="" id="{00000000-0008-0000-2000-00001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 name="216 CuadroTexto">
          <a:extLst>
            <a:ext uri="{FF2B5EF4-FFF2-40B4-BE49-F238E27FC236}">
              <a16:creationId xmlns:a16="http://schemas.microsoft.com/office/drawing/2014/main" xmlns="" id="{00000000-0008-0000-2000-00001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 name="217 CuadroTexto">
          <a:extLst>
            <a:ext uri="{FF2B5EF4-FFF2-40B4-BE49-F238E27FC236}">
              <a16:creationId xmlns:a16="http://schemas.microsoft.com/office/drawing/2014/main" xmlns="" id="{00000000-0008-0000-2000-00001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 name="218 CuadroTexto">
          <a:extLst>
            <a:ext uri="{FF2B5EF4-FFF2-40B4-BE49-F238E27FC236}">
              <a16:creationId xmlns:a16="http://schemas.microsoft.com/office/drawing/2014/main" xmlns="" id="{00000000-0008-0000-2000-00001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 name="219 CuadroTexto">
          <a:extLst>
            <a:ext uri="{FF2B5EF4-FFF2-40B4-BE49-F238E27FC236}">
              <a16:creationId xmlns:a16="http://schemas.microsoft.com/office/drawing/2014/main" xmlns="" id="{00000000-0008-0000-2000-00001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 name="220 CuadroTexto">
          <a:extLst>
            <a:ext uri="{FF2B5EF4-FFF2-40B4-BE49-F238E27FC236}">
              <a16:creationId xmlns:a16="http://schemas.microsoft.com/office/drawing/2014/main" xmlns="" id="{00000000-0008-0000-2000-00001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4" name="221 CuadroTexto">
          <a:extLst>
            <a:ext uri="{FF2B5EF4-FFF2-40B4-BE49-F238E27FC236}">
              <a16:creationId xmlns:a16="http://schemas.microsoft.com/office/drawing/2014/main" xmlns="" id="{00000000-0008-0000-2000-00002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5" name="222 CuadroTexto">
          <a:extLst>
            <a:ext uri="{FF2B5EF4-FFF2-40B4-BE49-F238E27FC236}">
              <a16:creationId xmlns:a16="http://schemas.microsoft.com/office/drawing/2014/main" xmlns="" id="{00000000-0008-0000-2000-00002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 name="223 CuadroTexto">
          <a:extLst>
            <a:ext uri="{FF2B5EF4-FFF2-40B4-BE49-F238E27FC236}">
              <a16:creationId xmlns:a16="http://schemas.microsoft.com/office/drawing/2014/main" xmlns="" id="{00000000-0008-0000-2000-00002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 name="224 CuadroTexto">
          <a:extLst>
            <a:ext uri="{FF2B5EF4-FFF2-40B4-BE49-F238E27FC236}">
              <a16:creationId xmlns:a16="http://schemas.microsoft.com/office/drawing/2014/main" xmlns="" id="{00000000-0008-0000-2000-00002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 name="225 CuadroTexto">
          <a:extLst>
            <a:ext uri="{FF2B5EF4-FFF2-40B4-BE49-F238E27FC236}">
              <a16:creationId xmlns:a16="http://schemas.microsoft.com/office/drawing/2014/main" xmlns="" id="{00000000-0008-0000-2000-00002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 name="226 CuadroTexto">
          <a:extLst>
            <a:ext uri="{FF2B5EF4-FFF2-40B4-BE49-F238E27FC236}">
              <a16:creationId xmlns:a16="http://schemas.microsoft.com/office/drawing/2014/main" xmlns="" id="{00000000-0008-0000-2000-00002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 name="227 CuadroTexto">
          <a:extLst>
            <a:ext uri="{FF2B5EF4-FFF2-40B4-BE49-F238E27FC236}">
              <a16:creationId xmlns:a16="http://schemas.microsoft.com/office/drawing/2014/main" xmlns="" id="{00000000-0008-0000-2000-00002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 name="228 CuadroTexto">
          <a:extLst>
            <a:ext uri="{FF2B5EF4-FFF2-40B4-BE49-F238E27FC236}">
              <a16:creationId xmlns:a16="http://schemas.microsoft.com/office/drawing/2014/main" xmlns="" id="{00000000-0008-0000-2000-00002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 name="229 CuadroTexto">
          <a:extLst>
            <a:ext uri="{FF2B5EF4-FFF2-40B4-BE49-F238E27FC236}">
              <a16:creationId xmlns:a16="http://schemas.microsoft.com/office/drawing/2014/main" xmlns="" id="{00000000-0008-0000-2000-00002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 name="230 CuadroTexto">
          <a:extLst>
            <a:ext uri="{FF2B5EF4-FFF2-40B4-BE49-F238E27FC236}">
              <a16:creationId xmlns:a16="http://schemas.microsoft.com/office/drawing/2014/main" xmlns="" id="{00000000-0008-0000-2000-00002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 name="231 CuadroTexto">
          <a:extLst>
            <a:ext uri="{FF2B5EF4-FFF2-40B4-BE49-F238E27FC236}">
              <a16:creationId xmlns:a16="http://schemas.microsoft.com/office/drawing/2014/main" xmlns="" id="{00000000-0008-0000-2000-00002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 name="232 CuadroTexto">
          <a:extLst>
            <a:ext uri="{FF2B5EF4-FFF2-40B4-BE49-F238E27FC236}">
              <a16:creationId xmlns:a16="http://schemas.microsoft.com/office/drawing/2014/main" xmlns="" id="{00000000-0008-0000-2000-00002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 name="233 CuadroTexto">
          <a:extLst>
            <a:ext uri="{FF2B5EF4-FFF2-40B4-BE49-F238E27FC236}">
              <a16:creationId xmlns:a16="http://schemas.microsoft.com/office/drawing/2014/main" xmlns="" id="{00000000-0008-0000-2000-00002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 name="234 CuadroTexto">
          <a:extLst>
            <a:ext uri="{FF2B5EF4-FFF2-40B4-BE49-F238E27FC236}">
              <a16:creationId xmlns:a16="http://schemas.microsoft.com/office/drawing/2014/main" xmlns="" id="{00000000-0008-0000-2000-00002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 name="235 CuadroTexto">
          <a:extLst>
            <a:ext uri="{FF2B5EF4-FFF2-40B4-BE49-F238E27FC236}">
              <a16:creationId xmlns:a16="http://schemas.microsoft.com/office/drawing/2014/main" xmlns="" id="{00000000-0008-0000-2000-00002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 name="236 CuadroTexto">
          <a:extLst>
            <a:ext uri="{FF2B5EF4-FFF2-40B4-BE49-F238E27FC236}">
              <a16:creationId xmlns:a16="http://schemas.microsoft.com/office/drawing/2014/main" xmlns="" id="{00000000-0008-0000-2000-00002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 name="237 CuadroTexto">
          <a:extLst>
            <a:ext uri="{FF2B5EF4-FFF2-40B4-BE49-F238E27FC236}">
              <a16:creationId xmlns:a16="http://schemas.microsoft.com/office/drawing/2014/main" xmlns="" id="{00000000-0008-0000-2000-00003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1" name="238 CuadroTexto">
          <a:extLst>
            <a:ext uri="{FF2B5EF4-FFF2-40B4-BE49-F238E27FC236}">
              <a16:creationId xmlns:a16="http://schemas.microsoft.com/office/drawing/2014/main" xmlns="" id="{00000000-0008-0000-2000-00003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2" name="239 CuadroTexto">
          <a:extLst>
            <a:ext uri="{FF2B5EF4-FFF2-40B4-BE49-F238E27FC236}">
              <a16:creationId xmlns:a16="http://schemas.microsoft.com/office/drawing/2014/main" xmlns="" id="{00000000-0008-0000-2000-00003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3" name="240 CuadroTexto">
          <a:extLst>
            <a:ext uri="{FF2B5EF4-FFF2-40B4-BE49-F238E27FC236}">
              <a16:creationId xmlns:a16="http://schemas.microsoft.com/office/drawing/2014/main" xmlns="" id="{00000000-0008-0000-2000-00003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4" name="241 CuadroTexto">
          <a:extLst>
            <a:ext uri="{FF2B5EF4-FFF2-40B4-BE49-F238E27FC236}">
              <a16:creationId xmlns:a16="http://schemas.microsoft.com/office/drawing/2014/main" xmlns="" id="{00000000-0008-0000-2000-00003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5" name="242 CuadroTexto">
          <a:extLst>
            <a:ext uri="{FF2B5EF4-FFF2-40B4-BE49-F238E27FC236}">
              <a16:creationId xmlns:a16="http://schemas.microsoft.com/office/drawing/2014/main" xmlns="" id="{00000000-0008-0000-2000-00003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6" name="243 CuadroTexto">
          <a:extLst>
            <a:ext uri="{FF2B5EF4-FFF2-40B4-BE49-F238E27FC236}">
              <a16:creationId xmlns:a16="http://schemas.microsoft.com/office/drawing/2014/main" xmlns="" id="{00000000-0008-0000-2000-00003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7" name="244 CuadroTexto">
          <a:extLst>
            <a:ext uri="{FF2B5EF4-FFF2-40B4-BE49-F238E27FC236}">
              <a16:creationId xmlns:a16="http://schemas.microsoft.com/office/drawing/2014/main" xmlns="" id="{00000000-0008-0000-2000-00003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8" name="245 CuadroTexto">
          <a:extLst>
            <a:ext uri="{FF2B5EF4-FFF2-40B4-BE49-F238E27FC236}">
              <a16:creationId xmlns:a16="http://schemas.microsoft.com/office/drawing/2014/main" xmlns="" id="{00000000-0008-0000-2000-00003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9" name="246 CuadroTexto">
          <a:extLst>
            <a:ext uri="{FF2B5EF4-FFF2-40B4-BE49-F238E27FC236}">
              <a16:creationId xmlns:a16="http://schemas.microsoft.com/office/drawing/2014/main" xmlns="" id="{00000000-0008-0000-2000-00003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0" name="247 CuadroTexto">
          <a:extLst>
            <a:ext uri="{FF2B5EF4-FFF2-40B4-BE49-F238E27FC236}">
              <a16:creationId xmlns:a16="http://schemas.microsoft.com/office/drawing/2014/main" xmlns="" id="{00000000-0008-0000-2000-00003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1" name="248 CuadroTexto">
          <a:extLst>
            <a:ext uri="{FF2B5EF4-FFF2-40B4-BE49-F238E27FC236}">
              <a16:creationId xmlns:a16="http://schemas.microsoft.com/office/drawing/2014/main" xmlns="" id="{00000000-0008-0000-2000-00003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2" name="249 CuadroTexto">
          <a:extLst>
            <a:ext uri="{FF2B5EF4-FFF2-40B4-BE49-F238E27FC236}">
              <a16:creationId xmlns:a16="http://schemas.microsoft.com/office/drawing/2014/main" xmlns="" id="{00000000-0008-0000-2000-00003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3" name="250 CuadroTexto">
          <a:extLst>
            <a:ext uri="{FF2B5EF4-FFF2-40B4-BE49-F238E27FC236}">
              <a16:creationId xmlns:a16="http://schemas.microsoft.com/office/drawing/2014/main" xmlns="" id="{00000000-0008-0000-2000-00003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4" name="251 CuadroTexto">
          <a:extLst>
            <a:ext uri="{FF2B5EF4-FFF2-40B4-BE49-F238E27FC236}">
              <a16:creationId xmlns:a16="http://schemas.microsoft.com/office/drawing/2014/main" xmlns="" id="{00000000-0008-0000-2000-00003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5" name="252 CuadroTexto">
          <a:extLst>
            <a:ext uri="{FF2B5EF4-FFF2-40B4-BE49-F238E27FC236}">
              <a16:creationId xmlns:a16="http://schemas.microsoft.com/office/drawing/2014/main" xmlns="" id="{00000000-0008-0000-2000-00003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6" name="253 CuadroTexto">
          <a:extLst>
            <a:ext uri="{FF2B5EF4-FFF2-40B4-BE49-F238E27FC236}">
              <a16:creationId xmlns:a16="http://schemas.microsoft.com/office/drawing/2014/main" xmlns="" id="{00000000-0008-0000-2000-00004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7" name="254 CuadroTexto">
          <a:extLst>
            <a:ext uri="{FF2B5EF4-FFF2-40B4-BE49-F238E27FC236}">
              <a16:creationId xmlns:a16="http://schemas.microsoft.com/office/drawing/2014/main" xmlns="" id="{00000000-0008-0000-2000-00004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8" name="255 CuadroTexto">
          <a:extLst>
            <a:ext uri="{FF2B5EF4-FFF2-40B4-BE49-F238E27FC236}">
              <a16:creationId xmlns:a16="http://schemas.microsoft.com/office/drawing/2014/main" xmlns="" id="{00000000-0008-0000-2000-00004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9" name="256 CuadroTexto">
          <a:extLst>
            <a:ext uri="{FF2B5EF4-FFF2-40B4-BE49-F238E27FC236}">
              <a16:creationId xmlns:a16="http://schemas.microsoft.com/office/drawing/2014/main" xmlns="" id="{00000000-0008-0000-2000-00004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0" name="257 CuadroTexto">
          <a:extLst>
            <a:ext uri="{FF2B5EF4-FFF2-40B4-BE49-F238E27FC236}">
              <a16:creationId xmlns:a16="http://schemas.microsoft.com/office/drawing/2014/main" xmlns="" id="{00000000-0008-0000-2000-00004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1" name="258 CuadroTexto">
          <a:extLst>
            <a:ext uri="{FF2B5EF4-FFF2-40B4-BE49-F238E27FC236}">
              <a16:creationId xmlns:a16="http://schemas.microsoft.com/office/drawing/2014/main" xmlns="" id="{00000000-0008-0000-2000-00004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2" name="259 CuadroTexto">
          <a:extLst>
            <a:ext uri="{FF2B5EF4-FFF2-40B4-BE49-F238E27FC236}">
              <a16:creationId xmlns:a16="http://schemas.microsoft.com/office/drawing/2014/main" xmlns="" id="{00000000-0008-0000-2000-00004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3" name="260 CuadroTexto">
          <a:extLst>
            <a:ext uri="{FF2B5EF4-FFF2-40B4-BE49-F238E27FC236}">
              <a16:creationId xmlns:a16="http://schemas.microsoft.com/office/drawing/2014/main" xmlns="" id="{00000000-0008-0000-2000-00004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4" name="261 CuadroTexto">
          <a:extLst>
            <a:ext uri="{FF2B5EF4-FFF2-40B4-BE49-F238E27FC236}">
              <a16:creationId xmlns:a16="http://schemas.microsoft.com/office/drawing/2014/main" xmlns="" id="{00000000-0008-0000-2000-00004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5" name="262 CuadroTexto">
          <a:extLst>
            <a:ext uri="{FF2B5EF4-FFF2-40B4-BE49-F238E27FC236}">
              <a16:creationId xmlns:a16="http://schemas.microsoft.com/office/drawing/2014/main" xmlns="" id="{00000000-0008-0000-2000-00004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6" name="263 CuadroTexto">
          <a:extLst>
            <a:ext uri="{FF2B5EF4-FFF2-40B4-BE49-F238E27FC236}">
              <a16:creationId xmlns:a16="http://schemas.microsoft.com/office/drawing/2014/main" xmlns="" id="{00000000-0008-0000-2000-00004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7" name="264 CuadroTexto">
          <a:extLst>
            <a:ext uri="{FF2B5EF4-FFF2-40B4-BE49-F238E27FC236}">
              <a16:creationId xmlns:a16="http://schemas.microsoft.com/office/drawing/2014/main" xmlns="" id="{00000000-0008-0000-2000-00004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8" name="265 CuadroTexto">
          <a:extLst>
            <a:ext uri="{FF2B5EF4-FFF2-40B4-BE49-F238E27FC236}">
              <a16:creationId xmlns:a16="http://schemas.microsoft.com/office/drawing/2014/main" xmlns="" id="{00000000-0008-0000-2000-00004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9" name="266 CuadroTexto">
          <a:extLst>
            <a:ext uri="{FF2B5EF4-FFF2-40B4-BE49-F238E27FC236}">
              <a16:creationId xmlns:a16="http://schemas.microsoft.com/office/drawing/2014/main" xmlns="" id="{00000000-0008-0000-2000-00004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90" name="267 CuadroTexto">
          <a:extLst>
            <a:ext uri="{FF2B5EF4-FFF2-40B4-BE49-F238E27FC236}">
              <a16:creationId xmlns:a16="http://schemas.microsoft.com/office/drawing/2014/main" xmlns="" id="{00000000-0008-0000-2000-00004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591" name="268 CuadroTexto">
          <a:extLst>
            <a:ext uri="{FF2B5EF4-FFF2-40B4-BE49-F238E27FC236}">
              <a16:creationId xmlns:a16="http://schemas.microsoft.com/office/drawing/2014/main" xmlns="" id="{00000000-0008-0000-2000-00004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2" name="269 CuadroTexto">
          <a:extLst>
            <a:ext uri="{FF2B5EF4-FFF2-40B4-BE49-F238E27FC236}">
              <a16:creationId xmlns:a16="http://schemas.microsoft.com/office/drawing/2014/main" xmlns="" id="{00000000-0008-0000-2000-000050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3" name="270 CuadroTexto">
          <a:extLst>
            <a:ext uri="{FF2B5EF4-FFF2-40B4-BE49-F238E27FC236}">
              <a16:creationId xmlns:a16="http://schemas.microsoft.com/office/drawing/2014/main" xmlns="" id="{00000000-0008-0000-2000-000051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4" name="271 CuadroTexto">
          <a:extLst>
            <a:ext uri="{FF2B5EF4-FFF2-40B4-BE49-F238E27FC236}">
              <a16:creationId xmlns:a16="http://schemas.microsoft.com/office/drawing/2014/main" xmlns="" id="{00000000-0008-0000-2000-000052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5" name="272 CuadroTexto">
          <a:extLst>
            <a:ext uri="{FF2B5EF4-FFF2-40B4-BE49-F238E27FC236}">
              <a16:creationId xmlns:a16="http://schemas.microsoft.com/office/drawing/2014/main" xmlns="" id="{00000000-0008-0000-2000-000053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6" name="273 CuadroTexto">
          <a:extLst>
            <a:ext uri="{FF2B5EF4-FFF2-40B4-BE49-F238E27FC236}">
              <a16:creationId xmlns:a16="http://schemas.microsoft.com/office/drawing/2014/main" xmlns="" id="{00000000-0008-0000-2000-000054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7" name="274 CuadroTexto">
          <a:extLst>
            <a:ext uri="{FF2B5EF4-FFF2-40B4-BE49-F238E27FC236}">
              <a16:creationId xmlns:a16="http://schemas.microsoft.com/office/drawing/2014/main" xmlns="" id="{00000000-0008-0000-2000-000055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8" name="275 CuadroTexto">
          <a:extLst>
            <a:ext uri="{FF2B5EF4-FFF2-40B4-BE49-F238E27FC236}">
              <a16:creationId xmlns:a16="http://schemas.microsoft.com/office/drawing/2014/main" xmlns="" id="{00000000-0008-0000-2000-000056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9" name="276 CuadroTexto">
          <a:extLst>
            <a:ext uri="{FF2B5EF4-FFF2-40B4-BE49-F238E27FC236}">
              <a16:creationId xmlns:a16="http://schemas.microsoft.com/office/drawing/2014/main" xmlns="" id="{00000000-0008-0000-2000-000057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0" name="277 CuadroTexto">
          <a:extLst>
            <a:ext uri="{FF2B5EF4-FFF2-40B4-BE49-F238E27FC236}">
              <a16:creationId xmlns:a16="http://schemas.microsoft.com/office/drawing/2014/main" xmlns="" id="{00000000-0008-0000-2000-000058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1" name="278 CuadroTexto">
          <a:extLst>
            <a:ext uri="{FF2B5EF4-FFF2-40B4-BE49-F238E27FC236}">
              <a16:creationId xmlns:a16="http://schemas.microsoft.com/office/drawing/2014/main" xmlns="" id="{00000000-0008-0000-2000-000059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2" name="279 CuadroTexto">
          <a:extLst>
            <a:ext uri="{FF2B5EF4-FFF2-40B4-BE49-F238E27FC236}">
              <a16:creationId xmlns:a16="http://schemas.microsoft.com/office/drawing/2014/main" xmlns="" id="{00000000-0008-0000-2000-00005A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3" name="280 CuadroTexto">
          <a:extLst>
            <a:ext uri="{FF2B5EF4-FFF2-40B4-BE49-F238E27FC236}">
              <a16:creationId xmlns:a16="http://schemas.microsoft.com/office/drawing/2014/main" xmlns="" id="{00000000-0008-0000-2000-00005B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4" name="281 CuadroTexto">
          <a:extLst>
            <a:ext uri="{FF2B5EF4-FFF2-40B4-BE49-F238E27FC236}">
              <a16:creationId xmlns:a16="http://schemas.microsoft.com/office/drawing/2014/main" xmlns="" id="{00000000-0008-0000-2000-00005C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5" name="282 CuadroTexto">
          <a:extLst>
            <a:ext uri="{FF2B5EF4-FFF2-40B4-BE49-F238E27FC236}">
              <a16:creationId xmlns:a16="http://schemas.microsoft.com/office/drawing/2014/main" xmlns="" id="{00000000-0008-0000-2000-00005D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6" name="283 CuadroTexto">
          <a:extLst>
            <a:ext uri="{FF2B5EF4-FFF2-40B4-BE49-F238E27FC236}">
              <a16:creationId xmlns:a16="http://schemas.microsoft.com/office/drawing/2014/main" xmlns="" id="{00000000-0008-0000-2000-00005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7" name="284 CuadroTexto">
          <a:extLst>
            <a:ext uri="{FF2B5EF4-FFF2-40B4-BE49-F238E27FC236}">
              <a16:creationId xmlns:a16="http://schemas.microsoft.com/office/drawing/2014/main" xmlns="" id="{00000000-0008-0000-2000-00005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08" name="285 CuadroTexto">
          <a:extLst>
            <a:ext uri="{FF2B5EF4-FFF2-40B4-BE49-F238E27FC236}">
              <a16:creationId xmlns:a16="http://schemas.microsoft.com/office/drawing/2014/main" xmlns="" id="{00000000-0008-0000-2000-00006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09" name="286 CuadroTexto">
          <a:extLst>
            <a:ext uri="{FF2B5EF4-FFF2-40B4-BE49-F238E27FC236}">
              <a16:creationId xmlns:a16="http://schemas.microsoft.com/office/drawing/2014/main" xmlns="" id="{00000000-0008-0000-2000-00006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0" name="287 CuadroTexto">
          <a:extLst>
            <a:ext uri="{FF2B5EF4-FFF2-40B4-BE49-F238E27FC236}">
              <a16:creationId xmlns:a16="http://schemas.microsoft.com/office/drawing/2014/main" xmlns="" id="{00000000-0008-0000-2000-00006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1" name="288 CuadroTexto">
          <a:extLst>
            <a:ext uri="{FF2B5EF4-FFF2-40B4-BE49-F238E27FC236}">
              <a16:creationId xmlns:a16="http://schemas.microsoft.com/office/drawing/2014/main" xmlns="" id="{00000000-0008-0000-2000-00006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2" name="289 CuadroTexto">
          <a:extLst>
            <a:ext uri="{FF2B5EF4-FFF2-40B4-BE49-F238E27FC236}">
              <a16:creationId xmlns:a16="http://schemas.microsoft.com/office/drawing/2014/main" xmlns="" id="{00000000-0008-0000-2000-00006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3" name="290 CuadroTexto">
          <a:extLst>
            <a:ext uri="{FF2B5EF4-FFF2-40B4-BE49-F238E27FC236}">
              <a16:creationId xmlns:a16="http://schemas.microsoft.com/office/drawing/2014/main" xmlns="" id="{00000000-0008-0000-2000-00006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4" name="291 CuadroTexto">
          <a:extLst>
            <a:ext uri="{FF2B5EF4-FFF2-40B4-BE49-F238E27FC236}">
              <a16:creationId xmlns:a16="http://schemas.microsoft.com/office/drawing/2014/main" xmlns="" id="{00000000-0008-0000-2000-00006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5" name="292 CuadroTexto">
          <a:extLst>
            <a:ext uri="{FF2B5EF4-FFF2-40B4-BE49-F238E27FC236}">
              <a16:creationId xmlns:a16="http://schemas.microsoft.com/office/drawing/2014/main" xmlns="" id="{00000000-0008-0000-2000-00006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6" name="293 CuadroTexto">
          <a:extLst>
            <a:ext uri="{FF2B5EF4-FFF2-40B4-BE49-F238E27FC236}">
              <a16:creationId xmlns:a16="http://schemas.microsoft.com/office/drawing/2014/main" xmlns="" id="{00000000-0008-0000-2000-00006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7" name="294 CuadroTexto">
          <a:extLst>
            <a:ext uri="{FF2B5EF4-FFF2-40B4-BE49-F238E27FC236}">
              <a16:creationId xmlns:a16="http://schemas.microsoft.com/office/drawing/2014/main" xmlns="" id="{00000000-0008-0000-2000-00006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8" name="295 CuadroTexto">
          <a:extLst>
            <a:ext uri="{FF2B5EF4-FFF2-40B4-BE49-F238E27FC236}">
              <a16:creationId xmlns:a16="http://schemas.microsoft.com/office/drawing/2014/main" xmlns="" id="{00000000-0008-0000-2000-00006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9" name="296 CuadroTexto">
          <a:extLst>
            <a:ext uri="{FF2B5EF4-FFF2-40B4-BE49-F238E27FC236}">
              <a16:creationId xmlns:a16="http://schemas.microsoft.com/office/drawing/2014/main" xmlns="" id="{00000000-0008-0000-2000-00006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20" name="17 CuadroTexto">
          <a:extLst>
            <a:ext uri="{FF2B5EF4-FFF2-40B4-BE49-F238E27FC236}">
              <a16:creationId xmlns:a16="http://schemas.microsoft.com/office/drawing/2014/main" xmlns="" id="{00000000-0008-0000-2000-00006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621" name="90 CuadroTexto">
          <a:extLst>
            <a:ext uri="{FF2B5EF4-FFF2-40B4-BE49-F238E27FC236}">
              <a16:creationId xmlns:a16="http://schemas.microsoft.com/office/drawing/2014/main" xmlns="" id="{00000000-0008-0000-2000-00006D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2" name="91 CuadroTexto">
          <a:extLst>
            <a:ext uri="{FF2B5EF4-FFF2-40B4-BE49-F238E27FC236}">
              <a16:creationId xmlns:a16="http://schemas.microsoft.com/office/drawing/2014/main" xmlns="" id="{00000000-0008-0000-2000-00006E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3" name="92 CuadroTexto">
          <a:extLst>
            <a:ext uri="{FF2B5EF4-FFF2-40B4-BE49-F238E27FC236}">
              <a16:creationId xmlns:a16="http://schemas.microsoft.com/office/drawing/2014/main" xmlns="" id="{00000000-0008-0000-2000-00006F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4" name="93 CuadroTexto">
          <a:extLst>
            <a:ext uri="{FF2B5EF4-FFF2-40B4-BE49-F238E27FC236}">
              <a16:creationId xmlns:a16="http://schemas.microsoft.com/office/drawing/2014/main" xmlns="" id="{00000000-0008-0000-2000-000070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5" name="94 CuadroTexto">
          <a:extLst>
            <a:ext uri="{FF2B5EF4-FFF2-40B4-BE49-F238E27FC236}">
              <a16:creationId xmlns:a16="http://schemas.microsoft.com/office/drawing/2014/main" xmlns="" id="{00000000-0008-0000-2000-000071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6" name="95 CuadroTexto">
          <a:extLst>
            <a:ext uri="{FF2B5EF4-FFF2-40B4-BE49-F238E27FC236}">
              <a16:creationId xmlns:a16="http://schemas.microsoft.com/office/drawing/2014/main" xmlns="" id="{00000000-0008-0000-2000-000072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7" name="96 CuadroTexto">
          <a:extLst>
            <a:ext uri="{FF2B5EF4-FFF2-40B4-BE49-F238E27FC236}">
              <a16:creationId xmlns:a16="http://schemas.microsoft.com/office/drawing/2014/main" xmlns="" id="{00000000-0008-0000-2000-000073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8" name="97 CuadroTexto">
          <a:extLst>
            <a:ext uri="{FF2B5EF4-FFF2-40B4-BE49-F238E27FC236}">
              <a16:creationId xmlns:a16="http://schemas.microsoft.com/office/drawing/2014/main" xmlns="" id="{00000000-0008-0000-2000-000074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9" name="98 CuadroTexto">
          <a:extLst>
            <a:ext uri="{FF2B5EF4-FFF2-40B4-BE49-F238E27FC236}">
              <a16:creationId xmlns:a16="http://schemas.microsoft.com/office/drawing/2014/main" xmlns="" id="{00000000-0008-0000-2000-000075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30" name="99 CuadroTexto">
          <a:extLst>
            <a:ext uri="{FF2B5EF4-FFF2-40B4-BE49-F238E27FC236}">
              <a16:creationId xmlns:a16="http://schemas.microsoft.com/office/drawing/2014/main" xmlns="" id="{00000000-0008-0000-2000-000076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31" name="100 CuadroTexto">
          <a:extLst>
            <a:ext uri="{FF2B5EF4-FFF2-40B4-BE49-F238E27FC236}">
              <a16:creationId xmlns:a16="http://schemas.microsoft.com/office/drawing/2014/main" xmlns="" id="{00000000-0008-0000-2000-000077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32" name="101 CuadroTexto">
          <a:extLst>
            <a:ext uri="{FF2B5EF4-FFF2-40B4-BE49-F238E27FC236}">
              <a16:creationId xmlns:a16="http://schemas.microsoft.com/office/drawing/2014/main" xmlns="" id="{00000000-0008-0000-2000-000078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33" name="118 CuadroTexto">
          <a:extLst>
            <a:ext uri="{FF2B5EF4-FFF2-40B4-BE49-F238E27FC236}">
              <a16:creationId xmlns:a16="http://schemas.microsoft.com/office/drawing/2014/main" xmlns="" id="{00000000-0008-0000-2000-00007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4" name="119 CuadroTexto">
          <a:extLst>
            <a:ext uri="{FF2B5EF4-FFF2-40B4-BE49-F238E27FC236}">
              <a16:creationId xmlns:a16="http://schemas.microsoft.com/office/drawing/2014/main" xmlns="" id="{00000000-0008-0000-2000-00007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5" name="120 CuadroTexto">
          <a:extLst>
            <a:ext uri="{FF2B5EF4-FFF2-40B4-BE49-F238E27FC236}">
              <a16:creationId xmlns:a16="http://schemas.microsoft.com/office/drawing/2014/main" xmlns="" id="{00000000-0008-0000-2000-00007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6" name="121 CuadroTexto">
          <a:extLst>
            <a:ext uri="{FF2B5EF4-FFF2-40B4-BE49-F238E27FC236}">
              <a16:creationId xmlns:a16="http://schemas.microsoft.com/office/drawing/2014/main" xmlns="" id="{00000000-0008-0000-2000-00007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7" name="122 CuadroTexto">
          <a:extLst>
            <a:ext uri="{FF2B5EF4-FFF2-40B4-BE49-F238E27FC236}">
              <a16:creationId xmlns:a16="http://schemas.microsoft.com/office/drawing/2014/main" xmlns="" id="{00000000-0008-0000-2000-00007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8" name="123 CuadroTexto">
          <a:extLst>
            <a:ext uri="{FF2B5EF4-FFF2-40B4-BE49-F238E27FC236}">
              <a16:creationId xmlns:a16="http://schemas.microsoft.com/office/drawing/2014/main" xmlns="" id="{00000000-0008-0000-2000-00007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9" name="124 CuadroTexto">
          <a:extLst>
            <a:ext uri="{FF2B5EF4-FFF2-40B4-BE49-F238E27FC236}">
              <a16:creationId xmlns:a16="http://schemas.microsoft.com/office/drawing/2014/main" xmlns="" id="{00000000-0008-0000-2000-00007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0" name="125 CuadroTexto">
          <a:extLst>
            <a:ext uri="{FF2B5EF4-FFF2-40B4-BE49-F238E27FC236}">
              <a16:creationId xmlns:a16="http://schemas.microsoft.com/office/drawing/2014/main" xmlns="" id="{00000000-0008-0000-2000-00008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1" name="143 CuadroTexto">
          <a:extLst>
            <a:ext uri="{FF2B5EF4-FFF2-40B4-BE49-F238E27FC236}">
              <a16:creationId xmlns:a16="http://schemas.microsoft.com/office/drawing/2014/main" xmlns="" id="{00000000-0008-0000-2000-00008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2" name="144 CuadroTexto">
          <a:extLst>
            <a:ext uri="{FF2B5EF4-FFF2-40B4-BE49-F238E27FC236}">
              <a16:creationId xmlns:a16="http://schemas.microsoft.com/office/drawing/2014/main" xmlns="" id="{00000000-0008-0000-2000-00008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3" name="145 CuadroTexto">
          <a:extLst>
            <a:ext uri="{FF2B5EF4-FFF2-40B4-BE49-F238E27FC236}">
              <a16:creationId xmlns:a16="http://schemas.microsoft.com/office/drawing/2014/main" xmlns="" id="{00000000-0008-0000-2000-00008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4" name="146 CuadroTexto">
          <a:extLst>
            <a:ext uri="{FF2B5EF4-FFF2-40B4-BE49-F238E27FC236}">
              <a16:creationId xmlns:a16="http://schemas.microsoft.com/office/drawing/2014/main" xmlns="" id="{00000000-0008-0000-2000-00008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5" name="147 CuadroTexto">
          <a:extLst>
            <a:ext uri="{FF2B5EF4-FFF2-40B4-BE49-F238E27FC236}">
              <a16:creationId xmlns:a16="http://schemas.microsoft.com/office/drawing/2014/main" xmlns="" id="{00000000-0008-0000-2000-00008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6" name="148 CuadroTexto">
          <a:extLst>
            <a:ext uri="{FF2B5EF4-FFF2-40B4-BE49-F238E27FC236}">
              <a16:creationId xmlns:a16="http://schemas.microsoft.com/office/drawing/2014/main" xmlns="" id="{00000000-0008-0000-2000-00008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7" name="149 CuadroTexto">
          <a:extLst>
            <a:ext uri="{FF2B5EF4-FFF2-40B4-BE49-F238E27FC236}">
              <a16:creationId xmlns:a16="http://schemas.microsoft.com/office/drawing/2014/main" xmlns="" id="{00000000-0008-0000-2000-00008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8" name="150 CuadroTexto">
          <a:extLst>
            <a:ext uri="{FF2B5EF4-FFF2-40B4-BE49-F238E27FC236}">
              <a16:creationId xmlns:a16="http://schemas.microsoft.com/office/drawing/2014/main" xmlns="" id="{00000000-0008-0000-2000-00008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9" name="151 CuadroTexto">
          <a:extLst>
            <a:ext uri="{FF2B5EF4-FFF2-40B4-BE49-F238E27FC236}">
              <a16:creationId xmlns:a16="http://schemas.microsoft.com/office/drawing/2014/main" xmlns="" id="{00000000-0008-0000-2000-00008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0" name="152 CuadroTexto">
          <a:extLst>
            <a:ext uri="{FF2B5EF4-FFF2-40B4-BE49-F238E27FC236}">
              <a16:creationId xmlns:a16="http://schemas.microsoft.com/office/drawing/2014/main" xmlns="" id="{00000000-0008-0000-2000-00008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1" name="153 CuadroTexto">
          <a:extLst>
            <a:ext uri="{FF2B5EF4-FFF2-40B4-BE49-F238E27FC236}">
              <a16:creationId xmlns:a16="http://schemas.microsoft.com/office/drawing/2014/main" xmlns="" id="{00000000-0008-0000-2000-00008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2" name="154 CuadroTexto">
          <a:extLst>
            <a:ext uri="{FF2B5EF4-FFF2-40B4-BE49-F238E27FC236}">
              <a16:creationId xmlns:a16="http://schemas.microsoft.com/office/drawing/2014/main" xmlns="" id="{00000000-0008-0000-2000-00008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3" name="155 CuadroTexto">
          <a:extLst>
            <a:ext uri="{FF2B5EF4-FFF2-40B4-BE49-F238E27FC236}">
              <a16:creationId xmlns:a16="http://schemas.microsoft.com/office/drawing/2014/main" xmlns="" id="{00000000-0008-0000-2000-00008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4" name="156 CuadroTexto">
          <a:extLst>
            <a:ext uri="{FF2B5EF4-FFF2-40B4-BE49-F238E27FC236}">
              <a16:creationId xmlns:a16="http://schemas.microsoft.com/office/drawing/2014/main" xmlns="" id="{00000000-0008-0000-2000-00008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5" name="157 CuadroTexto">
          <a:extLst>
            <a:ext uri="{FF2B5EF4-FFF2-40B4-BE49-F238E27FC236}">
              <a16:creationId xmlns:a16="http://schemas.microsoft.com/office/drawing/2014/main" xmlns="" id="{00000000-0008-0000-2000-00008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6" name="158 CuadroTexto">
          <a:extLst>
            <a:ext uri="{FF2B5EF4-FFF2-40B4-BE49-F238E27FC236}">
              <a16:creationId xmlns:a16="http://schemas.microsoft.com/office/drawing/2014/main" xmlns="" id="{00000000-0008-0000-2000-00009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7" name="159 CuadroTexto">
          <a:extLst>
            <a:ext uri="{FF2B5EF4-FFF2-40B4-BE49-F238E27FC236}">
              <a16:creationId xmlns:a16="http://schemas.microsoft.com/office/drawing/2014/main" xmlns="" id="{00000000-0008-0000-2000-00009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8" name="160 CuadroTexto">
          <a:extLst>
            <a:ext uri="{FF2B5EF4-FFF2-40B4-BE49-F238E27FC236}">
              <a16:creationId xmlns:a16="http://schemas.microsoft.com/office/drawing/2014/main" xmlns="" id="{00000000-0008-0000-2000-00009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9" name="161 CuadroTexto">
          <a:extLst>
            <a:ext uri="{FF2B5EF4-FFF2-40B4-BE49-F238E27FC236}">
              <a16:creationId xmlns:a16="http://schemas.microsoft.com/office/drawing/2014/main" xmlns="" id="{00000000-0008-0000-2000-00009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0" name="162 CuadroTexto">
          <a:extLst>
            <a:ext uri="{FF2B5EF4-FFF2-40B4-BE49-F238E27FC236}">
              <a16:creationId xmlns:a16="http://schemas.microsoft.com/office/drawing/2014/main" xmlns="" id="{00000000-0008-0000-2000-00009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1" name="163 CuadroTexto">
          <a:extLst>
            <a:ext uri="{FF2B5EF4-FFF2-40B4-BE49-F238E27FC236}">
              <a16:creationId xmlns:a16="http://schemas.microsoft.com/office/drawing/2014/main" xmlns="" id="{00000000-0008-0000-2000-00009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2" name="164 CuadroTexto">
          <a:extLst>
            <a:ext uri="{FF2B5EF4-FFF2-40B4-BE49-F238E27FC236}">
              <a16:creationId xmlns:a16="http://schemas.microsoft.com/office/drawing/2014/main" xmlns="" id="{00000000-0008-0000-2000-00009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3" name="165 CuadroTexto">
          <a:extLst>
            <a:ext uri="{FF2B5EF4-FFF2-40B4-BE49-F238E27FC236}">
              <a16:creationId xmlns:a16="http://schemas.microsoft.com/office/drawing/2014/main" xmlns="" id="{00000000-0008-0000-2000-00009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4" name="166 CuadroTexto">
          <a:extLst>
            <a:ext uri="{FF2B5EF4-FFF2-40B4-BE49-F238E27FC236}">
              <a16:creationId xmlns:a16="http://schemas.microsoft.com/office/drawing/2014/main" xmlns="" id="{00000000-0008-0000-2000-00009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5" name="167 CuadroTexto">
          <a:extLst>
            <a:ext uri="{FF2B5EF4-FFF2-40B4-BE49-F238E27FC236}">
              <a16:creationId xmlns:a16="http://schemas.microsoft.com/office/drawing/2014/main" xmlns="" id="{00000000-0008-0000-2000-00009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6" name="168 CuadroTexto">
          <a:extLst>
            <a:ext uri="{FF2B5EF4-FFF2-40B4-BE49-F238E27FC236}">
              <a16:creationId xmlns:a16="http://schemas.microsoft.com/office/drawing/2014/main" xmlns="" id="{00000000-0008-0000-2000-00009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7" name="169 CuadroTexto">
          <a:extLst>
            <a:ext uri="{FF2B5EF4-FFF2-40B4-BE49-F238E27FC236}">
              <a16:creationId xmlns:a16="http://schemas.microsoft.com/office/drawing/2014/main" xmlns="" id="{00000000-0008-0000-2000-00009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8" name="170 CuadroTexto">
          <a:extLst>
            <a:ext uri="{FF2B5EF4-FFF2-40B4-BE49-F238E27FC236}">
              <a16:creationId xmlns:a16="http://schemas.microsoft.com/office/drawing/2014/main" xmlns="" id="{00000000-0008-0000-2000-00009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9" name="171 CuadroTexto">
          <a:extLst>
            <a:ext uri="{FF2B5EF4-FFF2-40B4-BE49-F238E27FC236}">
              <a16:creationId xmlns:a16="http://schemas.microsoft.com/office/drawing/2014/main" xmlns="" id="{00000000-0008-0000-2000-00009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0" name="172 CuadroTexto">
          <a:extLst>
            <a:ext uri="{FF2B5EF4-FFF2-40B4-BE49-F238E27FC236}">
              <a16:creationId xmlns:a16="http://schemas.microsoft.com/office/drawing/2014/main" xmlns="" id="{00000000-0008-0000-2000-00009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1" name="173 CuadroTexto">
          <a:extLst>
            <a:ext uri="{FF2B5EF4-FFF2-40B4-BE49-F238E27FC236}">
              <a16:creationId xmlns:a16="http://schemas.microsoft.com/office/drawing/2014/main" xmlns="" id="{00000000-0008-0000-2000-00009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2" name="174 CuadroTexto">
          <a:extLst>
            <a:ext uri="{FF2B5EF4-FFF2-40B4-BE49-F238E27FC236}">
              <a16:creationId xmlns:a16="http://schemas.microsoft.com/office/drawing/2014/main" xmlns="" id="{00000000-0008-0000-2000-0000A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3" name="175 CuadroTexto">
          <a:extLst>
            <a:ext uri="{FF2B5EF4-FFF2-40B4-BE49-F238E27FC236}">
              <a16:creationId xmlns:a16="http://schemas.microsoft.com/office/drawing/2014/main" xmlns="" id="{00000000-0008-0000-2000-0000A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4" name="176 CuadroTexto">
          <a:extLst>
            <a:ext uri="{FF2B5EF4-FFF2-40B4-BE49-F238E27FC236}">
              <a16:creationId xmlns:a16="http://schemas.microsoft.com/office/drawing/2014/main" xmlns="" id="{00000000-0008-0000-2000-0000A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5" name="177 CuadroTexto">
          <a:extLst>
            <a:ext uri="{FF2B5EF4-FFF2-40B4-BE49-F238E27FC236}">
              <a16:creationId xmlns:a16="http://schemas.microsoft.com/office/drawing/2014/main" xmlns="" id="{00000000-0008-0000-2000-0000A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6" name="178 CuadroTexto">
          <a:extLst>
            <a:ext uri="{FF2B5EF4-FFF2-40B4-BE49-F238E27FC236}">
              <a16:creationId xmlns:a16="http://schemas.microsoft.com/office/drawing/2014/main" xmlns="" id="{00000000-0008-0000-2000-0000A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7" name="179 CuadroTexto">
          <a:extLst>
            <a:ext uri="{FF2B5EF4-FFF2-40B4-BE49-F238E27FC236}">
              <a16:creationId xmlns:a16="http://schemas.microsoft.com/office/drawing/2014/main" xmlns="" id="{00000000-0008-0000-2000-0000A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8" name="180 CuadroTexto">
          <a:extLst>
            <a:ext uri="{FF2B5EF4-FFF2-40B4-BE49-F238E27FC236}">
              <a16:creationId xmlns:a16="http://schemas.microsoft.com/office/drawing/2014/main" xmlns="" id="{00000000-0008-0000-2000-0000A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9" name="181 CuadroTexto">
          <a:extLst>
            <a:ext uri="{FF2B5EF4-FFF2-40B4-BE49-F238E27FC236}">
              <a16:creationId xmlns:a16="http://schemas.microsoft.com/office/drawing/2014/main" xmlns="" id="{00000000-0008-0000-2000-0000A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0" name="182 CuadroTexto">
          <a:extLst>
            <a:ext uri="{FF2B5EF4-FFF2-40B4-BE49-F238E27FC236}">
              <a16:creationId xmlns:a16="http://schemas.microsoft.com/office/drawing/2014/main" xmlns="" id="{00000000-0008-0000-2000-0000A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1" name="183 CuadroTexto">
          <a:extLst>
            <a:ext uri="{FF2B5EF4-FFF2-40B4-BE49-F238E27FC236}">
              <a16:creationId xmlns:a16="http://schemas.microsoft.com/office/drawing/2014/main" xmlns="" id="{00000000-0008-0000-2000-0000A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2" name="184 CuadroTexto">
          <a:extLst>
            <a:ext uri="{FF2B5EF4-FFF2-40B4-BE49-F238E27FC236}">
              <a16:creationId xmlns:a16="http://schemas.microsoft.com/office/drawing/2014/main" xmlns="" id="{00000000-0008-0000-2000-0000A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3" name="185 CuadroTexto">
          <a:extLst>
            <a:ext uri="{FF2B5EF4-FFF2-40B4-BE49-F238E27FC236}">
              <a16:creationId xmlns:a16="http://schemas.microsoft.com/office/drawing/2014/main" xmlns="" id="{00000000-0008-0000-2000-0000A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4" name="186 CuadroTexto">
          <a:extLst>
            <a:ext uri="{FF2B5EF4-FFF2-40B4-BE49-F238E27FC236}">
              <a16:creationId xmlns:a16="http://schemas.microsoft.com/office/drawing/2014/main" xmlns="" id="{00000000-0008-0000-2000-0000A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5" name="187 CuadroTexto">
          <a:extLst>
            <a:ext uri="{FF2B5EF4-FFF2-40B4-BE49-F238E27FC236}">
              <a16:creationId xmlns:a16="http://schemas.microsoft.com/office/drawing/2014/main" xmlns="" id="{00000000-0008-0000-2000-0000A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6" name="188 CuadroTexto">
          <a:extLst>
            <a:ext uri="{FF2B5EF4-FFF2-40B4-BE49-F238E27FC236}">
              <a16:creationId xmlns:a16="http://schemas.microsoft.com/office/drawing/2014/main" xmlns="" id="{00000000-0008-0000-2000-0000A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7" name="189 CuadroTexto">
          <a:extLst>
            <a:ext uri="{FF2B5EF4-FFF2-40B4-BE49-F238E27FC236}">
              <a16:creationId xmlns:a16="http://schemas.microsoft.com/office/drawing/2014/main" xmlns="" id="{00000000-0008-0000-2000-0000A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8" name="190 CuadroTexto">
          <a:extLst>
            <a:ext uri="{FF2B5EF4-FFF2-40B4-BE49-F238E27FC236}">
              <a16:creationId xmlns:a16="http://schemas.microsoft.com/office/drawing/2014/main" xmlns="" id="{00000000-0008-0000-2000-0000B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9" name="191 CuadroTexto">
          <a:extLst>
            <a:ext uri="{FF2B5EF4-FFF2-40B4-BE49-F238E27FC236}">
              <a16:creationId xmlns:a16="http://schemas.microsoft.com/office/drawing/2014/main" xmlns="" id="{00000000-0008-0000-2000-0000B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0" name="192 CuadroTexto">
          <a:extLst>
            <a:ext uri="{FF2B5EF4-FFF2-40B4-BE49-F238E27FC236}">
              <a16:creationId xmlns:a16="http://schemas.microsoft.com/office/drawing/2014/main" xmlns="" id="{00000000-0008-0000-2000-0000B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1" name="193 CuadroTexto">
          <a:extLst>
            <a:ext uri="{FF2B5EF4-FFF2-40B4-BE49-F238E27FC236}">
              <a16:creationId xmlns:a16="http://schemas.microsoft.com/office/drawing/2014/main" xmlns="" id="{00000000-0008-0000-2000-0000B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2" name="194 CuadroTexto">
          <a:extLst>
            <a:ext uri="{FF2B5EF4-FFF2-40B4-BE49-F238E27FC236}">
              <a16:creationId xmlns:a16="http://schemas.microsoft.com/office/drawing/2014/main" xmlns="" id="{00000000-0008-0000-2000-0000B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3" name="195 CuadroTexto">
          <a:extLst>
            <a:ext uri="{FF2B5EF4-FFF2-40B4-BE49-F238E27FC236}">
              <a16:creationId xmlns:a16="http://schemas.microsoft.com/office/drawing/2014/main" xmlns="" id="{00000000-0008-0000-2000-0000B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4" name="196 CuadroTexto">
          <a:extLst>
            <a:ext uri="{FF2B5EF4-FFF2-40B4-BE49-F238E27FC236}">
              <a16:creationId xmlns:a16="http://schemas.microsoft.com/office/drawing/2014/main" xmlns="" id="{00000000-0008-0000-2000-0000B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5" name="197 CuadroTexto">
          <a:extLst>
            <a:ext uri="{FF2B5EF4-FFF2-40B4-BE49-F238E27FC236}">
              <a16:creationId xmlns:a16="http://schemas.microsoft.com/office/drawing/2014/main" xmlns="" id="{00000000-0008-0000-2000-0000B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6" name="198 CuadroTexto">
          <a:extLst>
            <a:ext uri="{FF2B5EF4-FFF2-40B4-BE49-F238E27FC236}">
              <a16:creationId xmlns:a16="http://schemas.microsoft.com/office/drawing/2014/main" xmlns="" id="{00000000-0008-0000-2000-0000B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7" name="199 CuadroTexto">
          <a:extLst>
            <a:ext uri="{FF2B5EF4-FFF2-40B4-BE49-F238E27FC236}">
              <a16:creationId xmlns:a16="http://schemas.microsoft.com/office/drawing/2014/main" xmlns="" id="{00000000-0008-0000-2000-0000B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8" name="200 CuadroTexto">
          <a:extLst>
            <a:ext uri="{FF2B5EF4-FFF2-40B4-BE49-F238E27FC236}">
              <a16:creationId xmlns:a16="http://schemas.microsoft.com/office/drawing/2014/main" xmlns="" id="{00000000-0008-0000-2000-0000B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9" name="201 CuadroTexto">
          <a:extLst>
            <a:ext uri="{FF2B5EF4-FFF2-40B4-BE49-F238E27FC236}">
              <a16:creationId xmlns:a16="http://schemas.microsoft.com/office/drawing/2014/main" xmlns="" id="{00000000-0008-0000-2000-0000B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0" name="202 CuadroTexto">
          <a:extLst>
            <a:ext uri="{FF2B5EF4-FFF2-40B4-BE49-F238E27FC236}">
              <a16:creationId xmlns:a16="http://schemas.microsoft.com/office/drawing/2014/main" xmlns="" id="{00000000-0008-0000-2000-0000B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1" name="203 CuadroTexto">
          <a:extLst>
            <a:ext uri="{FF2B5EF4-FFF2-40B4-BE49-F238E27FC236}">
              <a16:creationId xmlns:a16="http://schemas.microsoft.com/office/drawing/2014/main" xmlns="" id="{00000000-0008-0000-2000-0000B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2" name="204 CuadroTexto">
          <a:extLst>
            <a:ext uri="{FF2B5EF4-FFF2-40B4-BE49-F238E27FC236}">
              <a16:creationId xmlns:a16="http://schemas.microsoft.com/office/drawing/2014/main" xmlns="" id="{00000000-0008-0000-2000-0000B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3" name="205 CuadroTexto">
          <a:extLst>
            <a:ext uri="{FF2B5EF4-FFF2-40B4-BE49-F238E27FC236}">
              <a16:creationId xmlns:a16="http://schemas.microsoft.com/office/drawing/2014/main" xmlns="" id="{00000000-0008-0000-2000-0000B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4" name="206 CuadroTexto">
          <a:extLst>
            <a:ext uri="{FF2B5EF4-FFF2-40B4-BE49-F238E27FC236}">
              <a16:creationId xmlns:a16="http://schemas.microsoft.com/office/drawing/2014/main" xmlns="" id="{00000000-0008-0000-2000-0000C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5" name="207 CuadroTexto">
          <a:extLst>
            <a:ext uri="{FF2B5EF4-FFF2-40B4-BE49-F238E27FC236}">
              <a16:creationId xmlns:a16="http://schemas.microsoft.com/office/drawing/2014/main" xmlns="" id="{00000000-0008-0000-2000-0000C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6" name="208 CuadroTexto">
          <a:extLst>
            <a:ext uri="{FF2B5EF4-FFF2-40B4-BE49-F238E27FC236}">
              <a16:creationId xmlns:a16="http://schemas.microsoft.com/office/drawing/2014/main" xmlns="" id="{00000000-0008-0000-2000-0000C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7" name="209 CuadroTexto">
          <a:extLst>
            <a:ext uri="{FF2B5EF4-FFF2-40B4-BE49-F238E27FC236}">
              <a16:creationId xmlns:a16="http://schemas.microsoft.com/office/drawing/2014/main" xmlns="" id="{00000000-0008-0000-2000-0000C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8" name="210 CuadroTexto">
          <a:extLst>
            <a:ext uri="{FF2B5EF4-FFF2-40B4-BE49-F238E27FC236}">
              <a16:creationId xmlns:a16="http://schemas.microsoft.com/office/drawing/2014/main" xmlns="" id="{00000000-0008-0000-2000-0000C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9" name="211 CuadroTexto">
          <a:extLst>
            <a:ext uri="{FF2B5EF4-FFF2-40B4-BE49-F238E27FC236}">
              <a16:creationId xmlns:a16="http://schemas.microsoft.com/office/drawing/2014/main" xmlns="" id="{00000000-0008-0000-2000-0000C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0" name="212 CuadroTexto">
          <a:extLst>
            <a:ext uri="{FF2B5EF4-FFF2-40B4-BE49-F238E27FC236}">
              <a16:creationId xmlns:a16="http://schemas.microsoft.com/office/drawing/2014/main" xmlns="" id="{00000000-0008-0000-2000-0000C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1" name="213 CuadroTexto">
          <a:extLst>
            <a:ext uri="{FF2B5EF4-FFF2-40B4-BE49-F238E27FC236}">
              <a16:creationId xmlns:a16="http://schemas.microsoft.com/office/drawing/2014/main" xmlns="" id="{00000000-0008-0000-2000-0000C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2" name="214 CuadroTexto">
          <a:extLst>
            <a:ext uri="{FF2B5EF4-FFF2-40B4-BE49-F238E27FC236}">
              <a16:creationId xmlns:a16="http://schemas.microsoft.com/office/drawing/2014/main" xmlns="" id="{00000000-0008-0000-2000-0000C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3" name="215 CuadroTexto">
          <a:extLst>
            <a:ext uri="{FF2B5EF4-FFF2-40B4-BE49-F238E27FC236}">
              <a16:creationId xmlns:a16="http://schemas.microsoft.com/office/drawing/2014/main" xmlns="" id="{00000000-0008-0000-2000-0000C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4" name="216 CuadroTexto">
          <a:extLst>
            <a:ext uri="{FF2B5EF4-FFF2-40B4-BE49-F238E27FC236}">
              <a16:creationId xmlns:a16="http://schemas.microsoft.com/office/drawing/2014/main" xmlns="" id="{00000000-0008-0000-2000-0000C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5" name="217 CuadroTexto">
          <a:extLst>
            <a:ext uri="{FF2B5EF4-FFF2-40B4-BE49-F238E27FC236}">
              <a16:creationId xmlns:a16="http://schemas.microsoft.com/office/drawing/2014/main" xmlns="" id="{00000000-0008-0000-2000-0000C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6" name="218 CuadroTexto">
          <a:extLst>
            <a:ext uri="{FF2B5EF4-FFF2-40B4-BE49-F238E27FC236}">
              <a16:creationId xmlns:a16="http://schemas.microsoft.com/office/drawing/2014/main" xmlns="" id="{00000000-0008-0000-2000-0000C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7" name="219 CuadroTexto">
          <a:extLst>
            <a:ext uri="{FF2B5EF4-FFF2-40B4-BE49-F238E27FC236}">
              <a16:creationId xmlns:a16="http://schemas.microsoft.com/office/drawing/2014/main" xmlns="" id="{00000000-0008-0000-2000-0000C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8" name="220 CuadroTexto">
          <a:extLst>
            <a:ext uri="{FF2B5EF4-FFF2-40B4-BE49-F238E27FC236}">
              <a16:creationId xmlns:a16="http://schemas.microsoft.com/office/drawing/2014/main" xmlns="" id="{00000000-0008-0000-2000-0000C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9" name="221 CuadroTexto">
          <a:extLst>
            <a:ext uri="{FF2B5EF4-FFF2-40B4-BE49-F238E27FC236}">
              <a16:creationId xmlns:a16="http://schemas.microsoft.com/office/drawing/2014/main" xmlns="" id="{00000000-0008-0000-2000-0000C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0" name="222 CuadroTexto">
          <a:extLst>
            <a:ext uri="{FF2B5EF4-FFF2-40B4-BE49-F238E27FC236}">
              <a16:creationId xmlns:a16="http://schemas.microsoft.com/office/drawing/2014/main" xmlns="" id="{00000000-0008-0000-2000-0000D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1" name="223 CuadroTexto">
          <a:extLst>
            <a:ext uri="{FF2B5EF4-FFF2-40B4-BE49-F238E27FC236}">
              <a16:creationId xmlns:a16="http://schemas.microsoft.com/office/drawing/2014/main" xmlns="" id="{00000000-0008-0000-2000-0000D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2" name="224 CuadroTexto">
          <a:extLst>
            <a:ext uri="{FF2B5EF4-FFF2-40B4-BE49-F238E27FC236}">
              <a16:creationId xmlns:a16="http://schemas.microsoft.com/office/drawing/2014/main" xmlns="" id="{00000000-0008-0000-2000-0000D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3" name="225 CuadroTexto">
          <a:extLst>
            <a:ext uri="{FF2B5EF4-FFF2-40B4-BE49-F238E27FC236}">
              <a16:creationId xmlns:a16="http://schemas.microsoft.com/office/drawing/2014/main" xmlns="" id="{00000000-0008-0000-2000-0000D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4" name="226 CuadroTexto">
          <a:extLst>
            <a:ext uri="{FF2B5EF4-FFF2-40B4-BE49-F238E27FC236}">
              <a16:creationId xmlns:a16="http://schemas.microsoft.com/office/drawing/2014/main" xmlns="" id="{00000000-0008-0000-2000-0000D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5" name="227 CuadroTexto">
          <a:extLst>
            <a:ext uri="{FF2B5EF4-FFF2-40B4-BE49-F238E27FC236}">
              <a16:creationId xmlns:a16="http://schemas.microsoft.com/office/drawing/2014/main" xmlns="" id="{00000000-0008-0000-2000-0000D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6" name="228 CuadroTexto">
          <a:extLst>
            <a:ext uri="{FF2B5EF4-FFF2-40B4-BE49-F238E27FC236}">
              <a16:creationId xmlns:a16="http://schemas.microsoft.com/office/drawing/2014/main" xmlns="" id="{00000000-0008-0000-2000-0000D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7" name="229 CuadroTexto">
          <a:extLst>
            <a:ext uri="{FF2B5EF4-FFF2-40B4-BE49-F238E27FC236}">
              <a16:creationId xmlns:a16="http://schemas.microsoft.com/office/drawing/2014/main" xmlns="" id="{00000000-0008-0000-2000-0000D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8" name="230 CuadroTexto">
          <a:extLst>
            <a:ext uri="{FF2B5EF4-FFF2-40B4-BE49-F238E27FC236}">
              <a16:creationId xmlns:a16="http://schemas.microsoft.com/office/drawing/2014/main" xmlns="" id="{00000000-0008-0000-2000-0000D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9" name="231 CuadroTexto">
          <a:extLst>
            <a:ext uri="{FF2B5EF4-FFF2-40B4-BE49-F238E27FC236}">
              <a16:creationId xmlns:a16="http://schemas.microsoft.com/office/drawing/2014/main" xmlns="" id="{00000000-0008-0000-2000-0000D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0" name="232 CuadroTexto">
          <a:extLst>
            <a:ext uri="{FF2B5EF4-FFF2-40B4-BE49-F238E27FC236}">
              <a16:creationId xmlns:a16="http://schemas.microsoft.com/office/drawing/2014/main" xmlns="" id="{00000000-0008-0000-2000-0000D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1" name="233 CuadroTexto">
          <a:extLst>
            <a:ext uri="{FF2B5EF4-FFF2-40B4-BE49-F238E27FC236}">
              <a16:creationId xmlns:a16="http://schemas.microsoft.com/office/drawing/2014/main" xmlns="" id="{00000000-0008-0000-2000-0000D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2" name="234 CuadroTexto">
          <a:extLst>
            <a:ext uri="{FF2B5EF4-FFF2-40B4-BE49-F238E27FC236}">
              <a16:creationId xmlns:a16="http://schemas.microsoft.com/office/drawing/2014/main" xmlns="" id="{00000000-0008-0000-2000-0000D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3" name="235 CuadroTexto">
          <a:extLst>
            <a:ext uri="{FF2B5EF4-FFF2-40B4-BE49-F238E27FC236}">
              <a16:creationId xmlns:a16="http://schemas.microsoft.com/office/drawing/2014/main" xmlns="" id="{00000000-0008-0000-2000-0000D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4" name="236 CuadroTexto">
          <a:extLst>
            <a:ext uri="{FF2B5EF4-FFF2-40B4-BE49-F238E27FC236}">
              <a16:creationId xmlns:a16="http://schemas.microsoft.com/office/drawing/2014/main" xmlns="" id="{00000000-0008-0000-2000-0000D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5" name="237 CuadroTexto">
          <a:extLst>
            <a:ext uri="{FF2B5EF4-FFF2-40B4-BE49-F238E27FC236}">
              <a16:creationId xmlns:a16="http://schemas.microsoft.com/office/drawing/2014/main" xmlns="" id="{00000000-0008-0000-2000-0000D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6" name="238 CuadroTexto">
          <a:extLst>
            <a:ext uri="{FF2B5EF4-FFF2-40B4-BE49-F238E27FC236}">
              <a16:creationId xmlns:a16="http://schemas.microsoft.com/office/drawing/2014/main" xmlns="" id="{00000000-0008-0000-2000-0000E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7" name="239 CuadroTexto">
          <a:extLst>
            <a:ext uri="{FF2B5EF4-FFF2-40B4-BE49-F238E27FC236}">
              <a16:creationId xmlns:a16="http://schemas.microsoft.com/office/drawing/2014/main" xmlns="" id="{00000000-0008-0000-2000-0000E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8" name="240 CuadroTexto">
          <a:extLst>
            <a:ext uri="{FF2B5EF4-FFF2-40B4-BE49-F238E27FC236}">
              <a16:creationId xmlns:a16="http://schemas.microsoft.com/office/drawing/2014/main" xmlns="" id="{00000000-0008-0000-2000-0000E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9" name="241 CuadroTexto">
          <a:extLst>
            <a:ext uri="{FF2B5EF4-FFF2-40B4-BE49-F238E27FC236}">
              <a16:creationId xmlns:a16="http://schemas.microsoft.com/office/drawing/2014/main" xmlns="" id="{00000000-0008-0000-2000-0000E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0" name="242 CuadroTexto">
          <a:extLst>
            <a:ext uri="{FF2B5EF4-FFF2-40B4-BE49-F238E27FC236}">
              <a16:creationId xmlns:a16="http://schemas.microsoft.com/office/drawing/2014/main" xmlns="" id="{00000000-0008-0000-2000-0000E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1" name="243 CuadroTexto">
          <a:extLst>
            <a:ext uri="{FF2B5EF4-FFF2-40B4-BE49-F238E27FC236}">
              <a16:creationId xmlns:a16="http://schemas.microsoft.com/office/drawing/2014/main" xmlns="" id="{00000000-0008-0000-2000-0000E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2" name="244 CuadroTexto">
          <a:extLst>
            <a:ext uri="{FF2B5EF4-FFF2-40B4-BE49-F238E27FC236}">
              <a16:creationId xmlns:a16="http://schemas.microsoft.com/office/drawing/2014/main" xmlns="" id="{00000000-0008-0000-2000-0000E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3" name="245 CuadroTexto">
          <a:extLst>
            <a:ext uri="{FF2B5EF4-FFF2-40B4-BE49-F238E27FC236}">
              <a16:creationId xmlns:a16="http://schemas.microsoft.com/office/drawing/2014/main" xmlns="" id="{00000000-0008-0000-2000-0000E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4" name="246 CuadroTexto">
          <a:extLst>
            <a:ext uri="{FF2B5EF4-FFF2-40B4-BE49-F238E27FC236}">
              <a16:creationId xmlns:a16="http://schemas.microsoft.com/office/drawing/2014/main" xmlns="" id="{00000000-0008-0000-2000-0000E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5" name="247 CuadroTexto">
          <a:extLst>
            <a:ext uri="{FF2B5EF4-FFF2-40B4-BE49-F238E27FC236}">
              <a16:creationId xmlns:a16="http://schemas.microsoft.com/office/drawing/2014/main" xmlns="" id="{00000000-0008-0000-2000-0000E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6" name="248 CuadroTexto">
          <a:extLst>
            <a:ext uri="{FF2B5EF4-FFF2-40B4-BE49-F238E27FC236}">
              <a16:creationId xmlns:a16="http://schemas.microsoft.com/office/drawing/2014/main" xmlns="" id="{00000000-0008-0000-2000-0000E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7" name="249 CuadroTexto">
          <a:extLst>
            <a:ext uri="{FF2B5EF4-FFF2-40B4-BE49-F238E27FC236}">
              <a16:creationId xmlns:a16="http://schemas.microsoft.com/office/drawing/2014/main" xmlns="" id="{00000000-0008-0000-2000-0000E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8" name="250 CuadroTexto">
          <a:extLst>
            <a:ext uri="{FF2B5EF4-FFF2-40B4-BE49-F238E27FC236}">
              <a16:creationId xmlns:a16="http://schemas.microsoft.com/office/drawing/2014/main" xmlns="" id="{00000000-0008-0000-2000-0000E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9" name="251 CuadroTexto">
          <a:extLst>
            <a:ext uri="{FF2B5EF4-FFF2-40B4-BE49-F238E27FC236}">
              <a16:creationId xmlns:a16="http://schemas.microsoft.com/office/drawing/2014/main" xmlns="" id="{00000000-0008-0000-2000-0000E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0" name="252 CuadroTexto">
          <a:extLst>
            <a:ext uri="{FF2B5EF4-FFF2-40B4-BE49-F238E27FC236}">
              <a16:creationId xmlns:a16="http://schemas.microsoft.com/office/drawing/2014/main" xmlns="" id="{00000000-0008-0000-2000-0000E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1" name="253 CuadroTexto">
          <a:extLst>
            <a:ext uri="{FF2B5EF4-FFF2-40B4-BE49-F238E27FC236}">
              <a16:creationId xmlns:a16="http://schemas.microsoft.com/office/drawing/2014/main" xmlns="" id="{00000000-0008-0000-2000-0000E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2" name="254 CuadroTexto">
          <a:extLst>
            <a:ext uri="{FF2B5EF4-FFF2-40B4-BE49-F238E27FC236}">
              <a16:creationId xmlns:a16="http://schemas.microsoft.com/office/drawing/2014/main" xmlns="" id="{00000000-0008-0000-2000-0000F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3" name="255 CuadroTexto">
          <a:extLst>
            <a:ext uri="{FF2B5EF4-FFF2-40B4-BE49-F238E27FC236}">
              <a16:creationId xmlns:a16="http://schemas.microsoft.com/office/drawing/2014/main" xmlns="" id="{00000000-0008-0000-2000-0000F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4" name="256 CuadroTexto">
          <a:extLst>
            <a:ext uri="{FF2B5EF4-FFF2-40B4-BE49-F238E27FC236}">
              <a16:creationId xmlns:a16="http://schemas.microsoft.com/office/drawing/2014/main" xmlns="" id="{00000000-0008-0000-2000-0000F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5" name="257 CuadroTexto">
          <a:extLst>
            <a:ext uri="{FF2B5EF4-FFF2-40B4-BE49-F238E27FC236}">
              <a16:creationId xmlns:a16="http://schemas.microsoft.com/office/drawing/2014/main" xmlns="" id="{00000000-0008-0000-2000-0000F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6" name="258 CuadroTexto">
          <a:extLst>
            <a:ext uri="{FF2B5EF4-FFF2-40B4-BE49-F238E27FC236}">
              <a16:creationId xmlns:a16="http://schemas.microsoft.com/office/drawing/2014/main" xmlns="" id="{00000000-0008-0000-2000-0000F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7" name="259 CuadroTexto">
          <a:extLst>
            <a:ext uri="{FF2B5EF4-FFF2-40B4-BE49-F238E27FC236}">
              <a16:creationId xmlns:a16="http://schemas.microsoft.com/office/drawing/2014/main" xmlns="" id="{00000000-0008-0000-2000-0000F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8" name="260 CuadroTexto">
          <a:extLst>
            <a:ext uri="{FF2B5EF4-FFF2-40B4-BE49-F238E27FC236}">
              <a16:creationId xmlns:a16="http://schemas.microsoft.com/office/drawing/2014/main" xmlns="" id="{00000000-0008-0000-2000-0000F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9" name="261 CuadroTexto">
          <a:extLst>
            <a:ext uri="{FF2B5EF4-FFF2-40B4-BE49-F238E27FC236}">
              <a16:creationId xmlns:a16="http://schemas.microsoft.com/office/drawing/2014/main" xmlns="" id="{00000000-0008-0000-2000-0000F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0" name="262 CuadroTexto">
          <a:extLst>
            <a:ext uri="{FF2B5EF4-FFF2-40B4-BE49-F238E27FC236}">
              <a16:creationId xmlns:a16="http://schemas.microsoft.com/office/drawing/2014/main" xmlns="" id="{00000000-0008-0000-2000-0000F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1" name="263 CuadroTexto">
          <a:extLst>
            <a:ext uri="{FF2B5EF4-FFF2-40B4-BE49-F238E27FC236}">
              <a16:creationId xmlns:a16="http://schemas.microsoft.com/office/drawing/2014/main" xmlns="" id="{00000000-0008-0000-2000-0000F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2" name="264 CuadroTexto">
          <a:extLst>
            <a:ext uri="{FF2B5EF4-FFF2-40B4-BE49-F238E27FC236}">
              <a16:creationId xmlns:a16="http://schemas.microsoft.com/office/drawing/2014/main" xmlns="" id="{00000000-0008-0000-2000-0000F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3" name="265 CuadroTexto">
          <a:extLst>
            <a:ext uri="{FF2B5EF4-FFF2-40B4-BE49-F238E27FC236}">
              <a16:creationId xmlns:a16="http://schemas.microsoft.com/office/drawing/2014/main" xmlns="" id="{00000000-0008-0000-2000-0000F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4" name="266 CuadroTexto">
          <a:extLst>
            <a:ext uri="{FF2B5EF4-FFF2-40B4-BE49-F238E27FC236}">
              <a16:creationId xmlns:a16="http://schemas.microsoft.com/office/drawing/2014/main" xmlns="" id="{00000000-0008-0000-2000-0000F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5" name="267 CuadroTexto">
          <a:extLst>
            <a:ext uri="{FF2B5EF4-FFF2-40B4-BE49-F238E27FC236}">
              <a16:creationId xmlns:a16="http://schemas.microsoft.com/office/drawing/2014/main" xmlns="" id="{00000000-0008-0000-2000-0000F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766" name="268 CuadroTexto">
          <a:extLst>
            <a:ext uri="{FF2B5EF4-FFF2-40B4-BE49-F238E27FC236}">
              <a16:creationId xmlns:a16="http://schemas.microsoft.com/office/drawing/2014/main" xmlns="" id="{00000000-0008-0000-2000-0000F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67" name="269 CuadroTexto">
          <a:extLst>
            <a:ext uri="{FF2B5EF4-FFF2-40B4-BE49-F238E27FC236}">
              <a16:creationId xmlns:a16="http://schemas.microsoft.com/office/drawing/2014/main" xmlns="" id="{00000000-0008-0000-2000-0000F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68" name="270 CuadroTexto">
          <a:extLst>
            <a:ext uri="{FF2B5EF4-FFF2-40B4-BE49-F238E27FC236}">
              <a16:creationId xmlns:a16="http://schemas.microsoft.com/office/drawing/2014/main" xmlns="" id="{00000000-0008-0000-2000-00000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69" name="271 CuadroTexto">
          <a:extLst>
            <a:ext uri="{FF2B5EF4-FFF2-40B4-BE49-F238E27FC236}">
              <a16:creationId xmlns:a16="http://schemas.microsoft.com/office/drawing/2014/main" xmlns="" id="{00000000-0008-0000-2000-00000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0" name="272 CuadroTexto">
          <a:extLst>
            <a:ext uri="{FF2B5EF4-FFF2-40B4-BE49-F238E27FC236}">
              <a16:creationId xmlns:a16="http://schemas.microsoft.com/office/drawing/2014/main" xmlns="" id="{00000000-0008-0000-2000-00000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1" name="273 CuadroTexto">
          <a:extLst>
            <a:ext uri="{FF2B5EF4-FFF2-40B4-BE49-F238E27FC236}">
              <a16:creationId xmlns:a16="http://schemas.microsoft.com/office/drawing/2014/main" xmlns="" id="{00000000-0008-0000-2000-00000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2" name="274 CuadroTexto">
          <a:extLst>
            <a:ext uri="{FF2B5EF4-FFF2-40B4-BE49-F238E27FC236}">
              <a16:creationId xmlns:a16="http://schemas.microsoft.com/office/drawing/2014/main" xmlns="" id="{00000000-0008-0000-2000-00000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3" name="275 CuadroTexto">
          <a:extLst>
            <a:ext uri="{FF2B5EF4-FFF2-40B4-BE49-F238E27FC236}">
              <a16:creationId xmlns:a16="http://schemas.microsoft.com/office/drawing/2014/main" xmlns="" id="{00000000-0008-0000-2000-00000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4" name="276 CuadroTexto">
          <a:extLst>
            <a:ext uri="{FF2B5EF4-FFF2-40B4-BE49-F238E27FC236}">
              <a16:creationId xmlns:a16="http://schemas.microsoft.com/office/drawing/2014/main" xmlns="" id="{00000000-0008-0000-2000-00000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5" name="277 CuadroTexto">
          <a:extLst>
            <a:ext uri="{FF2B5EF4-FFF2-40B4-BE49-F238E27FC236}">
              <a16:creationId xmlns:a16="http://schemas.microsoft.com/office/drawing/2014/main" xmlns="" id="{00000000-0008-0000-2000-00000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6" name="278 CuadroTexto">
          <a:extLst>
            <a:ext uri="{FF2B5EF4-FFF2-40B4-BE49-F238E27FC236}">
              <a16:creationId xmlns:a16="http://schemas.microsoft.com/office/drawing/2014/main" xmlns="" id="{00000000-0008-0000-2000-00000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7" name="279 CuadroTexto">
          <a:extLst>
            <a:ext uri="{FF2B5EF4-FFF2-40B4-BE49-F238E27FC236}">
              <a16:creationId xmlns:a16="http://schemas.microsoft.com/office/drawing/2014/main" xmlns="" id="{00000000-0008-0000-2000-00000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8" name="280 CuadroTexto">
          <a:extLst>
            <a:ext uri="{FF2B5EF4-FFF2-40B4-BE49-F238E27FC236}">
              <a16:creationId xmlns:a16="http://schemas.microsoft.com/office/drawing/2014/main" xmlns="" id="{00000000-0008-0000-2000-00000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9" name="281 CuadroTexto">
          <a:extLst>
            <a:ext uri="{FF2B5EF4-FFF2-40B4-BE49-F238E27FC236}">
              <a16:creationId xmlns:a16="http://schemas.microsoft.com/office/drawing/2014/main" xmlns="" id="{00000000-0008-0000-2000-00000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80" name="282 CuadroTexto">
          <a:extLst>
            <a:ext uri="{FF2B5EF4-FFF2-40B4-BE49-F238E27FC236}">
              <a16:creationId xmlns:a16="http://schemas.microsoft.com/office/drawing/2014/main" xmlns="" id="{00000000-0008-0000-2000-00000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81" name="283 CuadroTexto">
          <a:extLst>
            <a:ext uri="{FF2B5EF4-FFF2-40B4-BE49-F238E27FC236}">
              <a16:creationId xmlns:a16="http://schemas.microsoft.com/office/drawing/2014/main" xmlns="" id="{00000000-0008-0000-2000-00000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82" name="284 CuadroTexto">
          <a:extLst>
            <a:ext uri="{FF2B5EF4-FFF2-40B4-BE49-F238E27FC236}">
              <a16:creationId xmlns:a16="http://schemas.microsoft.com/office/drawing/2014/main" xmlns="" id="{00000000-0008-0000-2000-00000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83" name="285 CuadroTexto">
          <a:extLst>
            <a:ext uri="{FF2B5EF4-FFF2-40B4-BE49-F238E27FC236}">
              <a16:creationId xmlns:a16="http://schemas.microsoft.com/office/drawing/2014/main" xmlns="" id="{00000000-0008-0000-2000-00000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4" name="286 CuadroTexto">
          <a:extLst>
            <a:ext uri="{FF2B5EF4-FFF2-40B4-BE49-F238E27FC236}">
              <a16:creationId xmlns:a16="http://schemas.microsoft.com/office/drawing/2014/main" xmlns="" id="{00000000-0008-0000-2000-00001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5" name="287 CuadroTexto">
          <a:extLst>
            <a:ext uri="{FF2B5EF4-FFF2-40B4-BE49-F238E27FC236}">
              <a16:creationId xmlns:a16="http://schemas.microsoft.com/office/drawing/2014/main" xmlns="" id="{00000000-0008-0000-2000-00001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6" name="288 CuadroTexto">
          <a:extLst>
            <a:ext uri="{FF2B5EF4-FFF2-40B4-BE49-F238E27FC236}">
              <a16:creationId xmlns:a16="http://schemas.microsoft.com/office/drawing/2014/main" xmlns="" id="{00000000-0008-0000-2000-00001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7" name="289 CuadroTexto">
          <a:extLst>
            <a:ext uri="{FF2B5EF4-FFF2-40B4-BE49-F238E27FC236}">
              <a16:creationId xmlns:a16="http://schemas.microsoft.com/office/drawing/2014/main" xmlns="" id="{00000000-0008-0000-2000-00001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8" name="290 CuadroTexto">
          <a:extLst>
            <a:ext uri="{FF2B5EF4-FFF2-40B4-BE49-F238E27FC236}">
              <a16:creationId xmlns:a16="http://schemas.microsoft.com/office/drawing/2014/main" xmlns="" id="{00000000-0008-0000-2000-00001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9" name="291 CuadroTexto">
          <a:extLst>
            <a:ext uri="{FF2B5EF4-FFF2-40B4-BE49-F238E27FC236}">
              <a16:creationId xmlns:a16="http://schemas.microsoft.com/office/drawing/2014/main" xmlns="" id="{00000000-0008-0000-2000-00001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0" name="292 CuadroTexto">
          <a:extLst>
            <a:ext uri="{FF2B5EF4-FFF2-40B4-BE49-F238E27FC236}">
              <a16:creationId xmlns:a16="http://schemas.microsoft.com/office/drawing/2014/main" xmlns="" id="{00000000-0008-0000-2000-00001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1" name="293 CuadroTexto">
          <a:extLst>
            <a:ext uri="{FF2B5EF4-FFF2-40B4-BE49-F238E27FC236}">
              <a16:creationId xmlns:a16="http://schemas.microsoft.com/office/drawing/2014/main" xmlns="" id="{00000000-0008-0000-2000-00001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2" name="294 CuadroTexto">
          <a:extLst>
            <a:ext uri="{FF2B5EF4-FFF2-40B4-BE49-F238E27FC236}">
              <a16:creationId xmlns:a16="http://schemas.microsoft.com/office/drawing/2014/main" xmlns="" id="{00000000-0008-0000-2000-00001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3" name="295 CuadroTexto">
          <a:extLst>
            <a:ext uri="{FF2B5EF4-FFF2-40B4-BE49-F238E27FC236}">
              <a16:creationId xmlns:a16="http://schemas.microsoft.com/office/drawing/2014/main" xmlns="" id="{00000000-0008-0000-2000-00001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4" name="296 CuadroTexto">
          <a:extLst>
            <a:ext uri="{FF2B5EF4-FFF2-40B4-BE49-F238E27FC236}">
              <a16:creationId xmlns:a16="http://schemas.microsoft.com/office/drawing/2014/main" xmlns="" id="{00000000-0008-0000-2000-00001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5" name="17 CuadroTexto">
          <a:extLst>
            <a:ext uri="{FF2B5EF4-FFF2-40B4-BE49-F238E27FC236}">
              <a16:creationId xmlns:a16="http://schemas.microsoft.com/office/drawing/2014/main" xmlns="" id="{00000000-0008-0000-2000-00001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796" name="90 CuadroTexto">
          <a:extLst>
            <a:ext uri="{FF2B5EF4-FFF2-40B4-BE49-F238E27FC236}">
              <a16:creationId xmlns:a16="http://schemas.microsoft.com/office/drawing/2014/main" xmlns="" id="{00000000-0008-0000-2000-00001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797" name="91 CuadroTexto">
          <a:extLst>
            <a:ext uri="{FF2B5EF4-FFF2-40B4-BE49-F238E27FC236}">
              <a16:creationId xmlns:a16="http://schemas.microsoft.com/office/drawing/2014/main" xmlns="" id="{00000000-0008-0000-2000-00001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798" name="92 CuadroTexto">
          <a:extLst>
            <a:ext uri="{FF2B5EF4-FFF2-40B4-BE49-F238E27FC236}">
              <a16:creationId xmlns:a16="http://schemas.microsoft.com/office/drawing/2014/main" xmlns="" id="{00000000-0008-0000-2000-00001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799" name="93 CuadroTexto">
          <a:extLst>
            <a:ext uri="{FF2B5EF4-FFF2-40B4-BE49-F238E27FC236}">
              <a16:creationId xmlns:a16="http://schemas.microsoft.com/office/drawing/2014/main" xmlns="" id="{00000000-0008-0000-2000-00001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0" name="94 CuadroTexto">
          <a:extLst>
            <a:ext uri="{FF2B5EF4-FFF2-40B4-BE49-F238E27FC236}">
              <a16:creationId xmlns:a16="http://schemas.microsoft.com/office/drawing/2014/main" xmlns="" id="{00000000-0008-0000-2000-000020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1" name="95 CuadroTexto">
          <a:extLst>
            <a:ext uri="{FF2B5EF4-FFF2-40B4-BE49-F238E27FC236}">
              <a16:creationId xmlns:a16="http://schemas.microsoft.com/office/drawing/2014/main" xmlns="" id="{00000000-0008-0000-2000-000021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2" name="96 CuadroTexto">
          <a:extLst>
            <a:ext uri="{FF2B5EF4-FFF2-40B4-BE49-F238E27FC236}">
              <a16:creationId xmlns:a16="http://schemas.microsoft.com/office/drawing/2014/main" xmlns="" id="{00000000-0008-0000-2000-000022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3" name="97 CuadroTexto">
          <a:extLst>
            <a:ext uri="{FF2B5EF4-FFF2-40B4-BE49-F238E27FC236}">
              <a16:creationId xmlns:a16="http://schemas.microsoft.com/office/drawing/2014/main" xmlns="" id="{00000000-0008-0000-2000-000023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4" name="98 CuadroTexto">
          <a:extLst>
            <a:ext uri="{FF2B5EF4-FFF2-40B4-BE49-F238E27FC236}">
              <a16:creationId xmlns:a16="http://schemas.microsoft.com/office/drawing/2014/main" xmlns="" id="{00000000-0008-0000-2000-00002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5" name="99 CuadroTexto">
          <a:extLst>
            <a:ext uri="{FF2B5EF4-FFF2-40B4-BE49-F238E27FC236}">
              <a16:creationId xmlns:a16="http://schemas.microsoft.com/office/drawing/2014/main" xmlns="" id="{00000000-0008-0000-2000-00002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6" name="100 CuadroTexto">
          <a:extLst>
            <a:ext uri="{FF2B5EF4-FFF2-40B4-BE49-F238E27FC236}">
              <a16:creationId xmlns:a16="http://schemas.microsoft.com/office/drawing/2014/main" xmlns="" id="{00000000-0008-0000-2000-00002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7" name="101 CuadroTexto">
          <a:extLst>
            <a:ext uri="{FF2B5EF4-FFF2-40B4-BE49-F238E27FC236}">
              <a16:creationId xmlns:a16="http://schemas.microsoft.com/office/drawing/2014/main" xmlns="" id="{00000000-0008-0000-2000-00002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08" name="118 CuadroTexto">
          <a:extLst>
            <a:ext uri="{FF2B5EF4-FFF2-40B4-BE49-F238E27FC236}">
              <a16:creationId xmlns:a16="http://schemas.microsoft.com/office/drawing/2014/main" xmlns="" id="{00000000-0008-0000-2000-00002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09" name="119 CuadroTexto">
          <a:extLst>
            <a:ext uri="{FF2B5EF4-FFF2-40B4-BE49-F238E27FC236}">
              <a16:creationId xmlns:a16="http://schemas.microsoft.com/office/drawing/2014/main" xmlns="" id="{00000000-0008-0000-2000-00002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0" name="120 CuadroTexto">
          <a:extLst>
            <a:ext uri="{FF2B5EF4-FFF2-40B4-BE49-F238E27FC236}">
              <a16:creationId xmlns:a16="http://schemas.microsoft.com/office/drawing/2014/main" xmlns="" id="{00000000-0008-0000-2000-00002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1" name="121 CuadroTexto">
          <a:extLst>
            <a:ext uri="{FF2B5EF4-FFF2-40B4-BE49-F238E27FC236}">
              <a16:creationId xmlns:a16="http://schemas.microsoft.com/office/drawing/2014/main" xmlns="" id="{00000000-0008-0000-2000-00002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2" name="122 CuadroTexto">
          <a:extLst>
            <a:ext uri="{FF2B5EF4-FFF2-40B4-BE49-F238E27FC236}">
              <a16:creationId xmlns:a16="http://schemas.microsoft.com/office/drawing/2014/main" xmlns="" id="{00000000-0008-0000-2000-00002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3" name="123 CuadroTexto">
          <a:extLst>
            <a:ext uri="{FF2B5EF4-FFF2-40B4-BE49-F238E27FC236}">
              <a16:creationId xmlns:a16="http://schemas.microsoft.com/office/drawing/2014/main" xmlns="" id="{00000000-0008-0000-2000-00002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4" name="124 CuadroTexto">
          <a:extLst>
            <a:ext uri="{FF2B5EF4-FFF2-40B4-BE49-F238E27FC236}">
              <a16:creationId xmlns:a16="http://schemas.microsoft.com/office/drawing/2014/main" xmlns="" id="{00000000-0008-0000-2000-00002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5" name="125 CuadroTexto">
          <a:extLst>
            <a:ext uri="{FF2B5EF4-FFF2-40B4-BE49-F238E27FC236}">
              <a16:creationId xmlns:a16="http://schemas.microsoft.com/office/drawing/2014/main" xmlns="" id="{00000000-0008-0000-2000-00002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6" name="143 CuadroTexto">
          <a:extLst>
            <a:ext uri="{FF2B5EF4-FFF2-40B4-BE49-F238E27FC236}">
              <a16:creationId xmlns:a16="http://schemas.microsoft.com/office/drawing/2014/main" xmlns="" id="{00000000-0008-0000-2000-00003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7" name="144 CuadroTexto">
          <a:extLst>
            <a:ext uri="{FF2B5EF4-FFF2-40B4-BE49-F238E27FC236}">
              <a16:creationId xmlns:a16="http://schemas.microsoft.com/office/drawing/2014/main" xmlns="" id="{00000000-0008-0000-2000-00003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8" name="145 CuadroTexto">
          <a:extLst>
            <a:ext uri="{FF2B5EF4-FFF2-40B4-BE49-F238E27FC236}">
              <a16:creationId xmlns:a16="http://schemas.microsoft.com/office/drawing/2014/main" xmlns="" id="{00000000-0008-0000-2000-00003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9" name="146 CuadroTexto">
          <a:extLst>
            <a:ext uri="{FF2B5EF4-FFF2-40B4-BE49-F238E27FC236}">
              <a16:creationId xmlns:a16="http://schemas.microsoft.com/office/drawing/2014/main" xmlns="" id="{00000000-0008-0000-2000-00003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0" name="147 CuadroTexto">
          <a:extLst>
            <a:ext uri="{FF2B5EF4-FFF2-40B4-BE49-F238E27FC236}">
              <a16:creationId xmlns:a16="http://schemas.microsoft.com/office/drawing/2014/main" xmlns="" id="{00000000-0008-0000-2000-00003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1" name="148 CuadroTexto">
          <a:extLst>
            <a:ext uri="{FF2B5EF4-FFF2-40B4-BE49-F238E27FC236}">
              <a16:creationId xmlns:a16="http://schemas.microsoft.com/office/drawing/2014/main" xmlns="" id="{00000000-0008-0000-2000-00003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2" name="149 CuadroTexto">
          <a:extLst>
            <a:ext uri="{FF2B5EF4-FFF2-40B4-BE49-F238E27FC236}">
              <a16:creationId xmlns:a16="http://schemas.microsoft.com/office/drawing/2014/main" xmlns="" id="{00000000-0008-0000-2000-00003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3" name="150 CuadroTexto">
          <a:extLst>
            <a:ext uri="{FF2B5EF4-FFF2-40B4-BE49-F238E27FC236}">
              <a16:creationId xmlns:a16="http://schemas.microsoft.com/office/drawing/2014/main" xmlns="" id="{00000000-0008-0000-2000-00003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4" name="151 CuadroTexto">
          <a:extLst>
            <a:ext uri="{FF2B5EF4-FFF2-40B4-BE49-F238E27FC236}">
              <a16:creationId xmlns:a16="http://schemas.microsoft.com/office/drawing/2014/main" xmlns="" id="{00000000-0008-0000-2000-00003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5" name="152 CuadroTexto">
          <a:extLst>
            <a:ext uri="{FF2B5EF4-FFF2-40B4-BE49-F238E27FC236}">
              <a16:creationId xmlns:a16="http://schemas.microsoft.com/office/drawing/2014/main" xmlns="" id="{00000000-0008-0000-2000-00003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6" name="153 CuadroTexto">
          <a:extLst>
            <a:ext uri="{FF2B5EF4-FFF2-40B4-BE49-F238E27FC236}">
              <a16:creationId xmlns:a16="http://schemas.microsoft.com/office/drawing/2014/main" xmlns="" id="{00000000-0008-0000-2000-00003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7" name="154 CuadroTexto">
          <a:extLst>
            <a:ext uri="{FF2B5EF4-FFF2-40B4-BE49-F238E27FC236}">
              <a16:creationId xmlns:a16="http://schemas.microsoft.com/office/drawing/2014/main" xmlns="" id="{00000000-0008-0000-2000-00003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8" name="155 CuadroTexto">
          <a:extLst>
            <a:ext uri="{FF2B5EF4-FFF2-40B4-BE49-F238E27FC236}">
              <a16:creationId xmlns:a16="http://schemas.microsoft.com/office/drawing/2014/main" xmlns="" id="{00000000-0008-0000-2000-00003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9" name="156 CuadroTexto">
          <a:extLst>
            <a:ext uri="{FF2B5EF4-FFF2-40B4-BE49-F238E27FC236}">
              <a16:creationId xmlns:a16="http://schemas.microsoft.com/office/drawing/2014/main" xmlns="" id="{00000000-0008-0000-2000-00003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0" name="157 CuadroTexto">
          <a:extLst>
            <a:ext uri="{FF2B5EF4-FFF2-40B4-BE49-F238E27FC236}">
              <a16:creationId xmlns:a16="http://schemas.microsoft.com/office/drawing/2014/main" xmlns="" id="{00000000-0008-0000-2000-00003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1" name="158 CuadroTexto">
          <a:extLst>
            <a:ext uri="{FF2B5EF4-FFF2-40B4-BE49-F238E27FC236}">
              <a16:creationId xmlns:a16="http://schemas.microsoft.com/office/drawing/2014/main" xmlns="" id="{00000000-0008-0000-2000-00003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2" name="159 CuadroTexto">
          <a:extLst>
            <a:ext uri="{FF2B5EF4-FFF2-40B4-BE49-F238E27FC236}">
              <a16:creationId xmlns:a16="http://schemas.microsoft.com/office/drawing/2014/main" xmlns="" id="{00000000-0008-0000-2000-00004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3" name="160 CuadroTexto">
          <a:extLst>
            <a:ext uri="{FF2B5EF4-FFF2-40B4-BE49-F238E27FC236}">
              <a16:creationId xmlns:a16="http://schemas.microsoft.com/office/drawing/2014/main" xmlns="" id="{00000000-0008-0000-2000-00004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4" name="161 CuadroTexto">
          <a:extLst>
            <a:ext uri="{FF2B5EF4-FFF2-40B4-BE49-F238E27FC236}">
              <a16:creationId xmlns:a16="http://schemas.microsoft.com/office/drawing/2014/main" xmlns="" id="{00000000-0008-0000-2000-00004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5" name="162 CuadroTexto">
          <a:extLst>
            <a:ext uri="{FF2B5EF4-FFF2-40B4-BE49-F238E27FC236}">
              <a16:creationId xmlns:a16="http://schemas.microsoft.com/office/drawing/2014/main" xmlns="" id="{00000000-0008-0000-2000-00004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6" name="163 CuadroTexto">
          <a:extLst>
            <a:ext uri="{FF2B5EF4-FFF2-40B4-BE49-F238E27FC236}">
              <a16:creationId xmlns:a16="http://schemas.microsoft.com/office/drawing/2014/main" xmlns="" id="{00000000-0008-0000-2000-00004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7" name="164 CuadroTexto">
          <a:extLst>
            <a:ext uri="{FF2B5EF4-FFF2-40B4-BE49-F238E27FC236}">
              <a16:creationId xmlns:a16="http://schemas.microsoft.com/office/drawing/2014/main" xmlns="" id="{00000000-0008-0000-2000-00004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8" name="165 CuadroTexto">
          <a:extLst>
            <a:ext uri="{FF2B5EF4-FFF2-40B4-BE49-F238E27FC236}">
              <a16:creationId xmlns:a16="http://schemas.microsoft.com/office/drawing/2014/main" xmlns="" id="{00000000-0008-0000-2000-00004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9" name="166 CuadroTexto">
          <a:extLst>
            <a:ext uri="{FF2B5EF4-FFF2-40B4-BE49-F238E27FC236}">
              <a16:creationId xmlns:a16="http://schemas.microsoft.com/office/drawing/2014/main" xmlns="" id="{00000000-0008-0000-2000-00004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0" name="167 CuadroTexto">
          <a:extLst>
            <a:ext uri="{FF2B5EF4-FFF2-40B4-BE49-F238E27FC236}">
              <a16:creationId xmlns:a16="http://schemas.microsoft.com/office/drawing/2014/main" xmlns="" id="{00000000-0008-0000-2000-00004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1" name="168 CuadroTexto">
          <a:extLst>
            <a:ext uri="{FF2B5EF4-FFF2-40B4-BE49-F238E27FC236}">
              <a16:creationId xmlns:a16="http://schemas.microsoft.com/office/drawing/2014/main" xmlns="" id="{00000000-0008-0000-2000-00004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2" name="169 CuadroTexto">
          <a:extLst>
            <a:ext uri="{FF2B5EF4-FFF2-40B4-BE49-F238E27FC236}">
              <a16:creationId xmlns:a16="http://schemas.microsoft.com/office/drawing/2014/main" xmlns="" id="{00000000-0008-0000-2000-00004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3" name="170 CuadroTexto">
          <a:extLst>
            <a:ext uri="{FF2B5EF4-FFF2-40B4-BE49-F238E27FC236}">
              <a16:creationId xmlns:a16="http://schemas.microsoft.com/office/drawing/2014/main" xmlns="" id="{00000000-0008-0000-2000-00004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4" name="171 CuadroTexto">
          <a:extLst>
            <a:ext uri="{FF2B5EF4-FFF2-40B4-BE49-F238E27FC236}">
              <a16:creationId xmlns:a16="http://schemas.microsoft.com/office/drawing/2014/main" xmlns="" id="{00000000-0008-0000-2000-00004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5" name="172 CuadroTexto">
          <a:extLst>
            <a:ext uri="{FF2B5EF4-FFF2-40B4-BE49-F238E27FC236}">
              <a16:creationId xmlns:a16="http://schemas.microsoft.com/office/drawing/2014/main" xmlns="" id="{00000000-0008-0000-2000-00004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6" name="173 CuadroTexto">
          <a:extLst>
            <a:ext uri="{FF2B5EF4-FFF2-40B4-BE49-F238E27FC236}">
              <a16:creationId xmlns:a16="http://schemas.microsoft.com/office/drawing/2014/main" xmlns="" id="{00000000-0008-0000-2000-00004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7" name="174 CuadroTexto">
          <a:extLst>
            <a:ext uri="{FF2B5EF4-FFF2-40B4-BE49-F238E27FC236}">
              <a16:creationId xmlns:a16="http://schemas.microsoft.com/office/drawing/2014/main" xmlns="" id="{00000000-0008-0000-2000-00004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8" name="175 CuadroTexto">
          <a:extLst>
            <a:ext uri="{FF2B5EF4-FFF2-40B4-BE49-F238E27FC236}">
              <a16:creationId xmlns:a16="http://schemas.microsoft.com/office/drawing/2014/main" xmlns="" id="{00000000-0008-0000-2000-00005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9" name="176 CuadroTexto">
          <a:extLst>
            <a:ext uri="{FF2B5EF4-FFF2-40B4-BE49-F238E27FC236}">
              <a16:creationId xmlns:a16="http://schemas.microsoft.com/office/drawing/2014/main" xmlns="" id="{00000000-0008-0000-2000-00005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0" name="177 CuadroTexto">
          <a:extLst>
            <a:ext uri="{FF2B5EF4-FFF2-40B4-BE49-F238E27FC236}">
              <a16:creationId xmlns:a16="http://schemas.microsoft.com/office/drawing/2014/main" xmlns="" id="{00000000-0008-0000-2000-00005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1" name="178 CuadroTexto">
          <a:extLst>
            <a:ext uri="{FF2B5EF4-FFF2-40B4-BE49-F238E27FC236}">
              <a16:creationId xmlns:a16="http://schemas.microsoft.com/office/drawing/2014/main" xmlns="" id="{00000000-0008-0000-2000-00005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2" name="179 CuadroTexto">
          <a:extLst>
            <a:ext uri="{FF2B5EF4-FFF2-40B4-BE49-F238E27FC236}">
              <a16:creationId xmlns:a16="http://schemas.microsoft.com/office/drawing/2014/main" xmlns="" id="{00000000-0008-0000-2000-00005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3" name="180 CuadroTexto">
          <a:extLst>
            <a:ext uri="{FF2B5EF4-FFF2-40B4-BE49-F238E27FC236}">
              <a16:creationId xmlns:a16="http://schemas.microsoft.com/office/drawing/2014/main" xmlns="" id="{00000000-0008-0000-2000-00005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4" name="181 CuadroTexto">
          <a:extLst>
            <a:ext uri="{FF2B5EF4-FFF2-40B4-BE49-F238E27FC236}">
              <a16:creationId xmlns:a16="http://schemas.microsoft.com/office/drawing/2014/main" xmlns="" id="{00000000-0008-0000-2000-00005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5" name="182 CuadroTexto">
          <a:extLst>
            <a:ext uri="{FF2B5EF4-FFF2-40B4-BE49-F238E27FC236}">
              <a16:creationId xmlns:a16="http://schemas.microsoft.com/office/drawing/2014/main" xmlns="" id="{00000000-0008-0000-2000-00005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6" name="183 CuadroTexto">
          <a:extLst>
            <a:ext uri="{FF2B5EF4-FFF2-40B4-BE49-F238E27FC236}">
              <a16:creationId xmlns:a16="http://schemas.microsoft.com/office/drawing/2014/main" xmlns="" id="{00000000-0008-0000-2000-00005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7" name="184 CuadroTexto">
          <a:extLst>
            <a:ext uri="{FF2B5EF4-FFF2-40B4-BE49-F238E27FC236}">
              <a16:creationId xmlns:a16="http://schemas.microsoft.com/office/drawing/2014/main" xmlns="" id="{00000000-0008-0000-2000-00005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8" name="185 CuadroTexto">
          <a:extLst>
            <a:ext uri="{FF2B5EF4-FFF2-40B4-BE49-F238E27FC236}">
              <a16:creationId xmlns:a16="http://schemas.microsoft.com/office/drawing/2014/main" xmlns="" id="{00000000-0008-0000-2000-00005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9" name="186 CuadroTexto">
          <a:extLst>
            <a:ext uri="{FF2B5EF4-FFF2-40B4-BE49-F238E27FC236}">
              <a16:creationId xmlns:a16="http://schemas.microsoft.com/office/drawing/2014/main" xmlns="" id="{00000000-0008-0000-2000-00005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0" name="187 CuadroTexto">
          <a:extLst>
            <a:ext uri="{FF2B5EF4-FFF2-40B4-BE49-F238E27FC236}">
              <a16:creationId xmlns:a16="http://schemas.microsoft.com/office/drawing/2014/main" xmlns="" id="{00000000-0008-0000-2000-00005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1" name="188 CuadroTexto">
          <a:extLst>
            <a:ext uri="{FF2B5EF4-FFF2-40B4-BE49-F238E27FC236}">
              <a16:creationId xmlns:a16="http://schemas.microsoft.com/office/drawing/2014/main" xmlns="" id="{00000000-0008-0000-2000-00005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2" name="189 CuadroTexto">
          <a:extLst>
            <a:ext uri="{FF2B5EF4-FFF2-40B4-BE49-F238E27FC236}">
              <a16:creationId xmlns:a16="http://schemas.microsoft.com/office/drawing/2014/main" xmlns="" id="{00000000-0008-0000-2000-00005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3" name="190 CuadroTexto">
          <a:extLst>
            <a:ext uri="{FF2B5EF4-FFF2-40B4-BE49-F238E27FC236}">
              <a16:creationId xmlns:a16="http://schemas.microsoft.com/office/drawing/2014/main" xmlns="" id="{00000000-0008-0000-2000-00005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4" name="191 CuadroTexto">
          <a:extLst>
            <a:ext uri="{FF2B5EF4-FFF2-40B4-BE49-F238E27FC236}">
              <a16:creationId xmlns:a16="http://schemas.microsoft.com/office/drawing/2014/main" xmlns="" id="{00000000-0008-0000-2000-00006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5" name="192 CuadroTexto">
          <a:extLst>
            <a:ext uri="{FF2B5EF4-FFF2-40B4-BE49-F238E27FC236}">
              <a16:creationId xmlns:a16="http://schemas.microsoft.com/office/drawing/2014/main" xmlns="" id="{00000000-0008-0000-2000-00006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6" name="193 CuadroTexto">
          <a:extLst>
            <a:ext uri="{FF2B5EF4-FFF2-40B4-BE49-F238E27FC236}">
              <a16:creationId xmlns:a16="http://schemas.microsoft.com/office/drawing/2014/main" xmlns="" id="{00000000-0008-0000-2000-00006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7" name="194 CuadroTexto">
          <a:extLst>
            <a:ext uri="{FF2B5EF4-FFF2-40B4-BE49-F238E27FC236}">
              <a16:creationId xmlns:a16="http://schemas.microsoft.com/office/drawing/2014/main" xmlns="" id="{00000000-0008-0000-2000-00006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8" name="195 CuadroTexto">
          <a:extLst>
            <a:ext uri="{FF2B5EF4-FFF2-40B4-BE49-F238E27FC236}">
              <a16:creationId xmlns:a16="http://schemas.microsoft.com/office/drawing/2014/main" xmlns="" id="{00000000-0008-0000-2000-00006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9" name="196 CuadroTexto">
          <a:extLst>
            <a:ext uri="{FF2B5EF4-FFF2-40B4-BE49-F238E27FC236}">
              <a16:creationId xmlns:a16="http://schemas.microsoft.com/office/drawing/2014/main" xmlns="" id="{00000000-0008-0000-2000-00006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0" name="197 CuadroTexto">
          <a:extLst>
            <a:ext uri="{FF2B5EF4-FFF2-40B4-BE49-F238E27FC236}">
              <a16:creationId xmlns:a16="http://schemas.microsoft.com/office/drawing/2014/main" xmlns="" id="{00000000-0008-0000-2000-00006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1" name="198 CuadroTexto">
          <a:extLst>
            <a:ext uri="{FF2B5EF4-FFF2-40B4-BE49-F238E27FC236}">
              <a16:creationId xmlns:a16="http://schemas.microsoft.com/office/drawing/2014/main" xmlns="" id="{00000000-0008-0000-2000-00006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2" name="199 CuadroTexto">
          <a:extLst>
            <a:ext uri="{FF2B5EF4-FFF2-40B4-BE49-F238E27FC236}">
              <a16:creationId xmlns:a16="http://schemas.microsoft.com/office/drawing/2014/main" xmlns="" id="{00000000-0008-0000-2000-00006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3" name="200 CuadroTexto">
          <a:extLst>
            <a:ext uri="{FF2B5EF4-FFF2-40B4-BE49-F238E27FC236}">
              <a16:creationId xmlns:a16="http://schemas.microsoft.com/office/drawing/2014/main" xmlns="" id="{00000000-0008-0000-2000-00006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4" name="201 CuadroTexto">
          <a:extLst>
            <a:ext uri="{FF2B5EF4-FFF2-40B4-BE49-F238E27FC236}">
              <a16:creationId xmlns:a16="http://schemas.microsoft.com/office/drawing/2014/main" xmlns="" id="{00000000-0008-0000-2000-00006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5" name="202 CuadroTexto">
          <a:extLst>
            <a:ext uri="{FF2B5EF4-FFF2-40B4-BE49-F238E27FC236}">
              <a16:creationId xmlns:a16="http://schemas.microsoft.com/office/drawing/2014/main" xmlns="" id="{00000000-0008-0000-2000-00006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6" name="203 CuadroTexto">
          <a:extLst>
            <a:ext uri="{FF2B5EF4-FFF2-40B4-BE49-F238E27FC236}">
              <a16:creationId xmlns:a16="http://schemas.microsoft.com/office/drawing/2014/main" xmlns="" id="{00000000-0008-0000-2000-00006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7" name="204 CuadroTexto">
          <a:extLst>
            <a:ext uri="{FF2B5EF4-FFF2-40B4-BE49-F238E27FC236}">
              <a16:creationId xmlns:a16="http://schemas.microsoft.com/office/drawing/2014/main" xmlns="" id="{00000000-0008-0000-2000-00006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8" name="205 CuadroTexto">
          <a:extLst>
            <a:ext uri="{FF2B5EF4-FFF2-40B4-BE49-F238E27FC236}">
              <a16:creationId xmlns:a16="http://schemas.microsoft.com/office/drawing/2014/main" xmlns="" id="{00000000-0008-0000-2000-00006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9" name="206 CuadroTexto">
          <a:extLst>
            <a:ext uri="{FF2B5EF4-FFF2-40B4-BE49-F238E27FC236}">
              <a16:creationId xmlns:a16="http://schemas.microsoft.com/office/drawing/2014/main" xmlns="" id="{00000000-0008-0000-2000-00006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0" name="207 CuadroTexto">
          <a:extLst>
            <a:ext uri="{FF2B5EF4-FFF2-40B4-BE49-F238E27FC236}">
              <a16:creationId xmlns:a16="http://schemas.microsoft.com/office/drawing/2014/main" xmlns="" id="{00000000-0008-0000-2000-00007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1" name="208 CuadroTexto">
          <a:extLst>
            <a:ext uri="{FF2B5EF4-FFF2-40B4-BE49-F238E27FC236}">
              <a16:creationId xmlns:a16="http://schemas.microsoft.com/office/drawing/2014/main" xmlns="" id="{00000000-0008-0000-2000-00007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2" name="209 CuadroTexto">
          <a:extLst>
            <a:ext uri="{FF2B5EF4-FFF2-40B4-BE49-F238E27FC236}">
              <a16:creationId xmlns:a16="http://schemas.microsoft.com/office/drawing/2014/main" xmlns="" id="{00000000-0008-0000-2000-00007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3" name="210 CuadroTexto">
          <a:extLst>
            <a:ext uri="{FF2B5EF4-FFF2-40B4-BE49-F238E27FC236}">
              <a16:creationId xmlns:a16="http://schemas.microsoft.com/office/drawing/2014/main" xmlns="" id="{00000000-0008-0000-2000-00007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4" name="211 CuadroTexto">
          <a:extLst>
            <a:ext uri="{FF2B5EF4-FFF2-40B4-BE49-F238E27FC236}">
              <a16:creationId xmlns:a16="http://schemas.microsoft.com/office/drawing/2014/main" xmlns="" id="{00000000-0008-0000-2000-00007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5" name="212 CuadroTexto">
          <a:extLst>
            <a:ext uri="{FF2B5EF4-FFF2-40B4-BE49-F238E27FC236}">
              <a16:creationId xmlns:a16="http://schemas.microsoft.com/office/drawing/2014/main" xmlns="" id="{00000000-0008-0000-2000-00007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6" name="213 CuadroTexto">
          <a:extLst>
            <a:ext uri="{FF2B5EF4-FFF2-40B4-BE49-F238E27FC236}">
              <a16:creationId xmlns:a16="http://schemas.microsoft.com/office/drawing/2014/main" xmlns="" id="{00000000-0008-0000-2000-00007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7" name="214 CuadroTexto">
          <a:extLst>
            <a:ext uri="{FF2B5EF4-FFF2-40B4-BE49-F238E27FC236}">
              <a16:creationId xmlns:a16="http://schemas.microsoft.com/office/drawing/2014/main" xmlns="" id="{00000000-0008-0000-2000-00007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8" name="215 CuadroTexto">
          <a:extLst>
            <a:ext uri="{FF2B5EF4-FFF2-40B4-BE49-F238E27FC236}">
              <a16:creationId xmlns:a16="http://schemas.microsoft.com/office/drawing/2014/main" xmlns="" id="{00000000-0008-0000-2000-00007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9" name="216 CuadroTexto">
          <a:extLst>
            <a:ext uri="{FF2B5EF4-FFF2-40B4-BE49-F238E27FC236}">
              <a16:creationId xmlns:a16="http://schemas.microsoft.com/office/drawing/2014/main" xmlns="" id="{00000000-0008-0000-2000-00007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0" name="217 CuadroTexto">
          <a:extLst>
            <a:ext uri="{FF2B5EF4-FFF2-40B4-BE49-F238E27FC236}">
              <a16:creationId xmlns:a16="http://schemas.microsoft.com/office/drawing/2014/main" xmlns="" id="{00000000-0008-0000-2000-00007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1" name="218 CuadroTexto">
          <a:extLst>
            <a:ext uri="{FF2B5EF4-FFF2-40B4-BE49-F238E27FC236}">
              <a16:creationId xmlns:a16="http://schemas.microsoft.com/office/drawing/2014/main" xmlns="" id="{00000000-0008-0000-2000-00007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2" name="219 CuadroTexto">
          <a:extLst>
            <a:ext uri="{FF2B5EF4-FFF2-40B4-BE49-F238E27FC236}">
              <a16:creationId xmlns:a16="http://schemas.microsoft.com/office/drawing/2014/main" xmlns="" id="{00000000-0008-0000-2000-00007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3" name="220 CuadroTexto">
          <a:extLst>
            <a:ext uri="{FF2B5EF4-FFF2-40B4-BE49-F238E27FC236}">
              <a16:creationId xmlns:a16="http://schemas.microsoft.com/office/drawing/2014/main" xmlns="" id="{00000000-0008-0000-2000-00007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4" name="221 CuadroTexto">
          <a:extLst>
            <a:ext uri="{FF2B5EF4-FFF2-40B4-BE49-F238E27FC236}">
              <a16:creationId xmlns:a16="http://schemas.microsoft.com/office/drawing/2014/main" xmlns="" id="{00000000-0008-0000-2000-00007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5" name="222 CuadroTexto">
          <a:extLst>
            <a:ext uri="{FF2B5EF4-FFF2-40B4-BE49-F238E27FC236}">
              <a16:creationId xmlns:a16="http://schemas.microsoft.com/office/drawing/2014/main" xmlns="" id="{00000000-0008-0000-2000-00007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6" name="223 CuadroTexto">
          <a:extLst>
            <a:ext uri="{FF2B5EF4-FFF2-40B4-BE49-F238E27FC236}">
              <a16:creationId xmlns:a16="http://schemas.microsoft.com/office/drawing/2014/main" xmlns="" id="{00000000-0008-0000-2000-00008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7" name="224 CuadroTexto">
          <a:extLst>
            <a:ext uri="{FF2B5EF4-FFF2-40B4-BE49-F238E27FC236}">
              <a16:creationId xmlns:a16="http://schemas.microsoft.com/office/drawing/2014/main" xmlns="" id="{00000000-0008-0000-2000-00008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8" name="225 CuadroTexto">
          <a:extLst>
            <a:ext uri="{FF2B5EF4-FFF2-40B4-BE49-F238E27FC236}">
              <a16:creationId xmlns:a16="http://schemas.microsoft.com/office/drawing/2014/main" xmlns="" id="{00000000-0008-0000-2000-00008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9" name="226 CuadroTexto">
          <a:extLst>
            <a:ext uri="{FF2B5EF4-FFF2-40B4-BE49-F238E27FC236}">
              <a16:creationId xmlns:a16="http://schemas.microsoft.com/office/drawing/2014/main" xmlns="" id="{00000000-0008-0000-2000-00008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0" name="227 CuadroTexto">
          <a:extLst>
            <a:ext uri="{FF2B5EF4-FFF2-40B4-BE49-F238E27FC236}">
              <a16:creationId xmlns:a16="http://schemas.microsoft.com/office/drawing/2014/main" xmlns="" id="{00000000-0008-0000-2000-00008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1" name="228 CuadroTexto">
          <a:extLst>
            <a:ext uri="{FF2B5EF4-FFF2-40B4-BE49-F238E27FC236}">
              <a16:creationId xmlns:a16="http://schemas.microsoft.com/office/drawing/2014/main" xmlns="" id="{00000000-0008-0000-2000-00008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2" name="229 CuadroTexto">
          <a:extLst>
            <a:ext uri="{FF2B5EF4-FFF2-40B4-BE49-F238E27FC236}">
              <a16:creationId xmlns:a16="http://schemas.microsoft.com/office/drawing/2014/main" xmlns="" id="{00000000-0008-0000-2000-00008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3" name="230 CuadroTexto">
          <a:extLst>
            <a:ext uri="{FF2B5EF4-FFF2-40B4-BE49-F238E27FC236}">
              <a16:creationId xmlns:a16="http://schemas.microsoft.com/office/drawing/2014/main" xmlns="" id="{00000000-0008-0000-2000-00008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4" name="231 CuadroTexto">
          <a:extLst>
            <a:ext uri="{FF2B5EF4-FFF2-40B4-BE49-F238E27FC236}">
              <a16:creationId xmlns:a16="http://schemas.microsoft.com/office/drawing/2014/main" xmlns="" id="{00000000-0008-0000-2000-00008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5" name="232 CuadroTexto">
          <a:extLst>
            <a:ext uri="{FF2B5EF4-FFF2-40B4-BE49-F238E27FC236}">
              <a16:creationId xmlns:a16="http://schemas.microsoft.com/office/drawing/2014/main" xmlns="" id="{00000000-0008-0000-2000-00008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6" name="233 CuadroTexto">
          <a:extLst>
            <a:ext uri="{FF2B5EF4-FFF2-40B4-BE49-F238E27FC236}">
              <a16:creationId xmlns:a16="http://schemas.microsoft.com/office/drawing/2014/main" xmlns="" id="{00000000-0008-0000-2000-00008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7" name="234 CuadroTexto">
          <a:extLst>
            <a:ext uri="{FF2B5EF4-FFF2-40B4-BE49-F238E27FC236}">
              <a16:creationId xmlns:a16="http://schemas.microsoft.com/office/drawing/2014/main" xmlns="" id="{00000000-0008-0000-2000-00008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8" name="235 CuadroTexto">
          <a:extLst>
            <a:ext uri="{FF2B5EF4-FFF2-40B4-BE49-F238E27FC236}">
              <a16:creationId xmlns:a16="http://schemas.microsoft.com/office/drawing/2014/main" xmlns="" id="{00000000-0008-0000-2000-00008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9" name="236 CuadroTexto">
          <a:extLst>
            <a:ext uri="{FF2B5EF4-FFF2-40B4-BE49-F238E27FC236}">
              <a16:creationId xmlns:a16="http://schemas.microsoft.com/office/drawing/2014/main" xmlns="" id="{00000000-0008-0000-2000-00008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0" name="237 CuadroTexto">
          <a:extLst>
            <a:ext uri="{FF2B5EF4-FFF2-40B4-BE49-F238E27FC236}">
              <a16:creationId xmlns:a16="http://schemas.microsoft.com/office/drawing/2014/main" xmlns="" id="{00000000-0008-0000-2000-00008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1" name="238 CuadroTexto">
          <a:extLst>
            <a:ext uri="{FF2B5EF4-FFF2-40B4-BE49-F238E27FC236}">
              <a16:creationId xmlns:a16="http://schemas.microsoft.com/office/drawing/2014/main" xmlns="" id="{00000000-0008-0000-2000-00008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2" name="239 CuadroTexto">
          <a:extLst>
            <a:ext uri="{FF2B5EF4-FFF2-40B4-BE49-F238E27FC236}">
              <a16:creationId xmlns:a16="http://schemas.microsoft.com/office/drawing/2014/main" xmlns="" id="{00000000-0008-0000-2000-00009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3" name="240 CuadroTexto">
          <a:extLst>
            <a:ext uri="{FF2B5EF4-FFF2-40B4-BE49-F238E27FC236}">
              <a16:creationId xmlns:a16="http://schemas.microsoft.com/office/drawing/2014/main" xmlns="" id="{00000000-0008-0000-2000-00009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4" name="241 CuadroTexto">
          <a:extLst>
            <a:ext uri="{FF2B5EF4-FFF2-40B4-BE49-F238E27FC236}">
              <a16:creationId xmlns:a16="http://schemas.microsoft.com/office/drawing/2014/main" xmlns="" id="{00000000-0008-0000-2000-00009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5" name="242 CuadroTexto">
          <a:extLst>
            <a:ext uri="{FF2B5EF4-FFF2-40B4-BE49-F238E27FC236}">
              <a16:creationId xmlns:a16="http://schemas.microsoft.com/office/drawing/2014/main" xmlns="" id="{00000000-0008-0000-2000-00009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6" name="243 CuadroTexto">
          <a:extLst>
            <a:ext uri="{FF2B5EF4-FFF2-40B4-BE49-F238E27FC236}">
              <a16:creationId xmlns:a16="http://schemas.microsoft.com/office/drawing/2014/main" xmlns="" id="{00000000-0008-0000-2000-00009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7" name="244 CuadroTexto">
          <a:extLst>
            <a:ext uri="{FF2B5EF4-FFF2-40B4-BE49-F238E27FC236}">
              <a16:creationId xmlns:a16="http://schemas.microsoft.com/office/drawing/2014/main" xmlns="" id="{00000000-0008-0000-2000-00009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8" name="245 CuadroTexto">
          <a:extLst>
            <a:ext uri="{FF2B5EF4-FFF2-40B4-BE49-F238E27FC236}">
              <a16:creationId xmlns:a16="http://schemas.microsoft.com/office/drawing/2014/main" xmlns="" id="{00000000-0008-0000-2000-00009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9" name="246 CuadroTexto">
          <a:extLst>
            <a:ext uri="{FF2B5EF4-FFF2-40B4-BE49-F238E27FC236}">
              <a16:creationId xmlns:a16="http://schemas.microsoft.com/office/drawing/2014/main" xmlns="" id="{00000000-0008-0000-2000-00009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0" name="247 CuadroTexto">
          <a:extLst>
            <a:ext uri="{FF2B5EF4-FFF2-40B4-BE49-F238E27FC236}">
              <a16:creationId xmlns:a16="http://schemas.microsoft.com/office/drawing/2014/main" xmlns="" id="{00000000-0008-0000-2000-00009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1" name="248 CuadroTexto">
          <a:extLst>
            <a:ext uri="{FF2B5EF4-FFF2-40B4-BE49-F238E27FC236}">
              <a16:creationId xmlns:a16="http://schemas.microsoft.com/office/drawing/2014/main" xmlns="" id="{00000000-0008-0000-2000-00009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2" name="249 CuadroTexto">
          <a:extLst>
            <a:ext uri="{FF2B5EF4-FFF2-40B4-BE49-F238E27FC236}">
              <a16:creationId xmlns:a16="http://schemas.microsoft.com/office/drawing/2014/main" xmlns="" id="{00000000-0008-0000-2000-00009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3" name="250 CuadroTexto">
          <a:extLst>
            <a:ext uri="{FF2B5EF4-FFF2-40B4-BE49-F238E27FC236}">
              <a16:creationId xmlns:a16="http://schemas.microsoft.com/office/drawing/2014/main" xmlns="" id="{00000000-0008-0000-2000-00009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4" name="251 CuadroTexto">
          <a:extLst>
            <a:ext uri="{FF2B5EF4-FFF2-40B4-BE49-F238E27FC236}">
              <a16:creationId xmlns:a16="http://schemas.microsoft.com/office/drawing/2014/main" xmlns="" id="{00000000-0008-0000-2000-00009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5" name="252 CuadroTexto">
          <a:extLst>
            <a:ext uri="{FF2B5EF4-FFF2-40B4-BE49-F238E27FC236}">
              <a16:creationId xmlns:a16="http://schemas.microsoft.com/office/drawing/2014/main" xmlns="" id="{00000000-0008-0000-2000-00009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6" name="253 CuadroTexto">
          <a:extLst>
            <a:ext uri="{FF2B5EF4-FFF2-40B4-BE49-F238E27FC236}">
              <a16:creationId xmlns:a16="http://schemas.microsoft.com/office/drawing/2014/main" xmlns="" id="{00000000-0008-0000-2000-00009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7" name="254 CuadroTexto">
          <a:extLst>
            <a:ext uri="{FF2B5EF4-FFF2-40B4-BE49-F238E27FC236}">
              <a16:creationId xmlns:a16="http://schemas.microsoft.com/office/drawing/2014/main" xmlns="" id="{00000000-0008-0000-2000-00009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8" name="255 CuadroTexto">
          <a:extLst>
            <a:ext uri="{FF2B5EF4-FFF2-40B4-BE49-F238E27FC236}">
              <a16:creationId xmlns:a16="http://schemas.microsoft.com/office/drawing/2014/main" xmlns="" id="{00000000-0008-0000-2000-0000A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9" name="256 CuadroTexto">
          <a:extLst>
            <a:ext uri="{FF2B5EF4-FFF2-40B4-BE49-F238E27FC236}">
              <a16:creationId xmlns:a16="http://schemas.microsoft.com/office/drawing/2014/main" xmlns="" id="{00000000-0008-0000-2000-0000A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0" name="257 CuadroTexto">
          <a:extLst>
            <a:ext uri="{FF2B5EF4-FFF2-40B4-BE49-F238E27FC236}">
              <a16:creationId xmlns:a16="http://schemas.microsoft.com/office/drawing/2014/main" xmlns="" id="{00000000-0008-0000-2000-0000A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1" name="258 CuadroTexto">
          <a:extLst>
            <a:ext uri="{FF2B5EF4-FFF2-40B4-BE49-F238E27FC236}">
              <a16:creationId xmlns:a16="http://schemas.microsoft.com/office/drawing/2014/main" xmlns="" id="{00000000-0008-0000-2000-0000A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2" name="259 CuadroTexto">
          <a:extLst>
            <a:ext uri="{FF2B5EF4-FFF2-40B4-BE49-F238E27FC236}">
              <a16:creationId xmlns:a16="http://schemas.microsoft.com/office/drawing/2014/main" xmlns="" id="{00000000-0008-0000-2000-0000A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3" name="260 CuadroTexto">
          <a:extLst>
            <a:ext uri="{FF2B5EF4-FFF2-40B4-BE49-F238E27FC236}">
              <a16:creationId xmlns:a16="http://schemas.microsoft.com/office/drawing/2014/main" xmlns="" id="{00000000-0008-0000-2000-0000A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4" name="261 CuadroTexto">
          <a:extLst>
            <a:ext uri="{FF2B5EF4-FFF2-40B4-BE49-F238E27FC236}">
              <a16:creationId xmlns:a16="http://schemas.microsoft.com/office/drawing/2014/main" xmlns="" id="{00000000-0008-0000-2000-0000A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5" name="262 CuadroTexto">
          <a:extLst>
            <a:ext uri="{FF2B5EF4-FFF2-40B4-BE49-F238E27FC236}">
              <a16:creationId xmlns:a16="http://schemas.microsoft.com/office/drawing/2014/main" xmlns="" id="{00000000-0008-0000-2000-0000A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6" name="263 CuadroTexto">
          <a:extLst>
            <a:ext uri="{FF2B5EF4-FFF2-40B4-BE49-F238E27FC236}">
              <a16:creationId xmlns:a16="http://schemas.microsoft.com/office/drawing/2014/main" xmlns="" id="{00000000-0008-0000-2000-0000A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7" name="264 CuadroTexto">
          <a:extLst>
            <a:ext uri="{FF2B5EF4-FFF2-40B4-BE49-F238E27FC236}">
              <a16:creationId xmlns:a16="http://schemas.microsoft.com/office/drawing/2014/main" xmlns="" id="{00000000-0008-0000-2000-0000A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8" name="265 CuadroTexto">
          <a:extLst>
            <a:ext uri="{FF2B5EF4-FFF2-40B4-BE49-F238E27FC236}">
              <a16:creationId xmlns:a16="http://schemas.microsoft.com/office/drawing/2014/main" xmlns="" id="{00000000-0008-0000-2000-0000A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9" name="266 CuadroTexto">
          <a:extLst>
            <a:ext uri="{FF2B5EF4-FFF2-40B4-BE49-F238E27FC236}">
              <a16:creationId xmlns:a16="http://schemas.microsoft.com/office/drawing/2014/main" xmlns="" id="{00000000-0008-0000-2000-0000A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40" name="267 CuadroTexto">
          <a:extLst>
            <a:ext uri="{FF2B5EF4-FFF2-40B4-BE49-F238E27FC236}">
              <a16:creationId xmlns:a16="http://schemas.microsoft.com/office/drawing/2014/main" xmlns="" id="{00000000-0008-0000-2000-0000A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941" name="268 CuadroTexto">
          <a:extLst>
            <a:ext uri="{FF2B5EF4-FFF2-40B4-BE49-F238E27FC236}">
              <a16:creationId xmlns:a16="http://schemas.microsoft.com/office/drawing/2014/main" xmlns="" id="{00000000-0008-0000-2000-0000A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2" name="269 CuadroTexto">
          <a:extLst>
            <a:ext uri="{FF2B5EF4-FFF2-40B4-BE49-F238E27FC236}">
              <a16:creationId xmlns:a16="http://schemas.microsoft.com/office/drawing/2014/main" xmlns="" id="{00000000-0008-0000-2000-0000A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3" name="270 CuadroTexto">
          <a:extLst>
            <a:ext uri="{FF2B5EF4-FFF2-40B4-BE49-F238E27FC236}">
              <a16:creationId xmlns:a16="http://schemas.microsoft.com/office/drawing/2014/main" xmlns="" id="{00000000-0008-0000-2000-0000AF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4" name="271 CuadroTexto">
          <a:extLst>
            <a:ext uri="{FF2B5EF4-FFF2-40B4-BE49-F238E27FC236}">
              <a16:creationId xmlns:a16="http://schemas.microsoft.com/office/drawing/2014/main" xmlns="" id="{00000000-0008-0000-2000-0000B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5" name="272 CuadroTexto">
          <a:extLst>
            <a:ext uri="{FF2B5EF4-FFF2-40B4-BE49-F238E27FC236}">
              <a16:creationId xmlns:a16="http://schemas.microsoft.com/office/drawing/2014/main" xmlns="" id="{00000000-0008-0000-2000-0000B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6" name="273 CuadroTexto">
          <a:extLst>
            <a:ext uri="{FF2B5EF4-FFF2-40B4-BE49-F238E27FC236}">
              <a16:creationId xmlns:a16="http://schemas.microsoft.com/office/drawing/2014/main" xmlns="" id="{00000000-0008-0000-2000-0000B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7" name="274 CuadroTexto">
          <a:extLst>
            <a:ext uri="{FF2B5EF4-FFF2-40B4-BE49-F238E27FC236}">
              <a16:creationId xmlns:a16="http://schemas.microsoft.com/office/drawing/2014/main" xmlns="" id="{00000000-0008-0000-2000-0000B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8" name="275 CuadroTexto">
          <a:extLst>
            <a:ext uri="{FF2B5EF4-FFF2-40B4-BE49-F238E27FC236}">
              <a16:creationId xmlns:a16="http://schemas.microsoft.com/office/drawing/2014/main" xmlns="" id="{00000000-0008-0000-2000-0000B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9" name="276 CuadroTexto">
          <a:extLst>
            <a:ext uri="{FF2B5EF4-FFF2-40B4-BE49-F238E27FC236}">
              <a16:creationId xmlns:a16="http://schemas.microsoft.com/office/drawing/2014/main" xmlns="" id="{00000000-0008-0000-2000-0000B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0" name="277 CuadroTexto">
          <a:extLst>
            <a:ext uri="{FF2B5EF4-FFF2-40B4-BE49-F238E27FC236}">
              <a16:creationId xmlns:a16="http://schemas.microsoft.com/office/drawing/2014/main" xmlns="" id="{00000000-0008-0000-2000-0000B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1" name="278 CuadroTexto">
          <a:extLst>
            <a:ext uri="{FF2B5EF4-FFF2-40B4-BE49-F238E27FC236}">
              <a16:creationId xmlns:a16="http://schemas.microsoft.com/office/drawing/2014/main" xmlns="" id="{00000000-0008-0000-2000-0000B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2" name="279 CuadroTexto">
          <a:extLst>
            <a:ext uri="{FF2B5EF4-FFF2-40B4-BE49-F238E27FC236}">
              <a16:creationId xmlns:a16="http://schemas.microsoft.com/office/drawing/2014/main" xmlns="" id="{00000000-0008-0000-2000-0000B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3" name="280 CuadroTexto">
          <a:extLst>
            <a:ext uri="{FF2B5EF4-FFF2-40B4-BE49-F238E27FC236}">
              <a16:creationId xmlns:a16="http://schemas.microsoft.com/office/drawing/2014/main" xmlns="" id="{00000000-0008-0000-2000-0000B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4" name="281 CuadroTexto">
          <a:extLst>
            <a:ext uri="{FF2B5EF4-FFF2-40B4-BE49-F238E27FC236}">
              <a16:creationId xmlns:a16="http://schemas.microsoft.com/office/drawing/2014/main" xmlns="" id="{00000000-0008-0000-2000-0000B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5" name="282 CuadroTexto">
          <a:extLst>
            <a:ext uri="{FF2B5EF4-FFF2-40B4-BE49-F238E27FC236}">
              <a16:creationId xmlns:a16="http://schemas.microsoft.com/office/drawing/2014/main" xmlns="" id="{00000000-0008-0000-2000-0000B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6" name="283 CuadroTexto">
          <a:extLst>
            <a:ext uri="{FF2B5EF4-FFF2-40B4-BE49-F238E27FC236}">
              <a16:creationId xmlns:a16="http://schemas.microsoft.com/office/drawing/2014/main" xmlns="" id="{00000000-0008-0000-2000-0000B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7" name="284 CuadroTexto">
          <a:extLst>
            <a:ext uri="{FF2B5EF4-FFF2-40B4-BE49-F238E27FC236}">
              <a16:creationId xmlns:a16="http://schemas.microsoft.com/office/drawing/2014/main" xmlns="" id="{00000000-0008-0000-2000-0000B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58" name="285 CuadroTexto">
          <a:extLst>
            <a:ext uri="{FF2B5EF4-FFF2-40B4-BE49-F238E27FC236}">
              <a16:creationId xmlns:a16="http://schemas.microsoft.com/office/drawing/2014/main" xmlns="" id="{00000000-0008-0000-2000-0000B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59" name="286 CuadroTexto">
          <a:extLst>
            <a:ext uri="{FF2B5EF4-FFF2-40B4-BE49-F238E27FC236}">
              <a16:creationId xmlns:a16="http://schemas.microsoft.com/office/drawing/2014/main" xmlns="" id="{00000000-0008-0000-2000-0000B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0" name="287 CuadroTexto">
          <a:extLst>
            <a:ext uri="{FF2B5EF4-FFF2-40B4-BE49-F238E27FC236}">
              <a16:creationId xmlns:a16="http://schemas.microsoft.com/office/drawing/2014/main" xmlns="" id="{00000000-0008-0000-2000-0000C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1" name="288 CuadroTexto">
          <a:extLst>
            <a:ext uri="{FF2B5EF4-FFF2-40B4-BE49-F238E27FC236}">
              <a16:creationId xmlns:a16="http://schemas.microsoft.com/office/drawing/2014/main" xmlns="" id="{00000000-0008-0000-2000-0000C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2" name="289 CuadroTexto">
          <a:extLst>
            <a:ext uri="{FF2B5EF4-FFF2-40B4-BE49-F238E27FC236}">
              <a16:creationId xmlns:a16="http://schemas.microsoft.com/office/drawing/2014/main" xmlns="" id="{00000000-0008-0000-2000-0000C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3" name="290 CuadroTexto">
          <a:extLst>
            <a:ext uri="{FF2B5EF4-FFF2-40B4-BE49-F238E27FC236}">
              <a16:creationId xmlns:a16="http://schemas.microsoft.com/office/drawing/2014/main" xmlns="" id="{00000000-0008-0000-2000-0000C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4" name="291 CuadroTexto">
          <a:extLst>
            <a:ext uri="{FF2B5EF4-FFF2-40B4-BE49-F238E27FC236}">
              <a16:creationId xmlns:a16="http://schemas.microsoft.com/office/drawing/2014/main" xmlns="" id="{00000000-0008-0000-2000-0000C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5" name="292 CuadroTexto">
          <a:extLst>
            <a:ext uri="{FF2B5EF4-FFF2-40B4-BE49-F238E27FC236}">
              <a16:creationId xmlns:a16="http://schemas.microsoft.com/office/drawing/2014/main" xmlns="" id="{00000000-0008-0000-2000-0000C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6" name="293 CuadroTexto">
          <a:extLst>
            <a:ext uri="{FF2B5EF4-FFF2-40B4-BE49-F238E27FC236}">
              <a16:creationId xmlns:a16="http://schemas.microsoft.com/office/drawing/2014/main" xmlns="" id="{00000000-0008-0000-2000-0000C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7" name="294 CuadroTexto">
          <a:extLst>
            <a:ext uri="{FF2B5EF4-FFF2-40B4-BE49-F238E27FC236}">
              <a16:creationId xmlns:a16="http://schemas.microsoft.com/office/drawing/2014/main" xmlns="" id="{00000000-0008-0000-2000-0000C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8" name="295 CuadroTexto">
          <a:extLst>
            <a:ext uri="{FF2B5EF4-FFF2-40B4-BE49-F238E27FC236}">
              <a16:creationId xmlns:a16="http://schemas.microsoft.com/office/drawing/2014/main" xmlns="" id="{00000000-0008-0000-2000-0000C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9" name="296 CuadroTexto">
          <a:extLst>
            <a:ext uri="{FF2B5EF4-FFF2-40B4-BE49-F238E27FC236}">
              <a16:creationId xmlns:a16="http://schemas.microsoft.com/office/drawing/2014/main" xmlns="" id="{00000000-0008-0000-2000-0000C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0" name="298 CuadroTexto">
          <a:extLst>
            <a:ext uri="{FF2B5EF4-FFF2-40B4-BE49-F238E27FC236}">
              <a16:creationId xmlns:a16="http://schemas.microsoft.com/office/drawing/2014/main" xmlns="" id="{00000000-0008-0000-2000-0000CA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1" name="299 CuadroTexto">
          <a:extLst>
            <a:ext uri="{FF2B5EF4-FFF2-40B4-BE49-F238E27FC236}">
              <a16:creationId xmlns:a16="http://schemas.microsoft.com/office/drawing/2014/main" xmlns="" id="{00000000-0008-0000-2000-0000CB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2" name="300 CuadroTexto">
          <a:extLst>
            <a:ext uri="{FF2B5EF4-FFF2-40B4-BE49-F238E27FC236}">
              <a16:creationId xmlns:a16="http://schemas.microsoft.com/office/drawing/2014/main" xmlns="" id="{00000000-0008-0000-2000-0000CC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3" name="301 CuadroTexto">
          <a:extLst>
            <a:ext uri="{FF2B5EF4-FFF2-40B4-BE49-F238E27FC236}">
              <a16:creationId xmlns:a16="http://schemas.microsoft.com/office/drawing/2014/main" xmlns="" id="{00000000-0008-0000-2000-0000CD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4" name="302 CuadroTexto">
          <a:extLst>
            <a:ext uri="{FF2B5EF4-FFF2-40B4-BE49-F238E27FC236}">
              <a16:creationId xmlns:a16="http://schemas.microsoft.com/office/drawing/2014/main" xmlns="" id="{00000000-0008-0000-2000-0000CE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5" name="303 CuadroTexto">
          <a:extLst>
            <a:ext uri="{FF2B5EF4-FFF2-40B4-BE49-F238E27FC236}">
              <a16:creationId xmlns:a16="http://schemas.microsoft.com/office/drawing/2014/main" xmlns="" id="{00000000-0008-0000-2000-0000CF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6" name="304 CuadroTexto">
          <a:extLst>
            <a:ext uri="{FF2B5EF4-FFF2-40B4-BE49-F238E27FC236}">
              <a16:creationId xmlns:a16="http://schemas.microsoft.com/office/drawing/2014/main" xmlns="" id="{00000000-0008-0000-2000-0000D0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7" name="305 CuadroTexto">
          <a:extLst>
            <a:ext uri="{FF2B5EF4-FFF2-40B4-BE49-F238E27FC236}">
              <a16:creationId xmlns:a16="http://schemas.microsoft.com/office/drawing/2014/main" xmlns="" id="{00000000-0008-0000-2000-0000D1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8" name="452 CuadroTexto">
          <a:extLst>
            <a:ext uri="{FF2B5EF4-FFF2-40B4-BE49-F238E27FC236}">
              <a16:creationId xmlns:a16="http://schemas.microsoft.com/office/drawing/2014/main" xmlns="" id="{00000000-0008-0000-2000-0000D2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79" name="17 CuadroTexto">
          <a:extLst>
            <a:ext uri="{FF2B5EF4-FFF2-40B4-BE49-F238E27FC236}">
              <a16:creationId xmlns:a16="http://schemas.microsoft.com/office/drawing/2014/main" xmlns="" id="{00000000-0008-0000-2000-0000D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980" name="90 CuadroTexto">
          <a:extLst>
            <a:ext uri="{FF2B5EF4-FFF2-40B4-BE49-F238E27FC236}">
              <a16:creationId xmlns:a16="http://schemas.microsoft.com/office/drawing/2014/main" xmlns="" id="{00000000-0008-0000-2000-0000D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1" name="91 CuadroTexto">
          <a:extLst>
            <a:ext uri="{FF2B5EF4-FFF2-40B4-BE49-F238E27FC236}">
              <a16:creationId xmlns:a16="http://schemas.microsoft.com/office/drawing/2014/main" xmlns="" id="{00000000-0008-0000-2000-0000D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2" name="92 CuadroTexto">
          <a:extLst>
            <a:ext uri="{FF2B5EF4-FFF2-40B4-BE49-F238E27FC236}">
              <a16:creationId xmlns:a16="http://schemas.microsoft.com/office/drawing/2014/main" xmlns="" id="{00000000-0008-0000-2000-0000D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3" name="93 CuadroTexto">
          <a:extLst>
            <a:ext uri="{FF2B5EF4-FFF2-40B4-BE49-F238E27FC236}">
              <a16:creationId xmlns:a16="http://schemas.microsoft.com/office/drawing/2014/main" xmlns="" id="{00000000-0008-0000-2000-0000D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4" name="94 CuadroTexto">
          <a:extLst>
            <a:ext uri="{FF2B5EF4-FFF2-40B4-BE49-F238E27FC236}">
              <a16:creationId xmlns:a16="http://schemas.microsoft.com/office/drawing/2014/main" xmlns="" id="{00000000-0008-0000-2000-0000D8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5" name="95 CuadroTexto">
          <a:extLst>
            <a:ext uri="{FF2B5EF4-FFF2-40B4-BE49-F238E27FC236}">
              <a16:creationId xmlns:a16="http://schemas.microsoft.com/office/drawing/2014/main" xmlns="" id="{00000000-0008-0000-2000-0000D9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6" name="96 CuadroTexto">
          <a:extLst>
            <a:ext uri="{FF2B5EF4-FFF2-40B4-BE49-F238E27FC236}">
              <a16:creationId xmlns:a16="http://schemas.microsoft.com/office/drawing/2014/main" xmlns="" id="{00000000-0008-0000-2000-0000DA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7" name="97 CuadroTexto">
          <a:extLst>
            <a:ext uri="{FF2B5EF4-FFF2-40B4-BE49-F238E27FC236}">
              <a16:creationId xmlns:a16="http://schemas.microsoft.com/office/drawing/2014/main" xmlns="" id="{00000000-0008-0000-2000-0000DB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8" name="98 CuadroTexto">
          <a:extLst>
            <a:ext uri="{FF2B5EF4-FFF2-40B4-BE49-F238E27FC236}">
              <a16:creationId xmlns:a16="http://schemas.microsoft.com/office/drawing/2014/main" xmlns="" id="{00000000-0008-0000-2000-0000D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9" name="99 CuadroTexto">
          <a:extLst>
            <a:ext uri="{FF2B5EF4-FFF2-40B4-BE49-F238E27FC236}">
              <a16:creationId xmlns:a16="http://schemas.microsoft.com/office/drawing/2014/main" xmlns="" id="{00000000-0008-0000-2000-0000D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90" name="100 CuadroTexto">
          <a:extLst>
            <a:ext uri="{FF2B5EF4-FFF2-40B4-BE49-F238E27FC236}">
              <a16:creationId xmlns:a16="http://schemas.microsoft.com/office/drawing/2014/main" xmlns="" id="{00000000-0008-0000-2000-0000D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91" name="101 CuadroTexto">
          <a:extLst>
            <a:ext uri="{FF2B5EF4-FFF2-40B4-BE49-F238E27FC236}">
              <a16:creationId xmlns:a16="http://schemas.microsoft.com/office/drawing/2014/main" xmlns="" id="{00000000-0008-0000-2000-0000D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92" name="118 CuadroTexto">
          <a:extLst>
            <a:ext uri="{FF2B5EF4-FFF2-40B4-BE49-F238E27FC236}">
              <a16:creationId xmlns:a16="http://schemas.microsoft.com/office/drawing/2014/main" xmlns="" id="{00000000-0008-0000-2000-0000E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3" name="119 CuadroTexto">
          <a:extLst>
            <a:ext uri="{FF2B5EF4-FFF2-40B4-BE49-F238E27FC236}">
              <a16:creationId xmlns:a16="http://schemas.microsoft.com/office/drawing/2014/main" xmlns="" id="{00000000-0008-0000-2000-0000E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4" name="120 CuadroTexto">
          <a:extLst>
            <a:ext uri="{FF2B5EF4-FFF2-40B4-BE49-F238E27FC236}">
              <a16:creationId xmlns:a16="http://schemas.microsoft.com/office/drawing/2014/main" xmlns="" id="{00000000-0008-0000-2000-0000E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5" name="121 CuadroTexto">
          <a:extLst>
            <a:ext uri="{FF2B5EF4-FFF2-40B4-BE49-F238E27FC236}">
              <a16:creationId xmlns:a16="http://schemas.microsoft.com/office/drawing/2014/main" xmlns="" id="{00000000-0008-0000-2000-0000E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6" name="122 CuadroTexto">
          <a:extLst>
            <a:ext uri="{FF2B5EF4-FFF2-40B4-BE49-F238E27FC236}">
              <a16:creationId xmlns:a16="http://schemas.microsoft.com/office/drawing/2014/main" xmlns="" id="{00000000-0008-0000-2000-0000E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7" name="123 CuadroTexto">
          <a:extLst>
            <a:ext uri="{FF2B5EF4-FFF2-40B4-BE49-F238E27FC236}">
              <a16:creationId xmlns:a16="http://schemas.microsoft.com/office/drawing/2014/main" xmlns="" id="{00000000-0008-0000-2000-0000E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8" name="124 CuadroTexto">
          <a:extLst>
            <a:ext uri="{FF2B5EF4-FFF2-40B4-BE49-F238E27FC236}">
              <a16:creationId xmlns:a16="http://schemas.microsoft.com/office/drawing/2014/main" xmlns="" id="{00000000-0008-0000-2000-0000E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9" name="125 CuadroTexto">
          <a:extLst>
            <a:ext uri="{FF2B5EF4-FFF2-40B4-BE49-F238E27FC236}">
              <a16:creationId xmlns:a16="http://schemas.microsoft.com/office/drawing/2014/main" xmlns="" id="{00000000-0008-0000-2000-0000E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0" name="143 CuadroTexto">
          <a:extLst>
            <a:ext uri="{FF2B5EF4-FFF2-40B4-BE49-F238E27FC236}">
              <a16:creationId xmlns:a16="http://schemas.microsoft.com/office/drawing/2014/main" xmlns="" id="{00000000-0008-0000-2000-0000E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1" name="144 CuadroTexto">
          <a:extLst>
            <a:ext uri="{FF2B5EF4-FFF2-40B4-BE49-F238E27FC236}">
              <a16:creationId xmlns:a16="http://schemas.microsoft.com/office/drawing/2014/main" xmlns="" id="{00000000-0008-0000-2000-0000E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2" name="145 CuadroTexto">
          <a:extLst>
            <a:ext uri="{FF2B5EF4-FFF2-40B4-BE49-F238E27FC236}">
              <a16:creationId xmlns:a16="http://schemas.microsoft.com/office/drawing/2014/main" xmlns="" id="{00000000-0008-0000-2000-0000E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3" name="146 CuadroTexto">
          <a:extLst>
            <a:ext uri="{FF2B5EF4-FFF2-40B4-BE49-F238E27FC236}">
              <a16:creationId xmlns:a16="http://schemas.microsoft.com/office/drawing/2014/main" xmlns="" id="{00000000-0008-0000-2000-0000E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4" name="147 CuadroTexto">
          <a:extLst>
            <a:ext uri="{FF2B5EF4-FFF2-40B4-BE49-F238E27FC236}">
              <a16:creationId xmlns:a16="http://schemas.microsoft.com/office/drawing/2014/main" xmlns="" id="{00000000-0008-0000-2000-0000E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5" name="148 CuadroTexto">
          <a:extLst>
            <a:ext uri="{FF2B5EF4-FFF2-40B4-BE49-F238E27FC236}">
              <a16:creationId xmlns:a16="http://schemas.microsoft.com/office/drawing/2014/main" xmlns="" id="{00000000-0008-0000-2000-0000E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6" name="149 CuadroTexto">
          <a:extLst>
            <a:ext uri="{FF2B5EF4-FFF2-40B4-BE49-F238E27FC236}">
              <a16:creationId xmlns:a16="http://schemas.microsoft.com/office/drawing/2014/main" xmlns="" id="{00000000-0008-0000-2000-0000E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7" name="150 CuadroTexto">
          <a:extLst>
            <a:ext uri="{FF2B5EF4-FFF2-40B4-BE49-F238E27FC236}">
              <a16:creationId xmlns:a16="http://schemas.microsoft.com/office/drawing/2014/main" xmlns="" id="{00000000-0008-0000-2000-0000E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8" name="151 CuadroTexto">
          <a:extLst>
            <a:ext uri="{FF2B5EF4-FFF2-40B4-BE49-F238E27FC236}">
              <a16:creationId xmlns:a16="http://schemas.microsoft.com/office/drawing/2014/main" xmlns="" id="{00000000-0008-0000-2000-0000F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9" name="152 CuadroTexto">
          <a:extLst>
            <a:ext uri="{FF2B5EF4-FFF2-40B4-BE49-F238E27FC236}">
              <a16:creationId xmlns:a16="http://schemas.microsoft.com/office/drawing/2014/main" xmlns="" id="{00000000-0008-0000-2000-0000F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0" name="153 CuadroTexto">
          <a:extLst>
            <a:ext uri="{FF2B5EF4-FFF2-40B4-BE49-F238E27FC236}">
              <a16:creationId xmlns:a16="http://schemas.microsoft.com/office/drawing/2014/main" xmlns="" id="{00000000-0008-0000-2000-0000F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1" name="154 CuadroTexto">
          <a:extLst>
            <a:ext uri="{FF2B5EF4-FFF2-40B4-BE49-F238E27FC236}">
              <a16:creationId xmlns:a16="http://schemas.microsoft.com/office/drawing/2014/main" xmlns="" id="{00000000-0008-0000-2000-0000F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2" name="155 CuadroTexto">
          <a:extLst>
            <a:ext uri="{FF2B5EF4-FFF2-40B4-BE49-F238E27FC236}">
              <a16:creationId xmlns:a16="http://schemas.microsoft.com/office/drawing/2014/main" xmlns="" id="{00000000-0008-0000-2000-0000F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3" name="156 CuadroTexto">
          <a:extLst>
            <a:ext uri="{FF2B5EF4-FFF2-40B4-BE49-F238E27FC236}">
              <a16:creationId xmlns:a16="http://schemas.microsoft.com/office/drawing/2014/main" xmlns="" id="{00000000-0008-0000-2000-0000F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4" name="157 CuadroTexto">
          <a:extLst>
            <a:ext uri="{FF2B5EF4-FFF2-40B4-BE49-F238E27FC236}">
              <a16:creationId xmlns:a16="http://schemas.microsoft.com/office/drawing/2014/main" xmlns="" id="{00000000-0008-0000-2000-0000F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5" name="158 CuadroTexto">
          <a:extLst>
            <a:ext uri="{FF2B5EF4-FFF2-40B4-BE49-F238E27FC236}">
              <a16:creationId xmlns:a16="http://schemas.microsoft.com/office/drawing/2014/main" xmlns="" id="{00000000-0008-0000-2000-0000F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6" name="159 CuadroTexto">
          <a:extLst>
            <a:ext uri="{FF2B5EF4-FFF2-40B4-BE49-F238E27FC236}">
              <a16:creationId xmlns:a16="http://schemas.microsoft.com/office/drawing/2014/main" xmlns="" id="{00000000-0008-0000-2000-0000F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7" name="160 CuadroTexto">
          <a:extLst>
            <a:ext uri="{FF2B5EF4-FFF2-40B4-BE49-F238E27FC236}">
              <a16:creationId xmlns:a16="http://schemas.microsoft.com/office/drawing/2014/main" xmlns="" id="{00000000-0008-0000-2000-0000F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8" name="161 CuadroTexto">
          <a:extLst>
            <a:ext uri="{FF2B5EF4-FFF2-40B4-BE49-F238E27FC236}">
              <a16:creationId xmlns:a16="http://schemas.microsoft.com/office/drawing/2014/main" xmlns="" id="{00000000-0008-0000-2000-0000F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9" name="162 CuadroTexto">
          <a:extLst>
            <a:ext uri="{FF2B5EF4-FFF2-40B4-BE49-F238E27FC236}">
              <a16:creationId xmlns:a16="http://schemas.microsoft.com/office/drawing/2014/main" xmlns="" id="{00000000-0008-0000-2000-0000F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0" name="163 CuadroTexto">
          <a:extLst>
            <a:ext uri="{FF2B5EF4-FFF2-40B4-BE49-F238E27FC236}">
              <a16:creationId xmlns:a16="http://schemas.microsoft.com/office/drawing/2014/main" xmlns="" id="{00000000-0008-0000-2000-0000F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1" name="164 CuadroTexto">
          <a:extLst>
            <a:ext uri="{FF2B5EF4-FFF2-40B4-BE49-F238E27FC236}">
              <a16:creationId xmlns:a16="http://schemas.microsoft.com/office/drawing/2014/main" xmlns="" id="{00000000-0008-0000-2000-0000F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2" name="165 CuadroTexto">
          <a:extLst>
            <a:ext uri="{FF2B5EF4-FFF2-40B4-BE49-F238E27FC236}">
              <a16:creationId xmlns:a16="http://schemas.microsoft.com/office/drawing/2014/main" xmlns="" id="{00000000-0008-0000-2000-0000F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3" name="166 CuadroTexto">
          <a:extLst>
            <a:ext uri="{FF2B5EF4-FFF2-40B4-BE49-F238E27FC236}">
              <a16:creationId xmlns:a16="http://schemas.microsoft.com/office/drawing/2014/main" xmlns="" id="{00000000-0008-0000-2000-0000F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4" name="167 CuadroTexto">
          <a:extLst>
            <a:ext uri="{FF2B5EF4-FFF2-40B4-BE49-F238E27FC236}">
              <a16:creationId xmlns:a16="http://schemas.microsoft.com/office/drawing/2014/main" xmlns="" id="{00000000-0008-0000-2000-00000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5" name="168 CuadroTexto">
          <a:extLst>
            <a:ext uri="{FF2B5EF4-FFF2-40B4-BE49-F238E27FC236}">
              <a16:creationId xmlns:a16="http://schemas.microsoft.com/office/drawing/2014/main" xmlns="" id="{00000000-0008-0000-2000-00000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6" name="169 CuadroTexto">
          <a:extLst>
            <a:ext uri="{FF2B5EF4-FFF2-40B4-BE49-F238E27FC236}">
              <a16:creationId xmlns:a16="http://schemas.microsoft.com/office/drawing/2014/main" xmlns="" id="{00000000-0008-0000-2000-00000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7" name="170 CuadroTexto">
          <a:extLst>
            <a:ext uri="{FF2B5EF4-FFF2-40B4-BE49-F238E27FC236}">
              <a16:creationId xmlns:a16="http://schemas.microsoft.com/office/drawing/2014/main" xmlns="" id="{00000000-0008-0000-2000-00000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8" name="171 CuadroTexto">
          <a:extLst>
            <a:ext uri="{FF2B5EF4-FFF2-40B4-BE49-F238E27FC236}">
              <a16:creationId xmlns:a16="http://schemas.microsoft.com/office/drawing/2014/main" xmlns="" id="{00000000-0008-0000-2000-00000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9" name="172 CuadroTexto">
          <a:extLst>
            <a:ext uri="{FF2B5EF4-FFF2-40B4-BE49-F238E27FC236}">
              <a16:creationId xmlns:a16="http://schemas.microsoft.com/office/drawing/2014/main" xmlns="" id="{00000000-0008-0000-2000-00000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0" name="173 CuadroTexto">
          <a:extLst>
            <a:ext uri="{FF2B5EF4-FFF2-40B4-BE49-F238E27FC236}">
              <a16:creationId xmlns:a16="http://schemas.microsoft.com/office/drawing/2014/main" xmlns="" id="{00000000-0008-0000-2000-00000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1" name="174 CuadroTexto">
          <a:extLst>
            <a:ext uri="{FF2B5EF4-FFF2-40B4-BE49-F238E27FC236}">
              <a16:creationId xmlns:a16="http://schemas.microsoft.com/office/drawing/2014/main" xmlns="" id="{00000000-0008-0000-2000-00000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2" name="175 CuadroTexto">
          <a:extLst>
            <a:ext uri="{FF2B5EF4-FFF2-40B4-BE49-F238E27FC236}">
              <a16:creationId xmlns:a16="http://schemas.microsoft.com/office/drawing/2014/main" xmlns="" id="{00000000-0008-0000-2000-00000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3" name="176 CuadroTexto">
          <a:extLst>
            <a:ext uri="{FF2B5EF4-FFF2-40B4-BE49-F238E27FC236}">
              <a16:creationId xmlns:a16="http://schemas.microsoft.com/office/drawing/2014/main" xmlns="" id="{00000000-0008-0000-2000-00000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4" name="177 CuadroTexto">
          <a:extLst>
            <a:ext uri="{FF2B5EF4-FFF2-40B4-BE49-F238E27FC236}">
              <a16:creationId xmlns:a16="http://schemas.microsoft.com/office/drawing/2014/main" xmlns="" id="{00000000-0008-0000-2000-00000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5" name="178 CuadroTexto">
          <a:extLst>
            <a:ext uri="{FF2B5EF4-FFF2-40B4-BE49-F238E27FC236}">
              <a16:creationId xmlns:a16="http://schemas.microsoft.com/office/drawing/2014/main" xmlns="" id="{00000000-0008-0000-2000-00000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6" name="179 CuadroTexto">
          <a:extLst>
            <a:ext uri="{FF2B5EF4-FFF2-40B4-BE49-F238E27FC236}">
              <a16:creationId xmlns:a16="http://schemas.microsoft.com/office/drawing/2014/main" xmlns="" id="{00000000-0008-0000-2000-00000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7" name="180 CuadroTexto">
          <a:extLst>
            <a:ext uri="{FF2B5EF4-FFF2-40B4-BE49-F238E27FC236}">
              <a16:creationId xmlns:a16="http://schemas.microsoft.com/office/drawing/2014/main" xmlns="" id="{00000000-0008-0000-2000-00000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8" name="181 CuadroTexto">
          <a:extLst>
            <a:ext uri="{FF2B5EF4-FFF2-40B4-BE49-F238E27FC236}">
              <a16:creationId xmlns:a16="http://schemas.microsoft.com/office/drawing/2014/main" xmlns="" id="{00000000-0008-0000-2000-00000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9" name="182 CuadroTexto">
          <a:extLst>
            <a:ext uri="{FF2B5EF4-FFF2-40B4-BE49-F238E27FC236}">
              <a16:creationId xmlns:a16="http://schemas.microsoft.com/office/drawing/2014/main" xmlns="" id="{00000000-0008-0000-2000-00000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0" name="183 CuadroTexto">
          <a:extLst>
            <a:ext uri="{FF2B5EF4-FFF2-40B4-BE49-F238E27FC236}">
              <a16:creationId xmlns:a16="http://schemas.microsoft.com/office/drawing/2014/main" xmlns="" id="{00000000-0008-0000-2000-00001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1" name="184 CuadroTexto">
          <a:extLst>
            <a:ext uri="{FF2B5EF4-FFF2-40B4-BE49-F238E27FC236}">
              <a16:creationId xmlns:a16="http://schemas.microsoft.com/office/drawing/2014/main" xmlns="" id="{00000000-0008-0000-2000-00001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2" name="185 CuadroTexto">
          <a:extLst>
            <a:ext uri="{FF2B5EF4-FFF2-40B4-BE49-F238E27FC236}">
              <a16:creationId xmlns:a16="http://schemas.microsoft.com/office/drawing/2014/main" xmlns="" id="{00000000-0008-0000-2000-00001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3" name="186 CuadroTexto">
          <a:extLst>
            <a:ext uri="{FF2B5EF4-FFF2-40B4-BE49-F238E27FC236}">
              <a16:creationId xmlns:a16="http://schemas.microsoft.com/office/drawing/2014/main" xmlns="" id="{00000000-0008-0000-2000-00001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4" name="187 CuadroTexto">
          <a:extLst>
            <a:ext uri="{FF2B5EF4-FFF2-40B4-BE49-F238E27FC236}">
              <a16:creationId xmlns:a16="http://schemas.microsoft.com/office/drawing/2014/main" xmlns="" id="{00000000-0008-0000-2000-00001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5" name="188 CuadroTexto">
          <a:extLst>
            <a:ext uri="{FF2B5EF4-FFF2-40B4-BE49-F238E27FC236}">
              <a16:creationId xmlns:a16="http://schemas.microsoft.com/office/drawing/2014/main" xmlns="" id="{00000000-0008-0000-2000-00001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6" name="189 CuadroTexto">
          <a:extLst>
            <a:ext uri="{FF2B5EF4-FFF2-40B4-BE49-F238E27FC236}">
              <a16:creationId xmlns:a16="http://schemas.microsoft.com/office/drawing/2014/main" xmlns="" id="{00000000-0008-0000-2000-00001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7" name="190 CuadroTexto">
          <a:extLst>
            <a:ext uri="{FF2B5EF4-FFF2-40B4-BE49-F238E27FC236}">
              <a16:creationId xmlns:a16="http://schemas.microsoft.com/office/drawing/2014/main" xmlns="" id="{00000000-0008-0000-2000-00001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8" name="191 CuadroTexto">
          <a:extLst>
            <a:ext uri="{FF2B5EF4-FFF2-40B4-BE49-F238E27FC236}">
              <a16:creationId xmlns:a16="http://schemas.microsoft.com/office/drawing/2014/main" xmlns="" id="{00000000-0008-0000-2000-00001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9" name="192 CuadroTexto">
          <a:extLst>
            <a:ext uri="{FF2B5EF4-FFF2-40B4-BE49-F238E27FC236}">
              <a16:creationId xmlns:a16="http://schemas.microsoft.com/office/drawing/2014/main" xmlns="" id="{00000000-0008-0000-2000-00001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0" name="193 CuadroTexto">
          <a:extLst>
            <a:ext uri="{FF2B5EF4-FFF2-40B4-BE49-F238E27FC236}">
              <a16:creationId xmlns:a16="http://schemas.microsoft.com/office/drawing/2014/main" xmlns="" id="{00000000-0008-0000-2000-00001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1" name="194 CuadroTexto">
          <a:extLst>
            <a:ext uri="{FF2B5EF4-FFF2-40B4-BE49-F238E27FC236}">
              <a16:creationId xmlns:a16="http://schemas.microsoft.com/office/drawing/2014/main" xmlns="" id="{00000000-0008-0000-2000-00001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2" name="195 CuadroTexto">
          <a:extLst>
            <a:ext uri="{FF2B5EF4-FFF2-40B4-BE49-F238E27FC236}">
              <a16:creationId xmlns:a16="http://schemas.microsoft.com/office/drawing/2014/main" xmlns="" id="{00000000-0008-0000-2000-00001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3" name="196 CuadroTexto">
          <a:extLst>
            <a:ext uri="{FF2B5EF4-FFF2-40B4-BE49-F238E27FC236}">
              <a16:creationId xmlns:a16="http://schemas.microsoft.com/office/drawing/2014/main" xmlns="" id="{00000000-0008-0000-2000-00001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4" name="197 CuadroTexto">
          <a:extLst>
            <a:ext uri="{FF2B5EF4-FFF2-40B4-BE49-F238E27FC236}">
              <a16:creationId xmlns:a16="http://schemas.microsoft.com/office/drawing/2014/main" xmlns="" id="{00000000-0008-0000-2000-00001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5" name="198 CuadroTexto">
          <a:extLst>
            <a:ext uri="{FF2B5EF4-FFF2-40B4-BE49-F238E27FC236}">
              <a16:creationId xmlns:a16="http://schemas.microsoft.com/office/drawing/2014/main" xmlns="" id="{00000000-0008-0000-2000-00001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6" name="199 CuadroTexto">
          <a:extLst>
            <a:ext uri="{FF2B5EF4-FFF2-40B4-BE49-F238E27FC236}">
              <a16:creationId xmlns:a16="http://schemas.microsoft.com/office/drawing/2014/main" xmlns="" id="{00000000-0008-0000-2000-00002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7" name="200 CuadroTexto">
          <a:extLst>
            <a:ext uri="{FF2B5EF4-FFF2-40B4-BE49-F238E27FC236}">
              <a16:creationId xmlns:a16="http://schemas.microsoft.com/office/drawing/2014/main" xmlns="" id="{00000000-0008-0000-2000-00002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8" name="201 CuadroTexto">
          <a:extLst>
            <a:ext uri="{FF2B5EF4-FFF2-40B4-BE49-F238E27FC236}">
              <a16:creationId xmlns:a16="http://schemas.microsoft.com/office/drawing/2014/main" xmlns="" id="{00000000-0008-0000-2000-00002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9" name="202 CuadroTexto">
          <a:extLst>
            <a:ext uri="{FF2B5EF4-FFF2-40B4-BE49-F238E27FC236}">
              <a16:creationId xmlns:a16="http://schemas.microsoft.com/office/drawing/2014/main" xmlns="" id="{00000000-0008-0000-2000-00002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0" name="203 CuadroTexto">
          <a:extLst>
            <a:ext uri="{FF2B5EF4-FFF2-40B4-BE49-F238E27FC236}">
              <a16:creationId xmlns:a16="http://schemas.microsoft.com/office/drawing/2014/main" xmlns="" id="{00000000-0008-0000-2000-00002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1" name="204 CuadroTexto">
          <a:extLst>
            <a:ext uri="{FF2B5EF4-FFF2-40B4-BE49-F238E27FC236}">
              <a16:creationId xmlns:a16="http://schemas.microsoft.com/office/drawing/2014/main" xmlns="" id="{00000000-0008-0000-2000-00002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2" name="205 CuadroTexto">
          <a:extLst>
            <a:ext uri="{FF2B5EF4-FFF2-40B4-BE49-F238E27FC236}">
              <a16:creationId xmlns:a16="http://schemas.microsoft.com/office/drawing/2014/main" xmlns="" id="{00000000-0008-0000-2000-00002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3" name="206 CuadroTexto">
          <a:extLst>
            <a:ext uri="{FF2B5EF4-FFF2-40B4-BE49-F238E27FC236}">
              <a16:creationId xmlns:a16="http://schemas.microsoft.com/office/drawing/2014/main" xmlns="" id="{00000000-0008-0000-2000-00002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4" name="207 CuadroTexto">
          <a:extLst>
            <a:ext uri="{FF2B5EF4-FFF2-40B4-BE49-F238E27FC236}">
              <a16:creationId xmlns:a16="http://schemas.microsoft.com/office/drawing/2014/main" xmlns="" id="{00000000-0008-0000-2000-00002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5" name="208 CuadroTexto">
          <a:extLst>
            <a:ext uri="{FF2B5EF4-FFF2-40B4-BE49-F238E27FC236}">
              <a16:creationId xmlns:a16="http://schemas.microsoft.com/office/drawing/2014/main" xmlns="" id="{00000000-0008-0000-2000-00002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6" name="209 CuadroTexto">
          <a:extLst>
            <a:ext uri="{FF2B5EF4-FFF2-40B4-BE49-F238E27FC236}">
              <a16:creationId xmlns:a16="http://schemas.microsoft.com/office/drawing/2014/main" xmlns="" id="{00000000-0008-0000-2000-00002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7" name="210 CuadroTexto">
          <a:extLst>
            <a:ext uri="{FF2B5EF4-FFF2-40B4-BE49-F238E27FC236}">
              <a16:creationId xmlns:a16="http://schemas.microsoft.com/office/drawing/2014/main" xmlns="" id="{00000000-0008-0000-2000-00002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8" name="211 CuadroTexto">
          <a:extLst>
            <a:ext uri="{FF2B5EF4-FFF2-40B4-BE49-F238E27FC236}">
              <a16:creationId xmlns:a16="http://schemas.microsoft.com/office/drawing/2014/main" xmlns="" id="{00000000-0008-0000-2000-00002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9" name="212 CuadroTexto">
          <a:extLst>
            <a:ext uri="{FF2B5EF4-FFF2-40B4-BE49-F238E27FC236}">
              <a16:creationId xmlns:a16="http://schemas.microsoft.com/office/drawing/2014/main" xmlns="" id="{00000000-0008-0000-2000-00002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0" name="213 CuadroTexto">
          <a:extLst>
            <a:ext uri="{FF2B5EF4-FFF2-40B4-BE49-F238E27FC236}">
              <a16:creationId xmlns:a16="http://schemas.microsoft.com/office/drawing/2014/main" xmlns="" id="{00000000-0008-0000-2000-00002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1" name="214 CuadroTexto">
          <a:extLst>
            <a:ext uri="{FF2B5EF4-FFF2-40B4-BE49-F238E27FC236}">
              <a16:creationId xmlns:a16="http://schemas.microsoft.com/office/drawing/2014/main" xmlns="" id="{00000000-0008-0000-2000-00002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2" name="215 CuadroTexto">
          <a:extLst>
            <a:ext uri="{FF2B5EF4-FFF2-40B4-BE49-F238E27FC236}">
              <a16:creationId xmlns:a16="http://schemas.microsoft.com/office/drawing/2014/main" xmlns="" id="{00000000-0008-0000-2000-00003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3" name="216 CuadroTexto">
          <a:extLst>
            <a:ext uri="{FF2B5EF4-FFF2-40B4-BE49-F238E27FC236}">
              <a16:creationId xmlns:a16="http://schemas.microsoft.com/office/drawing/2014/main" xmlns="" id="{00000000-0008-0000-2000-00003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4" name="217 CuadroTexto">
          <a:extLst>
            <a:ext uri="{FF2B5EF4-FFF2-40B4-BE49-F238E27FC236}">
              <a16:creationId xmlns:a16="http://schemas.microsoft.com/office/drawing/2014/main" xmlns="" id="{00000000-0008-0000-2000-00003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5" name="218 CuadroTexto">
          <a:extLst>
            <a:ext uri="{FF2B5EF4-FFF2-40B4-BE49-F238E27FC236}">
              <a16:creationId xmlns:a16="http://schemas.microsoft.com/office/drawing/2014/main" xmlns="" id="{00000000-0008-0000-2000-00003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6" name="219 CuadroTexto">
          <a:extLst>
            <a:ext uri="{FF2B5EF4-FFF2-40B4-BE49-F238E27FC236}">
              <a16:creationId xmlns:a16="http://schemas.microsoft.com/office/drawing/2014/main" xmlns="" id="{00000000-0008-0000-2000-00003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7" name="220 CuadroTexto">
          <a:extLst>
            <a:ext uri="{FF2B5EF4-FFF2-40B4-BE49-F238E27FC236}">
              <a16:creationId xmlns:a16="http://schemas.microsoft.com/office/drawing/2014/main" xmlns="" id="{00000000-0008-0000-2000-00003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8" name="221 CuadroTexto">
          <a:extLst>
            <a:ext uri="{FF2B5EF4-FFF2-40B4-BE49-F238E27FC236}">
              <a16:creationId xmlns:a16="http://schemas.microsoft.com/office/drawing/2014/main" xmlns="" id="{00000000-0008-0000-2000-00003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9" name="222 CuadroTexto">
          <a:extLst>
            <a:ext uri="{FF2B5EF4-FFF2-40B4-BE49-F238E27FC236}">
              <a16:creationId xmlns:a16="http://schemas.microsoft.com/office/drawing/2014/main" xmlns="" id="{00000000-0008-0000-2000-00003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0" name="223 CuadroTexto">
          <a:extLst>
            <a:ext uri="{FF2B5EF4-FFF2-40B4-BE49-F238E27FC236}">
              <a16:creationId xmlns:a16="http://schemas.microsoft.com/office/drawing/2014/main" xmlns="" id="{00000000-0008-0000-2000-00003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1" name="224 CuadroTexto">
          <a:extLst>
            <a:ext uri="{FF2B5EF4-FFF2-40B4-BE49-F238E27FC236}">
              <a16:creationId xmlns:a16="http://schemas.microsoft.com/office/drawing/2014/main" xmlns="" id="{00000000-0008-0000-2000-00003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2" name="225 CuadroTexto">
          <a:extLst>
            <a:ext uri="{FF2B5EF4-FFF2-40B4-BE49-F238E27FC236}">
              <a16:creationId xmlns:a16="http://schemas.microsoft.com/office/drawing/2014/main" xmlns="" id="{00000000-0008-0000-2000-00003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3" name="226 CuadroTexto">
          <a:extLst>
            <a:ext uri="{FF2B5EF4-FFF2-40B4-BE49-F238E27FC236}">
              <a16:creationId xmlns:a16="http://schemas.microsoft.com/office/drawing/2014/main" xmlns="" id="{00000000-0008-0000-2000-00003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4" name="227 CuadroTexto">
          <a:extLst>
            <a:ext uri="{FF2B5EF4-FFF2-40B4-BE49-F238E27FC236}">
              <a16:creationId xmlns:a16="http://schemas.microsoft.com/office/drawing/2014/main" xmlns="" id="{00000000-0008-0000-2000-00003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5" name="228 CuadroTexto">
          <a:extLst>
            <a:ext uri="{FF2B5EF4-FFF2-40B4-BE49-F238E27FC236}">
              <a16:creationId xmlns:a16="http://schemas.microsoft.com/office/drawing/2014/main" xmlns="" id="{00000000-0008-0000-2000-00003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6" name="229 CuadroTexto">
          <a:extLst>
            <a:ext uri="{FF2B5EF4-FFF2-40B4-BE49-F238E27FC236}">
              <a16:creationId xmlns:a16="http://schemas.microsoft.com/office/drawing/2014/main" xmlns="" id="{00000000-0008-0000-2000-00003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7" name="230 CuadroTexto">
          <a:extLst>
            <a:ext uri="{FF2B5EF4-FFF2-40B4-BE49-F238E27FC236}">
              <a16:creationId xmlns:a16="http://schemas.microsoft.com/office/drawing/2014/main" xmlns="" id="{00000000-0008-0000-2000-00003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8" name="231 CuadroTexto">
          <a:extLst>
            <a:ext uri="{FF2B5EF4-FFF2-40B4-BE49-F238E27FC236}">
              <a16:creationId xmlns:a16="http://schemas.microsoft.com/office/drawing/2014/main" xmlns="" id="{00000000-0008-0000-2000-00004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9" name="232 CuadroTexto">
          <a:extLst>
            <a:ext uri="{FF2B5EF4-FFF2-40B4-BE49-F238E27FC236}">
              <a16:creationId xmlns:a16="http://schemas.microsoft.com/office/drawing/2014/main" xmlns="" id="{00000000-0008-0000-2000-00004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0" name="233 CuadroTexto">
          <a:extLst>
            <a:ext uri="{FF2B5EF4-FFF2-40B4-BE49-F238E27FC236}">
              <a16:creationId xmlns:a16="http://schemas.microsoft.com/office/drawing/2014/main" xmlns="" id="{00000000-0008-0000-2000-00004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1" name="234 CuadroTexto">
          <a:extLst>
            <a:ext uri="{FF2B5EF4-FFF2-40B4-BE49-F238E27FC236}">
              <a16:creationId xmlns:a16="http://schemas.microsoft.com/office/drawing/2014/main" xmlns="" id="{00000000-0008-0000-2000-00004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2" name="235 CuadroTexto">
          <a:extLst>
            <a:ext uri="{FF2B5EF4-FFF2-40B4-BE49-F238E27FC236}">
              <a16:creationId xmlns:a16="http://schemas.microsoft.com/office/drawing/2014/main" xmlns="" id="{00000000-0008-0000-2000-00004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3" name="236 CuadroTexto">
          <a:extLst>
            <a:ext uri="{FF2B5EF4-FFF2-40B4-BE49-F238E27FC236}">
              <a16:creationId xmlns:a16="http://schemas.microsoft.com/office/drawing/2014/main" xmlns="" id="{00000000-0008-0000-2000-00004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4" name="237 CuadroTexto">
          <a:extLst>
            <a:ext uri="{FF2B5EF4-FFF2-40B4-BE49-F238E27FC236}">
              <a16:creationId xmlns:a16="http://schemas.microsoft.com/office/drawing/2014/main" xmlns="" id="{00000000-0008-0000-2000-00004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5" name="238 CuadroTexto">
          <a:extLst>
            <a:ext uri="{FF2B5EF4-FFF2-40B4-BE49-F238E27FC236}">
              <a16:creationId xmlns:a16="http://schemas.microsoft.com/office/drawing/2014/main" xmlns="" id="{00000000-0008-0000-2000-00004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6" name="239 CuadroTexto">
          <a:extLst>
            <a:ext uri="{FF2B5EF4-FFF2-40B4-BE49-F238E27FC236}">
              <a16:creationId xmlns:a16="http://schemas.microsoft.com/office/drawing/2014/main" xmlns="" id="{00000000-0008-0000-2000-00004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7" name="240 CuadroTexto">
          <a:extLst>
            <a:ext uri="{FF2B5EF4-FFF2-40B4-BE49-F238E27FC236}">
              <a16:creationId xmlns:a16="http://schemas.microsoft.com/office/drawing/2014/main" xmlns="" id="{00000000-0008-0000-2000-00004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8" name="241 CuadroTexto">
          <a:extLst>
            <a:ext uri="{FF2B5EF4-FFF2-40B4-BE49-F238E27FC236}">
              <a16:creationId xmlns:a16="http://schemas.microsoft.com/office/drawing/2014/main" xmlns="" id="{00000000-0008-0000-2000-00004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9" name="242 CuadroTexto">
          <a:extLst>
            <a:ext uri="{FF2B5EF4-FFF2-40B4-BE49-F238E27FC236}">
              <a16:creationId xmlns:a16="http://schemas.microsoft.com/office/drawing/2014/main" xmlns="" id="{00000000-0008-0000-2000-00004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0" name="243 CuadroTexto">
          <a:extLst>
            <a:ext uri="{FF2B5EF4-FFF2-40B4-BE49-F238E27FC236}">
              <a16:creationId xmlns:a16="http://schemas.microsoft.com/office/drawing/2014/main" xmlns="" id="{00000000-0008-0000-2000-00004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1" name="244 CuadroTexto">
          <a:extLst>
            <a:ext uri="{FF2B5EF4-FFF2-40B4-BE49-F238E27FC236}">
              <a16:creationId xmlns:a16="http://schemas.microsoft.com/office/drawing/2014/main" xmlns="" id="{00000000-0008-0000-2000-00004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2" name="245 CuadroTexto">
          <a:extLst>
            <a:ext uri="{FF2B5EF4-FFF2-40B4-BE49-F238E27FC236}">
              <a16:creationId xmlns:a16="http://schemas.microsoft.com/office/drawing/2014/main" xmlns="" id="{00000000-0008-0000-2000-00004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3" name="246 CuadroTexto">
          <a:extLst>
            <a:ext uri="{FF2B5EF4-FFF2-40B4-BE49-F238E27FC236}">
              <a16:creationId xmlns:a16="http://schemas.microsoft.com/office/drawing/2014/main" xmlns="" id="{00000000-0008-0000-2000-00004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4" name="247 CuadroTexto">
          <a:extLst>
            <a:ext uri="{FF2B5EF4-FFF2-40B4-BE49-F238E27FC236}">
              <a16:creationId xmlns:a16="http://schemas.microsoft.com/office/drawing/2014/main" xmlns="" id="{00000000-0008-0000-2000-00005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5" name="248 CuadroTexto">
          <a:extLst>
            <a:ext uri="{FF2B5EF4-FFF2-40B4-BE49-F238E27FC236}">
              <a16:creationId xmlns:a16="http://schemas.microsoft.com/office/drawing/2014/main" xmlns="" id="{00000000-0008-0000-2000-00005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6" name="249 CuadroTexto">
          <a:extLst>
            <a:ext uri="{FF2B5EF4-FFF2-40B4-BE49-F238E27FC236}">
              <a16:creationId xmlns:a16="http://schemas.microsoft.com/office/drawing/2014/main" xmlns="" id="{00000000-0008-0000-2000-00005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7" name="250 CuadroTexto">
          <a:extLst>
            <a:ext uri="{FF2B5EF4-FFF2-40B4-BE49-F238E27FC236}">
              <a16:creationId xmlns:a16="http://schemas.microsoft.com/office/drawing/2014/main" xmlns="" id="{00000000-0008-0000-2000-00005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8" name="251 CuadroTexto">
          <a:extLst>
            <a:ext uri="{FF2B5EF4-FFF2-40B4-BE49-F238E27FC236}">
              <a16:creationId xmlns:a16="http://schemas.microsoft.com/office/drawing/2014/main" xmlns="" id="{00000000-0008-0000-2000-00005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9" name="252 CuadroTexto">
          <a:extLst>
            <a:ext uri="{FF2B5EF4-FFF2-40B4-BE49-F238E27FC236}">
              <a16:creationId xmlns:a16="http://schemas.microsoft.com/office/drawing/2014/main" xmlns="" id="{00000000-0008-0000-2000-00005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0" name="253 CuadroTexto">
          <a:extLst>
            <a:ext uri="{FF2B5EF4-FFF2-40B4-BE49-F238E27FC236}">
              <a16:creationId xmlns:a16="http://schemas.microsoft.com/office/drawing/2014/main" xmlns="" id="{00000000-0008-0000-2000-00005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1" name="254 CuadroTexto">
          <a:extLst>
            <a:ext uri="{FF2B5EF4-FFF2-40B4-BE49-F238E27FC236}">
              <a16:creationId xmlns:a16="http://schemas.microsoft.com/office/drawing/2014/main" xmlns="" id="{00000000-0008-0000-2000-00005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2" name="255 CuadroTexto">
          <a:extLst>
            <a:ext uri="{FF2B5EF4-FFF2-40B4-BE49-F238E27FC236}">
              <a16:creationId xmlns:a16="http://schemas.microsoft.com/office/drawing/2014/main" xmlns="" id="{00000000-0008-0000-2000-00005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3" name="256 CuadroTexto">
          <a:extLst>
            <a:ext uri="{FF2B5EF4-FFF2-40B4-BE49-F238E27FC236}">
              <a16:creationId xmlns:a16="http://schemas.microsoft.com/office/drawing/2014/main" xmlns="" id="{00000000-0008-0000-2000-00005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4" name="257 CuadroTexto">
          <a:extLst>
            <a:ext uri="{FF2B5EF4-FFF2-40B4-BE49-F238E27FC236}">
              <a16:creationId xmlns:a16="http://schemas.microsoft.com/office/drawing/2014/main" xmlns="" id="{00000000-0008-0000-2000-00005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5" name="258 CuadroTexto">
          <a:extLst>
            <a:ext uri="{FF2B5EF4-FFF2-40B4-BE49-F238E27FC236}">
              <a16:creationId xmlns:a16="http://schemas.microsoft.com/office/drawing/2014/main" xmlns="" id="{00000000-0008-0000-2000-00005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6" name="259 CuadroTexto">
          <a:extLst>
            <a:ext uri="{FF2B5EF4-FFF2-40B4-BE49-F238E27FC236}">
              <a16:creationId xmlns:a16="http://schemas.microsoft.com/office/drawing/2014/main" xmlns="" id="{00000000-0008-0000-2000-00005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7" name="260 CuadroTexto">
          <a:extLst>
            <a:ext uri="{FF2B5EF4-FFF2-40B4-BE49-F238E27FC236}">
              <a16:creationId xmlns:a16="http://schemas.microsoft.com/office/drawing/2014/main" xmlns="" id="{00000000-0008-0000-2000-00005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8" name="261 CuadroTexto">
          <a:extLst>
            <a:ext uri="{FF2B5EF4-FFF2-40B4-BE49-F238E27FC236}">
              <a16:creationId xmlns:a16="http://schemas.microsoft.com/office/drawing/2014/main" xmlns="" id="{00000000-0008-0000-2000-00005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9" name="262 CuadroTexto">
          <a:extLst>
            <a:ext uri="{FF2B5EF4-FFF2-40B4-BE49-F238E27FC236}">
              <a16:creationId xmlns:a16="http://schemas.microsoft.com/office/drawing/2014/main" xmlns="" id="{00000000-0008-0000-2000-00005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0" name="263 CuadroTexto">
          <a:extLst>
            <a:ext uri="{FF2B5EF4-FFF2-40B4-BE49-F238E27FC236}">
              <a16:creationId xmlns:a16="http://schemas.microsoft.com/office/drawing/2014/main" xmlns="" id="{00000000-0008-0000-2000-00006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1" name="264 CuadroTexto">
          <a:extLst>
            <a:ext uri="{FF2B5EF4-FFF2-40B4-BE49-F238E27FC236}">
              <a16:creationId xmlns:a16="http://schemas.microsoft.com/office/drawing/2014/main" xmlns="" id="{00000000-0008-0000-2000-00006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2" name="265 CuadroTexto">
          <a:extLst>
            <a:ext uri="{FF2B5EF4-FFF2-40B4-BE49-F238E27FC236}">
              <a16:creationId xmlns:a16="http://schemas.microsoft.com/office/drawing/2014/main" xmlns="" id="{00000000-0008-0000-2000-00006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3" name="266 CuadroTexto">
          <a:extLst>
            <a:ext uri="{FF2B5EF4-FFF2-40B4-BE49-F238E27FC236}">
              <a16:creationId xmlns:a16="http://schemas.microsoft.com/office/drawing/2014/main" xmlns="" id="{00000000-0008-0000-2000-00006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4" name="267 CuadroTexto">
          <a:extLst>
            <a:ext uri="{FF2B5EF4-FFF2-40B4-BE49-F238E27FC236}">
              <a16:creationId xmlns:a16="http://schemas.microsoft.com/office/drawing/2014/main" xmlns="" id="{00000000-0008-0000-2000-00006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125" name="268 CuadroTexto">
          <a:extLst>
            <a:ext uri="{FF2B5EF4-FFF2-40B4-BE49-F238E27FC236}">
              <a16:creationId xmlns:a16="http://schemas.microsoft.com/office/drawing/2014/main" xmlns="" id="{00000000-0008-0000-2000-00006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6" name="269 CuadroTexto">
          <a:extLst>
            <a:ext uri="{FF2B5EF4-FFF2-40B4-BE49-F238E27FC236}">
              <a16:creationId xmlns:a16="http://schemas.microsoft.com/office/drawing/2014/main" xmlns="" id="{00000000-0008-0000-2000-000066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7" name="270 CuadroTexto">
          <a:extLst>
            <a:ext uri="{FF2B5EF4-FFF2-40B4-BE49-F238E27FC236}">
              <a16:creationId xmlns:a16="http://schemas.microsoft.com/office/drawing/2014/main" xmlns="" id="{00000000-0008-0000-2000-000067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8" name="271 CuadroTexto">
          <a:extLst>
            <a:ext uri="{FF2B5EF4-FFF2-40B4-BE49-F238E27FC236}">
              <a16:creationId xmlns:a16="http://schemas.microsoft.com/office/drawing/2014/main" xmlns="" id="{00000000-0008-0000-2000-000068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9" name="272 CuadroTexto">
          <a:extLst>
            <a:ext uri="{FF2B5EF4-FFF2-40B4-BE49-F238E27FC236}">
              <a16:creationId xmlns:a16="http://schemas.microsoft.com/office/drawing/2014/main" xmlns="" id="{00000000-0008-0000-2000-000069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0" name="273 CuadroTexto">
          <a:extLst>
            <a:ext uri="{FF2B5EF4-FFF2-40B4-BE49-F238E27FC236}">
              <a16:creationId xmlns:a16="http://schemas.microsoft.com/office/drawing/2014/main" xmlns="" id="{00000000-0008-0000-2000-00006A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1" name="274 CuadroTexto">
          <a:extLst>
            <a:ext uri="{FF2B5EF4-FFF2-40B4-BE49-F238E27FC236}">
              <a16:creationId xmlns:a16="http://schemas.microsoft.com/office/drawing/2014/main" xmlns="" id="{00000000-0008-0000-2000-00006B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2" name="275 CuadroTexto">
          <a:extLst>
            <a:ext uri="{FF2B5EF4-FFF2-40B4-BE49-F238E27FC236}">
              <a16:creationId xmlns:a16="http://schemas.microsoft.com/office/drawing/2014/main" xmlns="" id="{00000000-0008-0000-2000-00006C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3" name="276 CuadroTexto">
          <a:extLst>
            <a:ext uri="{FF2B5EF4-FFF2-40B4-BE49-F238E27FC236}">
              <a16:creationId xmlns:a16="http://schemas.microsoft.com/office/drawing/2014/main" xmlns="" id="{00000000-0008-0000-2000-00006D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4" name="277 CuadroTexto">
          <a:extLst>
            <a:ext uri="{FF2B5EF4-FFF2-40B4-BE49-F238E27FC236}">
              <a16:creationId xmlns:a16="http://schemas.microsoft.com/office/drawing/2014/main" xmlns="" id="{00000000-0008-0000-2000-00006E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5" name="278 CuadroTexto">
          <a:extLst>
            <a:ext uri="{FF2B5EF4-FFF2-40B4-BE49-F238E27FC236}">
              <a16:creationId xmlns:a16="http://schemas.microsoft.com/office/drawing/2014/main" xmlns="" id="{00000000-0008-0000-2000-00006F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6" name="279 CuadroTexto">
          <a:extLst>
            <a:ext uri="{FF2B5EF4-FFF2-40B4-BE49-F238E27FC236}">
              <a16:creationId xmlns:a16="http://schemas.microsoft.com/office/drawing/2014/main" xmlns="" id="{00000000-0008-0000-2000-000070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7" name="280 CuadroTexto">
          <a:extLst>
            <a:ext uri="{FF2B5EF4-FFF2-40B4-BE49-F238E27FC236}">
              <a16:creationId xmlns:a16="http://schemas.microsoft.com/office/drawing/2014/main" xmlns="" id="{00000000-0008-0000-2000-000071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8" name="281 CuadroTexto">
          <a:extLst>
            <a:ext uri="{FF2B5EF4-FFF2-40B4-BE49-F238E27FC236}">
              <a16:creationId xmlns:a16="http://schemas.microsoft.com/office/drawing/2014/main" xmlns="" id="{00000000-0008-0000-2000-000072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9" name="282 CuadroTexto">
          <a:extLst>
            <a:ext uri="{FF2B5EF4-FFF2-40B4-BE49-F238E27FC236}">
              <a16:creationId xmlns:a16="http://schemas.microsoft.com/office/drawing/2014/main" xmlns="" id="{00000000-0008-0000-2000-000073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40" name="283 CuadroTexto">
          <a:extLst>
            <a:ext uri="{FF2B5EF4-FFF2-40B4-BE49-F238E27FC236}">
              <a16:creationId xmlns:a16="http://schemas.microsoft.com/office/drawing/2014/main" xmlns="" id="{00000000-0008-0000-2000-000074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41" name="284 CuadroTexto">
          <a:extLst>
            <a:ext uri="{FF2B5EF4-FFF2-40B4-BE49-F238E27FC236}">
              <a16:creationId xmlns:a16="http://schemas.microsoft.com/office/drawing/2014/main" xmlns="" id="{00000000-0008-0000-2000-00007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42" name="285 CuadroTexto">
          <a:extLst>
            <a:ext uri="{FF2B5EF4-FFF2-40B4-BE49-F238E27FC236}">
              <a16:creationId xmlns:a16="http://schemas.microsoft.com/office/drawing/2014/main" xmlns="" id="{00000000-0008-0000-2000-00007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3" name="286 CuadroTexto">
          <a:extLst>
            <a:ext uri="{FF2B5EF4-FFF2-40B4-BE49-F238E27FC236}">
              <a16:creationId xmlns:a16="http://schemas.microsoft.com/office/drawing/2014/main" xmlns="" id="{00000000-0008-0000-2000-00007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4" name="287 CuadroTexto">
          <a:extLst>
            <a:ext uri="{FF2B5EF4-FFF2-40B4-BE49-F238E27FC236}">
              <a16:creationId xmlns:a16="http://schemas.microsoft.com/office/drawing/2014/main" xmlns="" id="{00000000-0008-0000-2000-00007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5" name="288 CuadroTexto">
          <a:extLst>
            <a:ext uri="{FF2B5EF4-FFF2-40B4-BE49-F238E27FC236}">
              <a16:creationId xmlns:a16="http://schemas.microsoft.com/office/drawing/2014/main" xmlns="" id="{00000000-0008-0000-2000-00007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6" name="289 CuadroTexto">
          <a:extLst>
            <a:ext uri="{FF2B5EF4-FFF2-40B4-BE49-F238E27FC236}">
              <a16:creationId xmlns:a16="http://schemas.microsoft.com/office/drawing/2014/main" xmlns="" id="{00000000-0008-0000-2000-00007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7" name="290 CuadroTexto">
          <a:extLst>
            <a:ext uri="{FF2B5EF4-FFF2-40B4-BE49-F238E27FC236}">
              <a16:creationId xmlns:a16="http://schemas.microsoft.com/office/drawing/2014/main" xmlns="" id="{00000000-0008-0000-2000-00007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8" name="291 CuadroTexto">
          <a:extLst>
            <a:ext uri="{FF2B5EF4-FFF2-40B4-BE49-F238E27FC236}">
              <a16:creationId xmlns:a16="http://schemas.microsoft.com/office/drawing/2014/main" xmlns="" id="{00000000-0008-0000-2000-00007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9" name="292 CuadroTexto">
          <a:extLst>
            <a:ext uri="{FF2B5EF4-FFF2-40B4-BE49-F238E27FC236}">
              <a16:creationId xmlns:a16="http://schemas.microsoft.com/office/drawing/2014/main" xmlns="" id="{00000000-0008-0000-2000-00007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0" name="293 CuadroTexto">
          <a:extLst>
            <a:ext uri="{FF2B5EF4-FFF2-40B4-BE49-F238E27FC236}">
              <a16:creationId xmlns:a16="http://schemas.microsoft.com/office/drawing/2014/main" xmlns="" id="{00000000-0008-0000-2000-00007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1" name="294 CuadroTexto">
          <a:extLst>
            <a:ext uri="{FF2B5EF4-FFF2-40B4-BE49-F238E27FC236}">
              <a16:creationId xmlns:a16="http://schemas.microsoft.com/office/drawing/2014/main" xmlns="" id="{00000000-0008-0000-2000-00007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2" name="295 CuadroTexto">
          <a:extLst>
            <a:ext uri="{FF2B5EF4-FFF2-40B4-BE49-F238E27FC236}">
              <a16:creationId xmlns:a16="http://schemas.microsoft.com/office/drawing/2014/main" xmlns="" id="{00000000-0008-0000-2000-00008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3" name="296 CuadroTexto">
          <a:extLst>
            <a:ext uri="{FF2B5EF4-FFF2-40B4-BE49-F238E27FC236}">
              <a16:creationId xmlns:a16="http://schemas.microsoft.com/office/drawing/2014/main" xmlns="" id="{00000000-0008-0000-2000-00008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4" name="17 CuadroTexto">
          <a:extLst>
            <a:ext uri="{FF2B5EF4-FFF2-40B4-BE49-F238E27FC236}">
              <a16:creationId xmlns:a16="http://schemas.microsoft.com/office/drawing/2014/main" xmlns="" id="{00000000-0008-0000-2000-00008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155" name="90 CuadroTexto">
          <a:extLst>
            <a:ext uri="{FF2B5EF4-FFF2-40B4-BE49-F238E27FC236}">
              <a16:creationId xmlns:a16="http://schemas.microsoft.com/office/drawing/2014/main" xmlns="" id="{00000000-0008-0000-2000-000083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6" name="91 CuadroTexto">
          <a:extLst>
            <a:ext uri="{FF2B5EF4-FFF2-40B4-BE49-F238E27FC236}">
              <a16:creationId xmlns:a16="http://schemas.microsoft.com/office/drawing/2014/main" xmlns="" id="{00000000-0008-0000-2000-000084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7" name="92 CuadroTexto">
          <a:extLst>
            <a:ext uri="{FF2B5EF4-FFF2-40B4-BE49-F238E27FC236}">
              <a16:creationId xmlns:a16="http://schemas.microsoft.com/office/drawing/2014/main" xmlns="" id="{00000000-0008-0000-2000-000085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8" name="93 CuadroTexto">
          <a:extLst>
            <a:ext uri="{FF2B5EF4-FFF2-40B4-BE49-F238E27FC236}">
              <a16:creationId xmlns:a16="http://schemas.microsoft.com/office/drawing/2014/main" xmlns="" id="{00000000-0008-0000-2000-000086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9" name="94 CuadroTexto">
          <a:extLst>
            <a:ext uri="{FF2B5EF4-FFF2-40B4-BE49-F238E27FC236}">
              <a16:creationId xmlns:a16="http://schemas.microsoft.com/office/drawing/2014/main" xmlns="" id="{00000000-0008-0000-2000-000087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0" name="95 CuadroTexto">
          <a:extLst>
            <a:ext uri="{FF2B5EF4-FFF2-40B4-BE49-F238E27FC236}">
              <a16:creationId xmlns:a16="http://schemas.microsoft.com/office/drawing/2014/main" xmlns="" id="{00000000-0008-0000-2000-000088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1" name="96 CuadroTexto">
          <a:extLst>
            <a:ext uri="{FF2B5EF4-FFF2-40B4-BE49-F238E27FC236}">
              <a16:creationId xmlns:a16="http://schemas.microsoft.com/office/drawing/2014/main" xmlns="" id="{00000000-0008-0000-2000-000089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2" name="97 CuadroTexto">
          <a:extLst>
            <a:ext uri="{FF2B5EF4-FFF2-40B4-BE49-F238E27FC236}">
              <a16:creationId xmlns:a16="http://schemas.microsoft.com/office/drawing/2014/main" xmlns="" id="{00000000-0008-0000-2000-00008A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3" name="98 CuadroTexto">
          <a:extLst>
            <a:ext uri="{FF2B5EF4-FFF2-40B4-BE49-F238E27FC236}">
              <a16:creationId xmlns:a16="http://schemas.microsoft.com/office/drawing/2014/main" xmlns="" id="{00000000-0008-0000-2000-00008B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4" name="99 CuadroTexto">
          <a:extLst>
            <a:ext uri="{FF2B5EF4-FFF2-40B4-BE49-F238E27FC236}">
              <a16:creationId xmlns:a16="http://schemas.microsoft.com/office/drawing/2014/main" xmlns="" id="{00000000-0008-0000-2000-00008C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5" name="100 CuadroTexto">
          <a:extLst>
            <a:ext uri="{FF2B5EF4-FFF2-40B4-BE49-F238E27FC236}">
              <a16:creationId xmlns:a16="http://schemas.microsoft.com/office/drawing/2014/main" xmlns="" id="{00000000-0008-0000-2000-00008D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6" name="101 CuadroTexto">
          <a:extLst>
            <a:ext uri="{FF2B5EF4-FFF2-40B4-BE49-F238E27FC236}">
              <a16:creationId xmlns:a16="http://schemas.microsoft.com/office/drawing/2014/main" xmlns="" id="{00000000-0008-0000-2000-00008E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67" name="118 CuadroTexto">
          <a:extLst>
            <a:ext uri="{FF2B5EF4-FFF2-40B4-BE49-F238E27FC236}">
              <a16:creationId xmlns:a16="http://schemas.microsoft.com/office/drawing/2014/main" xmlns="" id="{00000000-0008-0000-2000-00008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68" name="119 CuadroTexto">
          <a:extLst>
            <a:ext uri="{FF2B5EF4-FFF2-40B4-BE49-F238E27FC236}">
              <a16:creationId xmlns:a16="http://schemas.microsoft.com/office/drawing/2014/main" xmlns="" id="{00000000-0008-0000-2000-00009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69" name="120 CuadroTexto">
          <a:extLst>
            <a:ext uri="{FF2B5EF4-FFF2-40B4-BE49-F238E27FC236}">
              <a16:creationId xmlns:a16="http://schemas.microsoft.com/office/drawing/2014/main" xmlns="" id="{00000000-0008-0000-2000-00009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0" name="121 CuadroTexto">
          <a:extLst>
            <a:ext uri="{FF2B5EF4-FFF2-40B4-BE49-F238E27FC236}">
              <a16:creationId xmlns:a16="http://schemas.microsoft.com/office/drawing/2014/main" xmlns="" id="{00000000-0008-0000-2000-00009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1" name="122 CuadroTexto">
          <a:extLst>
            <a:ext uri="{FF2B5EF4-FFF2-40B4-BE49-F238E27FC236}">
              <a16:creationId xmlns:a16="http://schemas.microsoft.com/office/drawing/2014/main" xmlns="" id="{00000000-0008-0000-2000-00009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2" name="123 CuadroTexto">
          <a:extLst>
            <a:ext uri="{FF2B5EF4-FFF2-40B4-BE49-F238E27FC236}">
              <a16:creationId xmlns:a16="http://schemas.microsoft.com/office/drawing/2014/main" xmlns="" id="{00000000-0008-0000-2000-00009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3" name="124 CuadroTexto">
          <a:extLst>
            <a:ext uri="{FF2B5EF4-FFF2-40B4-BE49-F238E27FC236}">
              <a16:creationId xmlns:a16="http://schemas.microsoft.com/office/drawing/2014/main" xmlns="" id="{00000000-0008-0000-2000-00009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4" name="125 CuadroTexto">
          <a:extLst>
            <a:ext uri="{FF2B5EF4-FFF2-40B4-BE49-F238E27FC236}">
              <a16:creationId xmlns:a16="http://schemas.microsoft.com/office/drawing/2014/main" xmlns="" id="{00000000-0008-0000-2000-00009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5" name="143 CuadroTexto">
          <a:extLst>
            <a:ext uri="{FF2B5EF4-FFF2-40B4-BE49-F238E27FC236}">
              <a16:creationId xmlns:a16="http://schemas.microsoft.com/office/drawing/2014/main" xmlns="" id="{00000000-0008-0000-2000-00009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6" name="144 CuadroTexto">
          <a:extLst>
            <a:ext uri="{FF2B5EF4-FFF2-40B4-BE49-F238E27FC236}">
              <a16:creationId xmlns:a16="http://schemas.microsoft.com/office/drawing/2014/main" xmlns="" id="{00000000-0008-0000-2000-00009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7" name="145 CuadroTexto">
          <a:extLst>
            <a:ext uri="{FF2B5EF4-FFF2-40B4-BE49-F238E27FC236}">
              <a16:creationId xmlns:a16="http://schemas.microsoft.com/office/drawing/2014/main" xmlns="" id="{00000000-0008-0000-2000-00009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8" name="146 CuadroTexto">
          <a:extLst>
            <a:ext uri="{FF2B5EF4-FFF2-40B4-BE49-F238E27FC236}">
              <a16:creationId xmlns:a16="http://schemas.microsoft.com/office/drawing/2014/main" xmlns="" id="{00000000-0008-0000-2000-00009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9" name="147 CuadroTexto">
          <a:extLst>
            <a:ext uri="{FF2B5EF4-FFF2-40B4-BE49-F238E27FC236}">
              <a16:creationId xmlns:a16="http://schemas.microsoft.com/office/drawing/2014/main" xmlns="" id="{00000000-0008-0000-2000-00009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0" name="148 CuadroTexto">
          <a:extLst>
            <a:ext uri="{FF2B5EF4-FFF2-40B4-BE49-F238E27FC236}">
              <a16:creationId xmlns:a16="http://schemas.microsoft.com/office/drawing/2014/main" xmlns="" id="{00000000-0008-0000-2000-00009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1" name="149 CuadroTexto">
          <a:extLst>
            <a:ext uri="{FF2B5EF4-FFF2-40B4-BE49-F238E27FC236}">
              <a16:creationId xmlns:a16="http://schemas.microsoft.com/office/drawing/2014/main" xmlns="" id="{00000000-0008-0000-2000-00009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2" name="150 CuadroTexto">
          <a:extLst>
            <a:ext uri="{FF2B5EF4-FFF2-40B4-BE49-F238E27FC236}">
              <a16:creationId xmlns:a16="http://schemas.microsoft.com/office/drawing/2014/main" xmlns="" id="{00000000-0008-0000-2000-00009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3" name="151 CuadroTexto">
          <a:extLst>
            <a:ext uri="{FF2B5EF4-FFF2-40B4-BE49-F238E27FC236}">
              <a16:creationId xmlns:a16="http://schemas.microsoft.com/office/drawing/2014/main" xmlns="" id="{00000000-0008-0000-2000-00009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4" name="152 CuadroTexto">
          <a:extLst>
            <a:ext uri="{FF2B5EF4-FFF2-40B4-BE49-F238E27FC236}">
              <a16:creationId xmlns:a16="http://schemas.microsoft.com/office/drawing/2014/main" xmlns="" id="{00000000-0008-0000-2000-0000A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5" name="153 CuadroTexto">
          <a:extLst>
            <a:ext uri="{FF2B5EF4-FFF2-40B4-BE49-F238E27FC236}">
              <a16:creationId xmlns:a16="http://schemas.microsoft.com/office/drawing/2014/main" xmlns="" id="{00000000-0008-0000-2000-0000A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6" name="154 CuadroTexto">
          <a:extLst>
            <a:ext uri="{FF2B5EF4-FFF2-40B4-BE49-F238E27FC236}">
              <a16:creationId xmlns:a16="http://schemas.microsoft.com/office/drawing/2014/main" xmlns="" id="{00000000-0008-0000-2000-0000A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7" name="155 CuadroTexto">
          <a:extLst>
            <a:ext uri="{FF2B5EF4-FFF2-40B4-BE49-F238E27FC236}">
              <a16:creationId xmlns:a16="http://schemas.microsoft.com/office/drawing/2014/main" xmlns="" id="{00000000-0008-0000-2000-0000A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8" name="156 CuadroTexto">
          <a:extLst>
            <a:ext uri="{FF2B5EF4-FFF2-40B4-BE49-F238E27FC236}">
              <a16:creationId xmlns:a16="http://schemas.microsoft.com/office/drawing/2014/main" xmlns="" id="{00000000-0008-0000-2000-0000A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9" name="157 CuadroTexto">
          <a:extLst>
            <a:ext uri="{FF2B5EF4-FFF2-40B4-BE49-F238E27FC236}">
              <a16:creationId xmlns:a16="http://schemas.microsoft.com/office/drawing/2014/main" xmlns="" id="{00000000-0008-0000-2000-0000A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0" name="158 CuadroTexto">
          <a:extLst>
            <a:ext uri="{FF2B5EF4-FFF2-40B4-BE49-F238E27FC236}">
              <a16:creationId xmlns:a16="http://schemas.microsoft.com/office/drawing/2014/main" xmlns="" id="{00000000-0008-0000-2000-0000A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1" name="159 CuadroTexto">
          <a:extLst>
            <a:ext uri="{FF2B5EF4-FFF2-40B4-BE49-F238E27FC236}">
              <a16:creationId xmlns:a16="http://schemas.microsoft.com/office/drawing/2014/main" xmlns="" id="{00000000-0008-0000-2000-0000A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2" name="160 CuadroTexto">
          <a:extLst>
            <a:ext uri="{FF2B5EF4-FFF2-40B4-BE49-F238E27FC236}">
              <a16:creationId xmlns:a16="http://schemas.microsoft.com/office/drawing/2014/main" xmlns="" id="{00000000-0008-0000-2000-0000A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3" name="161 CuadroTexto">
          <a:extLst>
            <a:ext uri="{FF2B5EF4-FFF2-40B4-BE49-F238E27FC236}">
              <a16:creationId xmlns:a16="http://schemas.microsoft.com/office/drawing/2014/main" xmlns="" id="{00000000-0008-0000-2000-0000A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4" name="162 CuadroTexto">
          <a:extLst>
            <a:ext uri="{FF2B5EF4-FFF2-40B4-BE49-F238E27FC236}">
              <a16:creationId xmlns:a16="http://schemas.microsoft.com/office/drawing/2014/main" xmlns="" id="{00000000-0008-0000-2000-0000A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5" name="163 CuadroTexto">
          <a:extLst>
            <a:ext uri="{FF2B5EF4-FFF2-40B4-BE49-F238E27FC236}">
              <a16:creationId xmlns:a16="http://schemas.microsoft.com/office/drawing/2014/main" xmlns="" id="{00000000-0008-0000-2000-0000A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6" name="164 CuadroTexto">
          <a:extLst>
            <a:ext uri="{FF2B5EF4-FFF2-40B4-BE49-F238E27FC236}">
              <a16:creationId xmlns:a16="http://schemas.microsoft.com/office/drawing/2014/main" xmlns="" id="{00000000-0008-0000-2000-0000A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7" name="165 CuadroTexto">
          <a:extLst>
            <a:ext uri="{FF2B5EF4-FFF2-40B4-BE49-F238E27FC236}">
              <a16:creationId xmlns:a16="http://schemas.microsoft.com/office/drawing/2014/main" xmlns="" id="{00000000-0008-0000-2000-0000A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8" name="166 CuadroTexto">
          <a:extLst>
            <a:ext uri="{FF2B5EF4-FFF2-40B4-BE49-F238E27FC236}">
              <a16:creationId xmlns:a16="http://schemas.microsoft.com/office/drawing/2014/main" xmlns="" id="{00000000-0008-0000-2000-0000A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9" name="167 CuadroTexto">
          <a:extLst>
            <a:ext uri="{FF2B5EF4-FFF2-40B4-BE49-F238E27FC236}">
              <a16:creationId xmlns:a16="http://schemas.microsoft.com/office/drawing/2014/main" xmlns="" id="{00000000-0008-0000-2000-0000A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0" name="168 CuadroTexto">
          <a:extLst>
            <a:ext uri="{FF2B5EF4-FFF2-40B4-BE49-F238E27FC236}">
              <a16:creationId xmlns:a16="http://schemas.microsoft.com/office/drawing/2014/main" xmlns="" id="{00000000-0008-0000-2000-0000B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1" name="169 CuadroTexto">
          <a:extLst>
            <a:ext uri="{FF2B5EF4-FFF2-40B4-BE49-F238E27FC236}">
              <a16:creationId xmlns:a16="http://schemas.microsoft.com/office/drawing/2014/main" xmlns="" id="{00000000-0008-0000-2000-0000B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2" name="170 CuadroTexto">
          <a:extLst>
            <a:ext uri="{FF2B5EF4-FFF2-40B4-BE49-F238E27FC236}">
              <a16:creationId xmlns:a16="http://schemas.microsoft.com/office/drawing/2014/main" xmlns="" id="{00000000-0008-0000-2000-0000B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3" name="171 CuadroTexto">
          <a:extLst>
            <a:ext uri="{FF2B5EF4-FFF2-40B4-BE49-F238E27FC236}">
              <a16:creationId xmlns:a16="http://schemas.microsoft.com/office/drawing/2014/main" xmlns="" id="{00000000-0008-0000-2000-0000B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4" name="172 CuadroTexto">
          <a:extLst>
            <a:ext uri="{FF2B5EF4-FFF2-40B4-BE49-F238E27FC236}">
              <a16:creationId xmlns:a16="http://schemas.microsoft.com/office/drawing/2014/main" xmlns="" id="{00000000-0008-0000-2000-0000B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5" name="173 CuadroTexto">
          <a:extLst>
            <a:ext uri="{FF2B5EF4-FFF2-40B4-BE49-F238E27FC236}">
              <a16:creationId xmlns:a16="http://schemas.microsoft.com/office/drawing/2014/main" xmlns="" id="{00000000-0008-0000-2000-0000B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6" name="174 CuadroTexto">
          <a:extLst>
            <a:ext uri="{FF2B5EF4-FFF2-40B4-BE49-F238E27FC236}">
              <a16:creationId xmlns:a16="http://schemas.microsoft.com/office/drawing/2014/main" xmlns="" id="{00000000-0008-0000-2000-0000B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7" name="175 CuadroTexto">
          <a:extLst>
            <a:ext uri="{FF2B5EF4-FFF2-40B4-BE49-F238E27FC236}">
              <a16:creationId xmlns:a16="http://schemas.microsoft.com/office/drawing/2014/main" xmlns="" id="{00000000-0008-0000-2000-0000B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8" name="176 CuadroTexto">
          <a:extLst>
            <a:ext uri="{FF2B5EF4-FFF2-40B4-BE49-F238E27FC236}">
              <a16:creationId xmlns:a16="http://schemas.microsoft.com/office/drawing/2014/main" xmlns="" id="{00000000-0008-0000-2000-0000B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9" name="177 CuadroTexto">
          <a:extLst>
            <a:ext uri="{FF2B5EF4-FFF2-40B4-BE49-F238E27FC236}">
              <a16:creationId xmlns:a16="http://schemas.microsoft.com/office/drawing/2014/main" xmlns="" id="{00000000-0008-0000-2000-0000B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0" name="178 CuadroTexto">
          <a:extLst>
            <a:ext uri="{FF2B5EF4-FFF2-40B4-BE49-F238E27FC236}">
              <a16:creationId xmlns:a16="http://schemas.microsoft.com/office/drawing/2014/main" xmlns="" id="{00000000-0008-0000-2000-0000B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1" name="179 CuadroTexto">
          <a:extLst>
            <a:ext uri="{FF2B5EF4-FFF2-40B4-BE49-F238E27FC236}">
              <a16:creationId xmlns:a16="http://schemas.microsoft.com/office/drawing/2014/main" xmlns="" id="{00000000-0008-0000-2000-0000B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2" name="180 CuadroTexto">
          <a:extLst>
            <a:ext uri="{FF2B5EF4-FFF2-40B4-BE49-F238E27FC236}">
              <a16:creationId xmlns:a16="http://schemas.microsoft.com/office/drawing/2014/main" xmlns="" id="{00000000-0008-0000-2000-0000B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3" name="181 CuadroTexto">
          <a:extLst>
            <a:ext uri="{FF2B5EF4-FFF2-40B4-BE49-F238E27FC236}">
              <a16:creationId xmlns:a16="http://schemas.microsoft.com/office/drawing/2014/main" xmlns="" id="{00000000-0008-0000-2000-0000B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4" name="182 CuadroTexto">
          <a:extLst>
            <a:ext uri="{FF2B5EF4-FFF2-40B4-BE49-F238E27FC236}">
              <a16:creationId xmlns:a16="http://schemas.microsoft.com/office/drawing/2014/main" xmlns="" id="{00000000-0008-0000-2000-0000B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5" name="183 CuadroTexto">
          <a:extLst>
            <a:ext uri="{FF2B5EF4-FFF2-40B4-BE49-F238E27FC236}">
              <a16:creationId xmlns:a16="http://schemas.microsoft.com/office/drawing/2014/main" xmlns="" id="{00000000-0008-0000-2000-0000B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6" name="184 CuadroTexto">
          <a:extLst>
            <a:ext uri="{FF2B5EF4-FFF2-40B4-BE49-F238E27FC236}">
              <a16:creationId xmlns:a16="http://schemas.microsoft.com/office/drawing/2014/main" xmlns="" id="{00000000-0008-0000-2000-0000C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7" name="185 CuadroTexto">
          <a:extLst>
            <a:ext uri="{FF2B5EF4-FFF2-40B4-BE49-F238E27FC236}">
              <a16:creationId xmlns:a16="http://schemas.microsoft.com/office/drawing/2014/main" xmlns="" id="{00000000-0008-0000-2000-0000C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8" name="186 CuadroTexto">
          <a:extLst>
            <a:ext uri="{FF2B5EF4-FFF2-40B4-BE49-F238E27FC236}">
              <a16:creationId xmlns:a16="http://schemas.microsoft.com/office/drawing/2014/main" xmlns="" id="{00000000-0008-0000-2000-0000C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9" name="187 CuadroTexto">
          <a:extLst>
            <a:ext uri="{FF2B5EF4-FFF2-40B4-BE49-F238E27FC236}">
              <a16:creationId xmlns:a16="http://schemas.microsoft.com/office/drawing/2014/main" xmlns="" id="{00000000-0008-0000-2000-0000C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0" name="188 CuadroTexto">
          <a:extLst>
            <a:ext uri="{FF2B5EF4-FFF2-40B4-BE49-F238E27FC236}">
              <a16:creationId xmlns:a16="http://schemas.microsoft.com/office/drawing/2014/main" xmlns="" id="{00000000-0008-0000-2000-0000C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1" name="189 CuadroTexto">
          <a:extLst>
            <a:ext uri="{FF2B5EF4-FFF2-40B4-BE49-F238E27FC236}">
              <a16:creationId xmlns:a16="http://schemas.microsoft.com/office/drawing/2014/main" xmlns="" id="{00000000-0008-0000-2000-0000C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2" name="190 CuadroTexto">
          <a:extLst>
            <a:ext uri="{FF2B5EF4-FFF2-40B4-BE49-F238E27FC236}">
              <a16:creationId xmlns:a16="http://schemas.microsoft.com/office/drawing/2014/main" xmlns="" id="{00000000-0008-0000-2000-0000C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3" name="191 CuadroTexto">
          <a:extLst>
            <a:ext uri="{FF2B5EF4-FFF2-40B4-BE49-F238E27FC236}">
              <a16:creationId xmlns:a16="http://schemas.microsoft.com/office/drawing/2014/main" xmlns="" id="{00000000-0008-0000-2000-0000C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4" name="192 CuadroTexto">
          <a:extLst>
            <a:ext uri="{FF2B5EF4-FFF2-40B4-BE49-F238E27FC236}">
              <a16:creationId xmlns:a16="http://schemas.microsoft.com/office/drawing/2014/main" xmlns="" id="{00000000-0008-0000-2000-0000C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5" name="193 CuadroTexto">
          <a:extLst>
            <a:ext uri="{FF2B5EF4-FFF2-40B4-BE49-F238E27FC236}">
              <a16:creationId xmlns:a16="http://schemas.microsoft.com/office/drawing/2014/main" xmlns="" id="{00000000-0008-0000-2000-0000C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6" name="194 CuadroTexto">
          <a:extLst>
            <a:ext uri="{FF2B5EF4-FFF2-40B4-BE49-F238E27FC236}">
              <a16:creationId xmlns:a16="http://schemas.microsoft.com/office/drawing/2014/main" xmlns="" id="{00000000-0008-0000-2000-0000C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7" name="195 CuadroTexto">
          <a:extLst>
            <a:ext uri="{FF2B5EF4-FFF2-40B4-BE49-F238E27FC236}">
              <a16:creationId xmlns:a16="http://schemas.microsoft.com/office/drawing/2014/main" xmlns="" id="{00000000-0008-0000-2000-0000C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8" name="196 CuadroTexto">
          <a:extLst>
            <a:ext uri="{FF2B5EF4-FFF2-40B4-BE49-F238E27FC236}">
              <a16:creationId xmlns:a16="http://schemas.microsoft.com/office/drawing/2014/main" xmlns="" id="{00000000-0008-0000-2000-0000C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9" name="197 CuadroTexto">
          <a:extLst>
            <a:ext uri="{FF2B5EF4-FFF2-40B4-BE49-F238E27FC236}">
              <a16:creationId xmlns:a16="http://schemas.microsoft.com/office/drawing/2014/main" xmlns="" id="{00000000-0008-0000-2000-0000C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0" name="198 CuadroTexto">
          <a:extLst>
            <a:ext uri="{FF2B5EF4-FFF2-40B4-BE49-F238E27FC236}">
              <a16:creationId xmlns:a16="http://schemas.microsoft.com/office/drawing/2014/main" xmlns="" id="{00000000-0008-0000-2000-0000C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1" name="199 CuadroTexto">
          <a:extLst>
            <a:ext uri="{FF2B5EF4-FFF2-40B4-BE49-F238E27FC236}">
              <a16:creationId xmlns:a16="http://schemas.microsoft.com/office/drawing/2014/main" xmlns="" id="{00000000-0008-0000-2000-0000C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2" name="200 CuadroTexto">
          <a:extLst>
            <a:ext uri="{FF2B5EF4-FFF2-40B4-BE49-F238E27FC236}">
              <a16:creationId xmlns:a16="http://schemas.microsoft.com/office/drawing/2014/main" xmlns="" id="{00000000-0008-0000-2000-0000D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3" name="201 CuadroTexto">
          <a:extLst>
            <a:ext uri="{FF2B5EF4-FFF2-40B4-BE49-F238E27FC236}">
              <a16:creationId xmlns:a16="http://schemas.microsoft.com/office/drawing/2014/main" xmlns="" id="{00000000-0008-0000-2000-0000D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4" name="202 CuadroTexto">
          <a:extLst>
            <a:ext uri="{FF2B5EF4-FFF2-40B4-BE49-F238E27FC236}">
              <a16:creationId xmlns:a16="http://schemas.microsoft.com/office/drawing/2014/main" xmlns="" id="{00000000-0008-0000-2000-0000D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5" name="203 CuadroTexto">
          <a:extLst>
            <a:ext uri="{FF2B5EF4-FFF2-40B4-BE49-F238E27FC236}">
              <a16:creationId xmlns:a16="http://schemas.microsoft.com/office/drawing/2014/main" xmlns="" id="{00000000-0008-0000-2000-0000D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6" name="204 CuadroTexto">
          <a:extLst>
            <a:ext uri="{FF2B5EF4-FFF2-40B4-BE49-F238E27FC236}">
              <a16:creationId xmlns:a16="http://schemas.microsoft.com/office/drawing/2014/main" xmlns="" id="{00000000-0008-0000-2000-0000D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7" name="205 CuadroTexto">
          <a:extLst>
            <a:ext uri="{FF2B5EF4-FFF2-40B4-BE49-F238E27FC236}">
              <a16:creationId xmlns:a16="http://schemas.microsoft.com/office/drawing/2014/main" xmlns="" id="{00000000-0008-0000-2000-0000D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8" name="206 CuadroTexto">
          <a:extLst>
            <a:ext uri="{FF2B5EF4-FFF2-40B4-BE49-F238E27FC236}">
              <a16:creationId xmlns:a16="http://schemas.microsoft.com/office/drawing/2014/main" xmlns="" id="{00000000-0008-0000-2000-0000D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9" name="207 CuadroTexto">
          <a:extLst>
            <a:ext uri="{FF2B5EF4-FFF2-40B4-BE49-F238E27FC236}">
              <a16:creationId xmlns:a16="http://schemas.microsoft.com/office/drawing/2014/main" xmlns="" id="{00000000-0008-0000-2000-0000D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0" name="208 CuadroTexto">
          <a:extLst>
            <a:ext uri="{FF2B5EF4-FFF2-40B4-BE49-F238E27FC236}">
              <a16:creationId xmlns:a16="http://schemas.microsoft.com/office/drawing/2014/main" xmlns="" id="{00000000-0008-0000-2000-0000D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1" name="209 CuadroTexto">
          <a:extLst>
            <a:ext uri="{FF2B5EF4-FFF2-40B4-BE49-F238E27FC236}">
              <a16:creationId xmlns:a16="http://schemas.microsoft.com/office/drawing/2014/main" xmlns="" id="{00000000-0008-0000-2000-0000D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2" name="210 CuadroTexto">
          <a:extLst>
            <a:ext uri="{FF2B5EF4-FFF2-40B4-BE49-F238E27FC236}">
              <a16:creationId xmlns:a16="http://schemas.microsoft.com/office/drawing/2014/main" xmlns="" id="{00000000-0008-0000-2000-0000D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3" name="211 CuadroTexto">
          <a:extLst>
            <a:ext uri="{FF2B5EF4-FFF2-40B4-BE49-F238E27FC236}">
              <a16:creationId xmlns:a16="http://schemas.microsoft.com/office/drawing/2014/main" xmlns="" id="{00000000-0008-0000-2000-0000D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4" name="212 CuadroTexto">
          <a:extLst>
            <a:ext uri="{FF2B5EF4-FFF2-40B4-BE49-F238E27FC236}">
              <a16:creationId xmlns:a16="http://schemas.microsoft.com/office/drawing/2014/main" xmlns="" id="{00000000-0008-0000-2000-0000D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5" name="213 CuadroTexto">
          <a:extLst>
            <a:ext uri="{FF2B5EF4-FFF2-40B4-BE49-F238E27FC236}">
              <a16:creationId xmlns:a16="http://schemas.microsoft.com/office/drawing/2014/main" xmlns="" id="{00000000-0008-0000-2000-0000D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6" name="214 CuadroTexto">
          <a:extLst>
            <a:ext uri="{FF2B5EF4-FFF2-40B4-BE49-F238E27FC236}">
              <a16:creationId xmlns:a16="http://schemas.microsoft.com/office/drawing/2014/main" xmlns="" id="{00000000-0008-0000-2000-0000D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7" name="215 CuadroTexto">
          <a:extLst>
            <a:ext uri="{FF2B5EF4-FFF2-40B4-BE49-F238E27FC236}">
              <a16:creationId xmlns:a16="http://schemas.microsoft.com/office/drawing/2014/main" xmlns="" id="{00000000-0008-0000-2000-0000D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8" name="216 CuadroTexto">
          <a:extLst>
            <a:ext uri="{FF2B5EF4-FFF2-40B4-BE49-F238E27FC236}">
              <a16:creationId xmlns:a16="http://schemas.microsoft.com/office/drawing/2014/main" xmlns="" id="{00000000-0008-0000-2000-0000E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9" name="217 CuadroTexto">
          <a:extLst>
            <a:ext uri="{FF2B5EF4-FFF2-40B4-BE49-F238E27FC236}">
              <a16:creationId xmlns:a16="http://schemas.microsoft.com/office/drawing/2014/main" xmlns="" id="{00000000-0008-0000-2000-0000E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0" name="218 CuadroTexto">
          <a:extLst>
            <a:ext uri="{FF2B5EF4-FFF2-40B4-BE49-F238E27FC236}">
              <a16:creationId xmlns:a16="http://schemas.microsoft.com/office/drawing/2014/main" xmlns="" id="{00000000-0008-0000-2000-0000E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1" name="219 CuadroTexto">
          <a:extLst>
            <a:ext uri="{FF2B5EF4-FFF2-40B4-BE49-F238E27FC236}">
              <a16:creationId xmlns:a16="http://schemas.microsoft.com/office/drawing/2014/main" xmlns="" id="{00000000-0008-0000-2000-0000E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2" name="220 CuadroTexto">
          <a:extLst>
            <a:ext uri="{FF2B5EF4-FFF2-40B4-BE49-F238E27FC236}">
              <a16:creationId xmlns:a16="http://schemas.microsoft.com/office/drawing/2014/main" xmlns="" id="{00000000-0008-0000-2000-0000E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3" name="221 CuadroTexto">
          <a:extLst>
            <a:ext uri="{FF2B5EF4-FFF2-40B4-BE49-F238E27FC236}">
              <a16:creationId xmlns:a16="http://schemas.microsoft.com/office/drawing/2014/main" xmlns="" id="{00000000-0008-0000-2000-0000E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4" name="222 CuadroTexto">
          <a:extLst>
            <a:ext uri="{FF2B5EF4-FFF2-40B4-BE49-F238E27FC236}">
              <a16:creationId xmlns:a16="http://schemas.microsoft.com/office/drawing/2014/main" xmlns="" id="{00000000-0008-0000-2000-0000E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5" name="223 CuadroTexto">
          <a:extLst>
            <a:ext uri="{FF2B5EF4-FFF2-40B4-BE49-F238E27FC236}">
              <a16:creationId xmlns:a16="http://schemas.microsoft.com/office/drawing/2014/main" xmlns="" id="{00000000-0008-0000-2000-0000E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6" name="224 CuadroTexto">
          <a:extLst>
            <a:ext uri="{FF2B5EF4-FFF2-40B4-BE49-F238E27FC236}">
              <a16:creationId xmlns:a16="http://schemas.microsoft.com/office/drawing/2014/main" xmlns="" id="{00000000-0008-0000-2000-0000E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7" name="225 CuadroTexto">
          <a:extLst>
            <a:ext uri="{FF2B5EF4-FFF2-40B4-BE49-F238E27FC236}">
              <a16:creationId xmlns:a16="http://schemas.microsoft.com/office/drawing/2014/main" xmlns="" id="{00000000-0008-0000-2000-0000E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8" name="226 CuadroTexto">
          <a:extLst>
            <a:ext uri="{FF2B5EF4-FFF2-40B4-BE49-F238E27FC236}">
              <a16:creationId xmlns:a16="http://schemas.microsoft.com/office/drawing/2014/main" xmlns="" id="{00000000-0008-0000-2000-0000E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9" name="227 CuadroTexto">
          <a:extLst>
            <a:ext uri="{FF2B5EF4-FFF2-40B4-BE49-F238E27FC236}">
              <a16:creationId xmlns:a16="http://schemas.microsoft.com/office/drawing/2014/main" xmlns="" id="{00000000-0008-0000-2000-0000E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0" name="228 CuadroTexto">
          <a:extLst>
            <a:ext uri="{FF2B5EF4-FFF2-40B4-BE49-F238E27FC236}">
              <a16:creationId xmlns:a16="http://schemas.microsoft.com/office/drawing/2014/main" xmlns="" id="{00000000-0008-0000-2000-0000E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1" name="229 CuadroTexto">
          <a:extLst>
            <a:ext uri="{FF2B5EF4-FFF2-40B4-BE49-F238E27FC236}">
              <a16:creationId xmlns:a16="http://schemas.microsoft.com/office/drawing/2014/main" xmlns="" id="{00000000-0008-0000-2000-0000E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2" name="230 CuadroTexto">
          <a:extLst>
            <a:ext uri="{FF2B5EF4-FFF2-40B4-BE49-F238E27FC236}">
              <a16:creationId xmlns:a16="http://schemas.microsoft.com/office/drawing/2014/main" xmlns="" id="{00000000-0008-0000-2000-0000E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3" name="231 CuadroTexto">
          <a:extLst>
            <a:ext uri="{FF2B5EF4-FFF2-40B4-BE49-F238E27FC236}">
              <a16:creationId xmlns:a16="http://schemas.microsoft.com/office/drawing/2014/main" xmlns="" id="{00000000-0008-0000-2000-0000E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4" name="232 CuadroTexto">
          <a:extLst>
            <a:ext uri="{FF2B5EF4-FFF2-40B4-BE49-F238E27FC236}">
              <a16:creationId xmlns:a16="http://schemas.microsoft.com/office/drawing/2014/main" xmlns="" id="{00000000-0008-0000-2000-0000F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5" name="233 CuadroTexto">
          <a:extLst>
            <a:ext uri="{FF2B5EF4-FFF2-40B4-BE49-F238E27FC236}">
              <a16:creationId xmlns:a16="http://schemas.microsoft.com/office/drawing/2014/main" xmlns="" id="{00000000-0008-0000-2000-0000F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6" name="234 CuadroTexto">
          <a:extLst>
            <a:ext uri="{FF2B5EF4-FFF2-40B4-BE49-F238E27FC236}">
              <a16:creationId xmlns:a16="http://schemas.microsoft.com/office/drawing/2014/main" xmlns="" id="{00000000-0008-0000-2000-0000F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7" name="235 CuadroTexto">
          <a:extLst>
            <a:ext uri="{FF2B5EF4-FFF2-40B4-BE49-F238E27FC236}">
              <a16:creationId xmlns:a16="http://schemas.microsoft.com/office/drawing/2014/main" xmlns="" id="{00000000-0008-0000-2000-0000F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8" name="236 CuadroTexto">
          <a:extLst>
            <a:ext uri="{FF2B5EF4-FFF2-40B4-BE49-F238E27FC236}">
              <a16:creationId xmlns:a16="http://schemas.microsoft.com/office/drawing/2014/main" xmlns="" id="{00000000-0008-0000-2000-0000F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9" name="237 CuadroTexto">
          <a:extLst>
            <a:ext uri="{FF2B5EF4-FFF2-40B4-BE49-F238E27FC236}">
              <a16:creationId xmlns:a16="http://schemas.microsoft.com/office/drawing/2014/main" xmlns="" id="{00000000-0008-0000-2000-0000F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0" name="238 CuadroTexto">
          <a:extLst>
            <a:ext uri="{FF2B5EF4-FFF2-40B4-BE49-F238E27FC236}">
              <a16:creationId xmlns:a16="http://schemas.microsoft.com/office/drawing/2014/main" xmlns="" id="{00000000-0008-0000-2000-0000F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1" name="239 CuadroTexto">
          <a:extLst>
            <a:ext uri="{FF2B5EF4-FFF2-40B4-BE49-F238E27FC236}">
              <a16:creationId xmlns:a16="http://schemas.microsoft.com/office/drawing/2014/main" xmlns="" id="{00000000-0008-0000-2000-0000F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2" name="240 CuadroTexto">
          <a:extLst>
            <a:ext uri="{FF2B5EF4-FFF2-40B4-BE49-F238E27FC236}">
              <a16:creationId xmlns:a16="http://schemas.microsoft.com/office/drawing/2014/main" xmlns="" id="{00000000-0008-0000-2000-0000F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3" name="241 CuadroTexto">
          <a:extLst>
            <a:ext uri="{FF2B5EF4-FFF2-40B4-BE49-F238E27FC236}">
              <a16:creationId xmlns:a16="http://schemas.microsoft.com/office/drawing/2014/main" xmlns="" id="{00000000-0008-0000-2000-0000F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4" name="242 CuadroTexto">
          <a:extLst>
            <a:ext uri="{FF2B5EF4-FFF2-40B4-BE49-F238E27FC236}">
              <a16:creationId xmlns:a16="http://schemas.microsoft.com/office/drawing/2014/main" xmlns="" id="{00000000-0008-0000-2000-0000F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5" name="243 CuadroTexto">
          <a:extLst>
            <a:ext uri="{FF2B5EF4-FFF2-40B4-BE49-F238E27FC236}">
              <a16:creationId xmlns:a16="http://schemas.microsoft.com/office/drawing/2014/main" xmlns="" id="{00000000-0008-0000-2000-0000F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6" name="244 CuadroTexto">
          <a:extLst>
            <a:ext uri="{FF2B5EF4-FFF2-40B4-BE49-F238E27FC236}">
              <a16:creationId xmlns:a16="http://schemas.microsoft.com/office/drawing/2014/main" xmlns="" id="{00000000-0008-0000-2000-0000F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7" name="245 CuadroTexto">
          <a:extLst>
            <a:ext uri="{FF2B5EF4-FFF2-40B4-BE49-F238E27FC236}">
              <a16:creationId xmlns:a16="http://schemas.microsoft.com/office/drawing/2014/main" xmlns="" id="{00000000-0008-0000-2000-0000F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8" name="246 CuadroTexto">
          <a:extLst>
            <a:ext uri="{FF2B5EF4-FFF2-40B4-BE49-F238E27FC236}">
              <a16:creationId xmlns:a16="http://schemas.microsoft.com/office/drawing/2014/main" xmlns="" id="{00000000-0008-0000-2000-0000F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9" name="247 CuadroTexto">
          <a:extLst>
            <a:ext uri="{FF2B5EF4-FFF2-40B4-BE49-F238E27FC236}">
              <a16:creationId xmlns:a16="http://schemas.microsoft.com/office/drawing/2014/main" xmlns="" id="{00000000-0008-0000-2000-0000F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0" name="248 CuadroTexto">
          <a:extLst>
            <a:ext uri="{FF2B5EF4-FFF2-40B4-BE49-F238E27FC236}">
              <a16:creationId xmlns:a16="http://schemas.microsoft.com/office/drawing/2014/main" xmlns="" id="{00000000-0008-0000-2000-00000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1" name="249 CuadroTexto">
          <a:extLst>
            <a:ext uri="{FF2B5EF4-FFF2-40B4-BE49-F238E27FC236}">
              <a16:creationId xmlns:a16="http://schemas.microsoft.com/office/drawing/2014/main" xmlns="" id="{00000000-0008-0000-2000-00000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2" name="250 CuadroTexto">
          <a:extLst>
            <a:ext uri="{FF2B5EF4-FFF2-40B4-BE49-F238E27FC236}">
              <a16:creationId xmlns:a16="http://schemas.microsoft.com/office/drawing/2014/main" xmlns="" id="{00000000-0008-0000-2000-00000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3" name="251 CuadroTexto">
          <a:extLst>
            <a:ext uri="{FF2B5EF4-FFF2-40B4-BE49-F238E27FC236}">
              <a16:creationId xmlns:a16="http://schemas.microsoft.com/office/drawing/2014/main" xmlns="" id="{00000000-0008-0000-2000-00000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4" name="252 CuadroTexto">
          <a:extLst>
            <a:ext uri="{FF2B5EF4-FFF2-40B4-BE49-F238E27FC236}">
              <a16:creationId xmlns:a16="http://schemas.microsoft.com/office/drawing/2014/main" xmlns="" id="{00000000-0008-0000-2000-00000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5" name="253 CuadroTexto">
          <a:extLst>
            <a:ext uri="{FF2B5EF4-FFF2-40B4-BE49-F238E27FC236}">
              <a16:creationId xmlns:a16="http://schemas.microsoft.com/office/drawing/2014/main" xmlns="" id="{00000000-0008-0000-2000-00000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6" name="254 CuadroTexto">
          <a:extLst>
            <a:ext uri="{FF2B5EF4-FFF2-40B4-BE49-F238E27FC236}">
              <a16:creationId xmlns:a16="http://schemas.microsoft.com/office/drawing/2014/main" xmlns="" id="{00000000-0008-0000-2000-00000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7" name="255 CuadroTexto">
          <a:extLst>
            <a:ext uri="{FF2B5EF4-FFF2-40B4-BE49-F238E27FC236}">
              <a16:creationId xmlns:a16="http://schemas.microsoft.com/office/drawing/2014/main" xmlns="" id="{00000000-0008-0000-2000-00000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8" name="256 CuadroTexto">
          <a:extLst>
            <a:ext uri="{FF2B5EF4-FFF2-40B4-BE49-F238E27FC236}">
              <a16:creationId xmlns:a16="http://schemas.microsoft.com/office/drawing/2014/main" xmlns="" id="{00000000-0008-0000-2000-00000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9" name="257 CuadroTexto">
          <a:extLst>
            <a:ext uri="{FF2B5EF4-FFF2-40B4-BE49-F238E27FC236}">
              <a16:creationId xmlns:a16="http://schemas.microsoft.com/office/drawing/2014/main" xmlns="" id="{00000000-0008-0000-2000-00000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0" name="258 CuadroTexto">
          <a:extLst>
            <a:ext uri="{FF2B5EF4-FFF2-40B4-BE49-F238E27FC236}">
              <a16:creationId xmlns:a16="http://schemas.microsoft.com/office/drawing/2014/main" xmlns="" id="{00000000-0008-0000-2000-00000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1" name="259 CuadroTexto">
          <a:extLst>
            <a:ext uri="{FF2B5EF4-FFF2-40B4-BE49-F238E27FC236}">
              <a16:creationId xmlns:a16="http://schemas.microsoft.com/office/drawing/2014/main" xmlns="" id="{00000000-0008-0000-2000-00000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2" name="260 CuadroTexto">
          <a:extLst>
            <a:ext uri="{FF2B5EF4-FFF2-40B4-BE49-F238E27FC236}">
              <a16:creationId xmlns:a16="http://schemas.microsoft.com/office/drawing/2014/main" xmlns="" id="{00000000-0008-0000-2000-00000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3" name="261 CuadroTexto">
          <a:extLst>
            <a:ext uri="{FF2B5EF4-FFF2-40B4-BE49-F238E27FC236}">
              <a16:creationId xmlns:a16="http://schemas.microsoft.com/office/drawing/2014/main" xmlns="" id="{00000000-0008-0000-2000-00000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4" name="262 CuadroTexto">
          <a:extLst>
            <a:ext uri="{FF2B5EF4-FFF2-40B4-BE49-F238E27FC236}">
              <a16:creationId xmlns:a16="http://schemas.microsoft.com/office/drawing/2014/main" xmlns="" id="{00000000-0008-0000-2000-00000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5" name="263 CuadroTexto">
          <a:extLst>
            <a:ext uri="{FF2B5EF4-FFF2-40B4-BE49-F238E27FC236}">
              <a16:creationId xmlns:a16="http://schemas.microsoft.com/office/drawing/2014/main" xmlns="" id="{00000000-0008-0000-2000-00000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6" name="264 CuadroTexto">
          <a:extLst>
            <a:ext uri="{FF2B5EF4-FFF2-40B4-BE49-F238E27FC236}">
              <a16:creationId xmlns:a16="http://schemas.microsoft.com/office/drawing/2014/main" xmlns="" id="{00000000-0008-0000-2000-00001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7" name="265 CuadroTexto">
          <a:extLst>
            <a:ext uri="{FF2B5EF4-FFF2-40B4-BE49-F238E27FC236}">
              <a16:creationId xmlns:a16="http://schemas.microsoft.com/office/drawing/2014/main" xmlns="" id="{00000000-0008-0000-2000-00001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8" name="266 CuadroTexto">
          <a:extLst>
            <a:ext uri="{FF2B5EF4-FFF2-40B4-BE49-F238E27FC236}">
              <a16:creationId xmlns:a16="http://schemas.microsoft.com/office/drawing/2014/main" xmlns="" id="{00000000-0008-0000-2000-00001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9" name="267 CuadroTexto">
          <a:extLst>
            <a:ext uri="{FF2B5EF4-FFF2-40B4-BE49-F238E27FC236}">
              <a16:creationId xmlns:a16="http://schemas.microsoft.com/office/drawing/2014/main" xmlns="" id="{00000000-0008-0000-2000-00001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300" name="268 CuadroTexto">
          <a:extLst>
            <a:ext uri="{FF2B5EF4-FFF2-40B4-BE49-F238E27FC236}">
              <a16:creationId xmlns:a16="http://schemas.microsoft.com/office/drawing/2014/main" xmlns="" id="{00000000-0008-0000-2000-00001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1" name="269 CuadroTexto">
          <a:extLst>
            <a:ext uri="{FF2B5EF4-FFF2-40B4-BE49-F238E27FC236}">
              <a16:creationId xmlns:a16="http://schemas.microsoft.com/office/drawing/2014/main" xmlns="" id="{00000000-0008-0000-2000-00001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2" name="270 CuadroTexto">
          <a:extLst>
            <a:ext uri="{FF2B5EF4-FFF2-40B4-BE49-F238E27FC236}">
              <a16:creationId xmlns:a16="http://schemas.microsoft.com/office/drawing/2014/main" xmlns="" id="{00000000-0008-0000-2000-00001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3" name="271 CuadroTexto">
          <a:extLst>
            <a:ext uri="{FF2B5EF4-FFF2-40B4-BE49-F238E27FC236}">
              <a16:creationId xmlns:a16="http://schemas.microsoft.com/office/drawing/2014/main" xmlns="" id="{00000000-0008-0000-2000-00001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4" name="272 CuadroTexto">
          <a:extLst>
            <a:ext uri="{FF2B5EF4-FFF2-40B4-BE49-F238E27FC236}">
              <a16:creationId xmlns:a16="http://schemas.microsoft.com/office/drawing/2014/main" xmlns="" id="{00000000-0008-0000-2000-00001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5" name="273 CuadroTexto">
          <a:extLst>
            <a:ext uri="{FF2B5EF4-FFF2-40B4-BE49-F238E27FC236}">
              <a16:creationId xmlns:a16="http://schemas.microsoft.com/office/drawing/2014/main" xmlns="" id="{00000000-0008-0000-2000-00001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6" name="274 CuadroTexto">
          <a:extLst>
            <a:ext uri="{FF2B5EF4-FFF2-40B4-BE49-F238E27FC236}">
              <a16:creationId xmlns:a16="http://schemas.microsoft.com/office/drawing/2014/main" xmlns="" id="{00000000-0008-0000-2000-00001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7" name="275 CuadroTexto">
          <a:extLst>
            <a:ext uri="{FF2B5EF4-FFF2-40B4-BE49-F238E27FC236}">
              <a16:creationId xmlns:a16="http://schemas.microsoft.com/office/drawing/2014/main" xmlns="" id="{00000000-0008-0000-2000-00001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8" name="276 CuadroTexto">
          <a:extLst>
            <a:ext uri="{FF2B5EF4-FFF2-40B4-BE49-F238E27FC236}">
              <a16:creationId xmlns:a16="http://schemas.microsoft.com/office/drawing/2014/main" xmlns="" id="{00000000-0008-0000-2000-00001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9" name="277 CuadroTexto">
          <a:extLst>
            <a:ext uri="{FF2B5EF4-FFF2-40B4-BE49-F238E27FC236}">
              <a16:creationId xmlns:a16="http://schemas.microsoft.com/office/drawing/2014/main" xmlns="" id="{00000000-0008-0000-2000-00001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0" name="278 CuadroTexto">
          <a:extLst>
            <a:ext uri="{FF2B5EF4-FFF2-40B4-BE49-F238E27FC236}">
              <a16:creationId xmlns:a16="http://schemas.microsoft.com/office/drawing/2014/main" xmlns="" id="{00000000-0008-0000-2000-00001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1" name="279 CuadroTexto">
          <a:extLst>
            <a:ext uri="{FF2B5EF4-FFF2-40B4-BE49-F238E27FC236}">
              <a16:creationId xmlns:a16="http://schemas.microsoft.com/office/drawing/2014/main" xmlns="" id="{00000000-0008-0000-2000-00001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2" name="280 CuadroTexto">
          <a:extLst>
            <a:ext uri="{FF2B5EF4-FFF2-40B4-BE49-F238E27FC236}">
              <a16:creationId xmlns:a16="http://schemas.microsoft.com/office/drawing/2014/main" xmlns="" id="{00000000-0008-0000-2000-00002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3" name="281 CuadroTexto">
          <a:extLst>
            <a:ext uri="{FF2B5EF4-FFF2-40B4-BE49-F238E27FC236}">
              <a16:creationId xmlns:a16="http://schemas.microsoft.com/office/drawing/2014/main" xmlns="" id="{00000000-0008-0000-2000-00002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4" name="282 CuadroTexto">
          <a:extLst>
            <a:ext uri="{FF2B5EF4-FFF2-40B4-BE49-F238E27FC236}">
              <a16:creationId xmlns:a16="http://schemas.microsoft.com/office/drawing/2014/main" xmlns="" id="{00000000-0008-0000-2000-00002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5" name="283 CuadroTexto">
          <a:extLst>
            <a:ext uri="{FF2B5EF4-FFF2-40B4-BE49-F238E27FC236}">
              <a16:creationId xmlns:a16="http://schemas.microsoft.com/office/drawing/2014/main" xmlns="" id="{00000000-0008-0000-2000-00002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6" name="284 CuadroTexto">
          <a:extLst>
            <a:ext uri="{FF2B5EF4-FFF2-40B4-BE49-F238E27FC236}">
              <a16:creationId xmlns:a16="http://schemas.microsoft.com/office/drawing/2014/main" xmlns="" id="{00000000-0008-0000-2000-00002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17" name="285 CuadroTexto">
          <a:extLst>
            <a:ext uri="{FF2B5EF4-FFF2-40B4-BE49-F238E27FC236}">
              <a16:creationId xmlns:a16="http://schemas.microsoft.com/office/drawing/2014/main" xmlns="" id="{00000000-0008-0000-2000-00002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18" name="286 CuadroTexto">
          <a:extLst>
            <a:ext uri="{FF2B5EF4-FFF2-40B4-BE49-F238E27FC236}">
              <a16:creationId xmlns:a16="http://schemas.microsoft.com/office/drawing/2014/main" xmlns="" id="{00000000-0008-0000-2000-00002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19" name="287 CuadroTexto">
          <a:extLst>
            <a:ext uri="{FF2B5EF4-FFF2-40B4-BE49-F238E27FC236}">
              <a16:creationId xmlns:a16="http://schemas.microsoft.com/office/drawing/2014/main" xmlns="" id="{00000000-0008-0000-2000-00002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0" name="288 CuadroTexto">
          <a:extLst>
            <a:ext uri="{FF2B5EF4-FFF2-40B4-BE49-F238E27FC236}">
              <a16:creationId xmlns:a16="http://schemas.microsoft.com/office/drawing/2014/main" xmlns="" id="{00000000-0008-0000-2000-00002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1" name="289 CuadroTexto">
          <a:extLst>
            <a:ext uri="{FF2B5EF4-FFF2-40B4-BE49-F238E27FC236}">
              <a16:creationId xmlns:a16="http://schemas.microsoft.com/office/drawing/2014/main" xmlns="" id="{00000000-0008-0000-2000-00002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2" name="290 CuadroTexto">
          <a:extLst>
            <a:ext uri="{FF2B5EF4-FFF2-40B4-BE49-F238E27FC236}">
              <a16:creationId xmlns:a16="http://schemas.microsoft.com/office/drawing/2014/main" xmlns="" id="{00000000-0008-0000-2000-00002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3" name="291 CuadroTexto">
          <a:extLst>
            <a:ext uri="{FF2B5EF4-FFF2-40B4-BE49-F238E27FC236}">
              <a16:creationId xmlns:a16="http://schemas.microsoft.com/office/drawing/2014/main" xmlns="" id="{00000000-0008-0000-2000-00002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4" name="292 CuadroTexto">
          <a:extLst>
            <a:ext uri="{FF2B5EF4-FFF2-40B4-BE49-F238E27FC236}">
              <a16:creationId xmlns:a16="http://schemas.microsoft.com/office/drawing/2014/main" xmlns="" id="{00000000-0008-0000-2000-00002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5" name="293 CuadroTexto">
          <a:extLst>
            <a:ext uri="{FF2B5EF4-FFF2-40B4-BE49-F238E27FC236}">
              <a16:creationId xmlns:a16="http://schemas.microsoft.com/office/drawing/2014/main" xmlns="" id="{00000000-0008-0000-2000-00002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6" name="294 CuadroTexto">
          <a:extLst>
            <a:ext uri="{FF2B5EF4-FFF2-40B4-BE49-F238E27FC236}">
              <a16:creationId xmlns:a16="http://schemas.microsoft.com/office/drawing/2014/main" xmlns="" id="{00000000-0008-0000-2000-00002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7" name="295 CuadroTexto">
          <a:extLst>
            <a:ext uri="{FF2B5EF4-FFF2-40B4-BE49-F238E27FC236}">
              <a16:creationId xmlns:a16="http://schemas.microsoft.com/office/drawing/2014/main" xmlns="" id="{00000000-0008-0000-2000-00002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28" name="298 CuadroTexto">
          <a:extLst>
            <a:ext uri="{FF2B5EF4-FFF2-40B4-BE49-F238E27FC236}">
              <a16:creationId xmlns:a16="http://schemas.microsoft.com/office/drawing/2014/main" xmlns="" id="{00000000-0008-0000-2000-000030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29" name="299 CuadroTexto">
          <a:extLst>
            <a:ext uri="{FF2B5EF4-FFF2-40B4-BE49-F238E27FC236}">
              <a16:creationId xmlns:a16="http://schemas.microsoft.com/office/drawing/2014/main" xmlns="" id="{00000000-0008-0000-2000-000031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0" name="300 CuadroTexto">
          <a:extLst>
            <a:ext uri="{FF2B5EF4-FFF2-40B4-BE49-F238E27FC236}">
              <a16:creationId xmlns:a16="http://schemas.microsoft.com/office/drawing/2014/main" xmlns="" id="{00000000-0008-0000-2000-000032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1" name="301 CuadroTexto">
          <a:extLst>
            <a:ext uri="{FF2B5EF4-FFF2-40B4-BE49-F238E27FC236}">
              <a16:creationId xmlns:a16="http://schemas.microsoft.com/office/drawing/2014/main" xmlns="" id="{00000000-0008-0000-2000-000033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2" name="302 CuadroTexto">
          <a:extLst>
            <a:ext uri="{FF2B5EF4-FFF2-40B4-BE49-F238E27FC236}">
              <a16:creationId xmlns:a16="http://schemas.microsoft.com/office/drawing/2014/main" xmlns="" id="{00000000-0008-0000-2000-000034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3" name="303 CuadroTexto">
          <a:extLst>
            <a:ext uri="{FF2B5EF4-FFF2-40B4-BE49-F238E27FC236}">
              <a16:creationId xmlns:a16="http://schemas.microsoft.com/office/drawing/2014/main" xmlns="" id="{00000000-0008-0000-2000-000035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4" name="304 CuadroTexto">
          <a:extLst>
            <a:ext uri="{FF2B5EF4-FFF2-40B4-BE49-F238E27FC236}">
              <a16:creationId xmlns:a16="http://schemas.microsoft.com/office/drawing/2014/main" xmlns="" id="{00000000-0008-0000-2000-000036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5" name="305 CuadroTexto">
          <a:extLst>
            <a:ext uri="{FF2B5EF4-FFF2-40B4-BE49-F238E27FC236}">
              <a16:creationId xmlns:a16="http://schemas.microsoft.com/office/drawing/2014/main" xmlns="" id="{00000000-0008-0000-2000-000037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6" name="452 CuadroTexto">
          <a:extLst>
            <a:ext uri="{FF2B5EF4-FFF2-40B4-BE49-F238E27FC236}">
              <a16:creationId xmlns:a16="http://schemas.microsoft.com/office/drawing/2014/main" xmlns="" id="{00000000-0008-0000-2000-000038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37" name="17 CuadroTexto">
          <a:extLst>
            <a:ext uri="{FF2B5EF4-FFF2-40B4-BE49-F238E27FC236}">
              <a16:creationId xmlns:a16="http://schemas.microsoft.com/office/drawing/2014/main" xmlns="" id="{00000000-0008-0000-2000-00003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338" name="90 CuadroTexto">
          <a:extLst>
            <a:ext uri="{FF2B5EF4-FFF2-40B4-BE49-F238E27FC236}">
              <a16:creationId xmlns:a16="http://schemas.microsoft.com/office/drawing/2014/main" xmlns="" id="{00000000-0008-0000-2000-00003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39" name="91 CuadroTexto">
          <a:extLst>
            <a:ext uri="{FF2B5EF4-FFF2-40B4-BE49-F238E27FC236}">
              <a16:creationId xmlns:a16="http://schemas.microsoft.com/office/drawing/2014/main" xmlns="" id="{00000000-0008-0000-2000-00003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0" name="92 CuadroTexto">
          <a:extLst>
            <a:ext uri="{FF2B5EF4-FFF2-40B4-BE49-F238E27FC236}">
              <a16:creationId xmlns:a16="http://schemas.microsoft.com/office/drawing/2014/main" xmlns="" id="{00000000-0008-0000-2000-00003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1" name="93 CuadroTexto">
          <a:extLst>
            <a:ext uri="{FF2B5EF4-FFF2-40B4-BE49-F238E27FC236}">
              <a16:creationId xmlns:a16="http://schemas.microsoft.com/office/drawing/2014/main" xmlns="" id="{00000000-0008-0000-2000-00003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2" name="94 CuadroTexto">
          <a:extLst>
            <a:ext uri="{FF2B5EF4-FFF2-40B4-BE49-F238E27FC236}">
              <a16:creationId xmlns:a16="http://schemas.microsoft.com/office/drawing/2014/main" xmlns="" id="{00000000-0008-0000-2000-00003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3" name="95 CuadroTexto">
          <a:extLst>
            <a:ext uri="{FF2B5EF4-FFF2-40B4-BE49-F238E27FC236}">
              <a16:creationId xmlns:a16="http://schemas.microsoft.com/office/drawing/2014/main" xmlns="" id="{00000000-0008-0000-2000-00003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4" name="96 CuadroTexto">
          <a:extLst>
            <a:ext uri="{FF2B5EF4-FFF2-40B4-BE49-F238E27FC236}">
              <a16:creationId xmlns:a16="http://schemas.microsoft.com/office/drawing/2014/main" xmlns="" id="{00000000-0008-0000-2000-00004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5" name="97 CuadroTexto">
          <a:extLst>
            <a:ext uri="{FF2B5EF4-FFF2-40B4-BE49-F238E27FC236}">
              <a16:creationId xmlns:a16="http://schemas.microsoft.com/office/drawing/2014/main" xmlns="" id="{00000000-0008-0000-2000-00004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6" name="98 CuadroTexto">
          <a:extLst>
            <a:ext uri="{FF2B5EF4-FFF2-40B4-BE49-F238E27FC236}">
              <a16:creationId xmlns:a16="http://schemas.microsoft.com/office/drawing/2014/main" xmlns="" id="{00000000-0008-0000-2000-00004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7" name="99 CuadroTexto">
          <a:extLst>
            <a:ext uri="{FF2B5EF4-FFF2-40B4-BE49-F238E27FC236}">
              <a16:creationId xmlns:a16="http://schemas.microsoft.com/office/drawing/2014/main" xmlns="" id="{00000000-0008-0000-2000-00004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8" name="100 CuadroTexto">
          <a:extLst>
            <a:ext uri="{FF2B5EF4-FFF2-40B4-BE49-F238E27FC236}">
              <a16:creationId xmlns:a16="http://schemas.microsoft.com/office/drawing/2014/main" xmlns="" id="{00000000-0008-0000-2000-00004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9" name="101 CuadroTexto">
          <a:extLst>
            <a:ext uri="{FF2B5EF4-FFF2-40B4-BE49-F238E27FC236}">
              <a16:creationId xmlns:a16="http://schemas.microsoft.com/office/drawing/2014/main" xmlns="" id="{00000000-0008-0000-2000-000045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50" name="118 CuadroTexto">
          <a:extLst>
            <a:ext uri="{FF2B5EF4-FFF2-40B4-BE49-F238E27FC236}">
              <a16:creationId xmlns:a16="http://schemas.microsoft.com/office/drawing/2014/main" xmlns="" id="{00000000-0008-0000-2000-00004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1" name="119 CuadroTexto">
          <a:extLst>
            <a:ext uri="{FF2B5EF4-FFF2-40B4-BE49-F238E27FC236}">
              <a16:creationId xmlns:a16="http://schemas.microsoft.com/office/drawing/2014/main" xmlns="" id="{00000000-0008-0000-2000-00004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2" name="120 CuadroTexto">
          <a:extLst>
            <a:ext uri="{FF2B5EF4-FFF2-40B4-BE49-F238E27FC236}">
              <a16:creationId xmlns:a16="http://schemas.microsoft.com/office/drawing/2014/main" xmlns="" id="{00000000-0008-0000-2000-00004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3" name="121 CuadroTexto">
          <a:extLst>
            <a:ext uri="{FF2B5EF4-FFF2-40B4-BE49-F238E27FC236}">
              <a16:creationId xmlns:a16="http://schemas.microsoft.com/office/drawing/2014/main" xmlns="" id="{00000000-0008-0000-2000-00004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4" name="122 CuadroTexto">
          <a:extLst>
            <a:ext uri="{FF2B5EF4-FFF2-40B4-BE49-F238E27FC236}">
              <a16:creationId xmlns:a16="http://schemas.microsoft.com/office/drawing/2014/main" xmlns="" id="{00000000-0008-0000-2000-00004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5" name="123 CuadroTexto">
          <a:extLst>
            <a:ext uri="{FF2B5EF4-FFF2-40B4-BE49-F238E27FC236}">
              <a16:creationId xmlns:a16="http://schemas.microsoft.com/office/drawing/2014/main" xmlns="" id="{00000000-0008-0000-2000-00004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6" name="124 CuadroTexto">
          <a:extLst>
            <a:ext uri="{FF2B5EF4-FFF2-40B4-BE49-F238E27FC236}">
              <a16:creationId xmlns:a16="http://schemas.microsoft.com/office/drawing/2014/main" xmlns="" id="{00000000-0008-0000-2000-00004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7" name="125 CuadroTexto">
          <a:extLst>
            <a:ext uri="{FF2B5EF4-FFF2-40B4-BE49-F238E27FC236}">
              <a16:creationId xmlns:a16="http://schemas.microsoft.com/office/drawing/2014/main" xmlns="" id="{00000000-0008-0000-2000-00004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8" name="143 CuadroTexto">
          <a:extLst>
            <a:ext uri="{FF2B5EF4-FFF2-40B4-BE49-F238E27FC236}">
              <a16:creationId xmlns:a16="http://schemas.microsoft.com/office/drawing/2014/main" xmlns="" id="{00000000-0008-0000-2000-00004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9" name="144 CuadroTexto">
          <a:extLst>
            <a:ext uri="{FF2B5EF4-FFF2-40B4-BE49-F238E27FC236}">
              <a16:creationId xmlns:a16="http://schemas.microsoft.com/office/drawing/2014/main" xmlns="" id="{00000000-0008-0000-2000-00004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0" name="145 CuadroTexto">
          <a:extLst>
            <a:ext uri="{FF2B5EF4-FFF2-40B4-BE49-F238E27FC236}">
              <a16:creationId xmlns:a16="http://schemas.microsoft.com/office/drawing/2014/main" xmlns="" id="{00000000-0008-0000-2000-00005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1" name="146 CuadroTexto">
          <a:extLst>
            <a:ext uri="{FF2B5EF4-FFF2-40B4-BE49-F238E27FC236}">
              <a16:creationId xmlns:a16="http://schemas.microsoft.com/office/drawing/2014/main" xmlns="" id="{00000000-0008-0000-2000-00005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2" name="147 CuadroTexto">
          <a:extLst>
            <a:ext uri="{FF2B5EF4-FFF2-40B4-BE49-F238E27FC236}">
              <a16:creationId xmlns:a16="http://schemas.microsoft.com/office/drawing/2014/main" xmlns="" id="{00000000-0008-0000-2000-00005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3" name="148 CuadroTexto">
          <a:extLst>
            <a:ext uri="{FF2B5EF4-FFF2-40B4-BE49-F238E27FC236}">
              <a16:creationId xmlns:a16="http://schemas.microsoft.com/office/drawing/2014/main" xmlns="" id="{00000000-0008-0000-2000-00005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4" name="149 CuadroTexto">
          <a:extLst>
            <a:ext uri="{FF2B5EF4-FFF2-40B4-BE49-F238E27FC236}">
              <a16:creationId xmlns:a16="http://schemas.microsoft.com/office/drawing/2014/main" xmlns="" id="{00000000-0008-0000-2000-00005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5" name="150 CuadroTexto">
          <a:extLst>
            <a:ext uri="{FF2B5EF4-FFF2-40B4-BE49-F238E27FC236}">
              <a16:creationId xmlns:a16="http://schemas.microsoft.com/office/drawing/2014/main" xmlns="" id="{00000000-0008-0000-2000-00005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6" name="151 CuadroTexto">
          <a:extLst>
            <a:ext uri="{FF2B5EF4-FFF2-40B4-BE49-F238E27FC236}">
              <a16:creationId xmlns:a16="http://schemas.microsoft.com/office/drawing/2014/main" xmlns="" id="{00000000-0008-0000-2000-00005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7" name="152 CuadroTexto">
          <a:extLst>
            <a:ext uri="{FF2B5EF4-FFF2-40B4-BE49-F238E27FC236}">
              <a16:creationId xmlns:a16="http://schemas.microsoft.com/office/drawing/2014/main" xmlns="" id="{00000000-0008-0000-2000-00005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8" name="153 CuadroTexto">
          <a:extLst>
            <a:ext uri="{FF2B5EF4-FFF2-40B4-BE49-F238E27FC236}">
              <a16:creationId xmlns:a16="http://schemas.microsoft.com/office/drawing/2014/main" xmlns="" id="{00000000-0008-0000-2000-00005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9" name="154 CuadroTexto">
          <a:extLst>
            <a:ext uri="{FF2B5EF4-FFF2-40B4-BE49-F238E27FC236}">
              <a16:creationId xmlns:a16="http://schemas.microsoft.com/office/drawing/2014/main" xmlns="" id="{00000000-0008-0000-2000-00005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0" name="155 CuadroTexto">
          <a:extLst>
            <a:ext uri="{FF2B5EF4-FFF2-40B4-BE49-F238E27FC236}">
              <a16:creationId xmlns:a16="http://schemas.microsoft.com/office/drawing/2014/main" xmlns="" id="{00000000-0008-0000-2000-00005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1" name="156 CuadroTexto">
          <a:extLst>
            <a:ext uri="{FF2B5EF4-FFF2-40B4-BE49-F238E27FC236}">
              <a16:creationId xmlns:a16="http://schemas.microsoft.com/office/drawing/2014/main" xmlns="" id="{00000000-0008-0000-2000-00005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2" name="157 CuadroTexto">
          <a:extLst>
            <a:ext uri="{FF2B5EF4-FFF2-40B4-BE49-F238E27FC236}">
              <a16:creationId xmlns:a16="http://schemas.microsoft.com/office/drawing/2014/main" xmlns="" id="{00000000-0008-0000-2000-00005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3" name="158 CuadroTexto">
          <a:extLst>
            <a:ext uri="{FF2B5EF4-FFF2-40B4-BE49-F238E27FC236}">
              <a16:creationId xmlns:a16="http://schemas.microsoft.com/office/drawing/2014/main" xmlns="" id="{00000000-0008-0000-2000-00005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4" name="159 CuadroTexto">
          <a:extLst>
            <a:ext uri="{FF2B5EF4-FFF2-40B4-BE49-F238E27FC236}">
              <a16:creationId xmlns:a16="http://schemas.microsoft.com/office/drawing/2014/main" xmlns="" id="{00000000-0008-0000-2000-00005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5" name="160 CuadroTexto">
          <a:extLst>
            <a:ext uri="{FF2B5EF4-FFF2-40B4-BE49-F238E27FC236}">
              <a16:creationId xmlns:a16="http://schemas.microsoft.com/office/drawing/2014/main" xmlns="" id="{00000000-0008-0000-2000-00005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6" name="161 CuadroTexto">
          <a:extLst>
            <a:ext uri="{FF2B5EF4-FFF2-40B4-BE49-F238E27FC236}">
              <a16:creationId xmlns:a16="http://schemas.microsoft.com/office/drawing/2014/main" xmlns="" id="{00000000-0008-0000-2000-00006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7" name="162 CuadroTexto">
          <a:extLst>
            <a:ext uri="{FF2B5EF4-FFF2-40B4-BE49-F238E27FC236}">
              <a16:creationId xmlns:a16="http://schemas.microsoft.com/office/drawing/2014/main" xmlns="" id="{00000000-0008-0000-2000-00006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8" name="163 CuadroTexto">
          <a:extLst>
            <a:ext uri="{FF2B5EF4-FFF2-40B4-BE49-F238E27FC236}">
              <a16:creationId xmlns:a16="http://schemas.microsoft.com/office/drawing/2014/main" xmlns="" id="{00000000-0008-0000-2000-00006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9" name="164 CuadroTexto">
          <a:extLst>
            <a:ext uri="{FF2B5EF4-FFF2-40B4-BE49-F238E27FC236}">
              <a16:creationId xmlns:a16="http://schemas.microsoft.com/office/drawing/2014/main" xmlns="" id="{00000000-0008-0000-2000-00006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0" name="165 CuadroTexto">
          <a:extLst>
            <a:ext uri="{FF2B5EF4-FFF2-40B4-BE49-F238E27FC236}">
              <a16:creationId xmlns:a16="http://schemas.microsoft.com/office/drawing/2014/main" xmlns="" id="{00000000-0008-0000-2000-00006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1" name="166 CuadroTexto">
          <a:extLst>
            <a:ext uri="{FF2B5EF4-FFF2-40B4-BE49-F238E27FC236}">
              <a16:creationId xmlns:a16="http://schemas.microsoft.com/office/drawing/2014/main" xmlns="" id="{00000000-0008-0000-2000-00006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2" name="167 CuadroTexto">
          <a:extLst>
            <a:ext uri="{FF2B5EF4-FFF2-40B4-BE49-F238E27FC236}">
              <a16:creationId xmlns:a16="http://schemas.microsoft.com/office/drawing/2014/main" xmlns="" id="{00000000-0008-0000-2000-00006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3" name="168 CuadroTexto">
          <a:extLst>
            <a:ext uri="{FF2B5EF4-FFF2-40B4-BE49-F238E27FC236}">
              <a16:creationId xmlns:a16="http://schemas.microsoft.com/office/drawing/2014/main" xmlns="" id="{00000000-0008-0000-2000-00006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4" name="169 CuadroTexto">
          <a:extLst>
            <a:ext uri="{FF2B5EF4-FFF2-40B4-BE49-F238E27FC236}">
              <a16:creationId xmlns:a16="http://schemas.microsoft.com/office/drawing/2014/main" xmlns="" id="{00000000-0008-0000-2000-00006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5" name="170 CuadroTexto">
          <a:extLst>
            <a:ext uri="{FF2B5EF4-FFF2-40B4-BE49-F238E27FC236}">
              <a16:creationId xmlns:a16="http://schemas.microsoft.com/office/drawing/2014/main" xmlns="" id="{00000000-0008-0000-2000-00006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6" name="171 CuadroTexto">
          <a:extLst>
            <a:ext uri="{FF2B5EF4-FFF2-40B4-BE49-F238E27FC236}">
              <a16:creationId xmlns:a16="http://schemas.microsoft.com/office/drawing/2014/main" xmlns="" id="{00000000-0008-0000-2000-00006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7" name="172 CuadroTexto">
          <a:extLst>
            <a:ext uri="{FF2B5EF4-FFF2-40B4-BE49-F238E27FC236}">
              <a16:creationId xmlns:a16="http://schemas.microsoft.com/office/drawing/2014/main" xmlns="" id="{00000000-0008-0000-2000-00006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8" name="173 CuadroTexto">
          <a:extLst>
            <a:ext uri="{FF2B5EF4-FFF2-40B4-BE49-F238E27FC236}">
              <a16:creationId xmlns:a16="http://schemas.microsoft.com/office/drawing/2014/main" xmlns="" id="{00000000-0008-0000-2000-00006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9" name="174 CuadroTexto">
          <a:extLst>
            <a:ext uri="{FF2B5EF4-FFF2-40B4-BE49-F238E27FC236}">
              <a16:creationId xmlns:a16="http://schemas.microsoft.com/office/drawing/2014/main" xmlns="" id="{00000000-0008-0000-2000-00006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0" name="175 CuadroTexto">
          <a:extLst>
            <a:ext uri="{FF2B5EF4-FFF2-40B4-BE49-F238E27FC236}">
              <a16:creationId xmlns:a16="http://schemas.microsoft.com/office/drawing/2014/main" xmlns="" id="{00000000-0008-0000-2000-00006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1" name="176 CuadroTexto">
          <a:extLst>
            <a:ext uri="{FF2B5EF4-FFF2-40B4-BE49-F238E27FC236}">
              <a16:creationId xmlns:a16="http://schemas.microsoft.com/office/drawing/2014/main" xmlns="" id="{00000000-0008-0000-2000-00006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2" name="177 CuadroTexto">
          <a:extLst>
            <a:ext uri="{FF2B5EF4-FFF2-40B4-BE49-F238E27FC236}">
              <a16:creationId xmlns:a16="http://schemas.microsoft.com/office/drawing/2014/main" xmlns="" id="{00000000-0008-0000-2000-00007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3" name="178 CuadroTexto">
          <a:extLst>
            <a:ext uri="{FF2B5EF4-FFF2-40B4-BE49-F238E27FC236}">
              <a16:creationId xmlns:a16="http://schemas.microsoft.com/office/drawing/2014/main" xmlns="" id="{00000000-0008-0000-2000-00007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4" name="179 CuadroTexto">
          <a:extLst>
            <a:ext uri="{FF2B5EF4-FFF2-40B4-BE49-F238E27FC236}">
              <a16:creationId xmlns:a16="http://schemas.microsoft.com/office/drawing/2014/main" xmlns="" id="{00000000-0008-0000-2000-00007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5" name="180 CuadroTexto">
          <a:extLst>
            <a:ext uri="{FF2B5EF4-FFF2-40B4-BE49-F238E27FC236}">
              <a16:creationId xmlns:a16="http://schemas.microsoft.com/office/drawing/2014/main" xmlns="" id="{00000000-0008-0000-2000-00007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6" name="181 CuadroTexto">
          <a:extLst>
            <a:ext uri="{FF2B5EF4-FFF2-40B4-BE49-F238E27FC236}">
              <a16:creationId xmlns:a16="http://schemas.microsoft.com/office/drawing/2014/main" xmlns="" id="{00000000-0008-0000-2000-00007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7" name="182 CuadroTexto">
          <a:extLst>
            <a:ext uri="{FF2B5EF4-FFF2-40B4-BE49-F238E27FC236}">
              <a16:creationId xmlns:a16="http://schemas.microsoft.com/office/drawing/2014/main" xmlns="" id="{00000000-0008-0000-2000-00007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8" name="183 CuadroTexto">
          <a:extLst>
            <a:ext uri="{FF2B5EF4-FFF2-40B4-BE49-F238E27FC236}">
              <a16:creationId xmlns:a16="http://schemas.microsoft.com/office/drawing/2014/main" xmlns="" id="{00000000-0008-0000-2000-00007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9" name="184 CuadroTexto">
          <a:extLst>
            <a:ext uri="{FF2B5EF4-FFF2-40B4-BE49-F238E27FC236}">
              <a16:creationId xmlns:a16="http://schemas.microsoft.com/office/drawing/2014/main" xmlns="" id="{00000000-0008-0000-2000-00007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0" name="185 CuadroTexto">
          <a:extLst>
            <a:ext uri="{FF2B5EF4-FFF2-40B4-BE49-F238E27FC236}">
              <a16:creationId xmlns:a16="http://schemas.microsoft.com/office/drawing/2014/main" xmlns="" id="{00000000-0008-0000-2000-00007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1" name="186 CuadroTexto">
          <a:extLst>
            <a:ext uri="{FF2B5EF4-FFF2-40B4-BE49-F238E27FC236}">
              <a16:creationId xmlns:a16="http://schemas.microsoft.com/office/drawing/2014/main" xmlns="" id="{00000000-0008-0000-2000-00007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2" name="187 CuadroTexto">
          <a:extLst>
            <a:ext uri="{FF2B5EF4-FFF2-40B4-BE49-F238E27FC236}">
              <a16:creationId xmlns:a16="http://schemas.microsoft.com/office/drawing/2014/main" xmlns="" id="{00000000-0008-0000-2000-00007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3" name="188 CuadroTexto">
          <a:extLst>
            <a:ext uri="{FF2B5EF4-FFF2-40B4-BE49-F238E27FC236}">
              <a16:creationId xmlns:a16="http://schemas.microsoft.com/office/drawing/2014/main" xmlns="" id="{00000000-0008-0000-2000-00007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4" name="189 CuadroTexto">
          <a:extLst>
            <a:ext uri="{FF2B5EF4-FFF2-40B4-BE49-F238E27FC236}">
              <a16:creationId xmlns:a16="http://schemas.microsoft.com/office/drawing/2014/main" xmlns="" id="{00000000-0008-0000-2000-00007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5" name="190 CuadroTexto">
          <a:extLst>
            <a:ext uri="{FF2B5EF4-FFF2-40B4-BE49-F238E27FC236}">
              <a16:creationId xmlns:a16="http://schemas.microsoft.com/office/drawing/2014/main" xmlns="" id="{00000000-0008-0000-2000-00007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6" name="191 CuadroTexto">
          <a:extLst>
            <a:ext uri="{FF2B5EF4-FFF2-40B4-BE49-F238E27FC236}">
              <a16:creationId xmlns:a16="http://schemas.microsoft.com/office/drawing/2014/main" xmlns="" id="{00000000-0008-0000-2000-00007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7" name="192 CuadroTexto">
          <a:extLst>
            <a:ext uri="{FF2B5EF4-FFF2-40B4-BE49-F238E27FC236}">
              <a16:creationId xmlns:a16="http://schemas.microsoft.com/office/drawing/2014/main" xmlns="" id="{00000000-0008-0000-2000-00007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8" name="193 CuadroTexto">
          <a:extLst>
            <a:ext uri="{FF2B5EF4-FFF2-40B4-BE49-F238E27FC236}">
              <a16:creationId xmlns:a16="http://schemas.microsoft.com/office/drawing/2014/main" xmlns="" id="{00000000-0008-0000-2000-00008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9" name="194 CuadroTexto">
          <a:extLst>
            <a:ext uri="{FF2B5EF4-FFF2-40B4-BE49-F238E27FC236}">
              <a16:creationId xmlns:a16="http://schemas.microsoft.com/office/drawing/2014/main" xmlns="" id="{00000000-0008-0000-2000-00008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0" name="195 CuadroTexto">
          <a:extLst>
            <a:ext uri="{FF2B5EF4-FFF2-40B4-BE49-F238E27FC236}">
              <a16:creationId xmlns:a16="http://schemas.microsoft.com/office/drawing/2014/main" xmlns="" id="{00000000-0008-0000-2000-00008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1" name="196 CuadroTexto">
          <a:extLst>
            <a:ext uri="{FF2B5EF4-FFF2-40B4-BE49-F238E27FC236}">
              <a16:creationId xmlns:a16="http://schemas.microsoft.com/office/drawing/2014/main" xmlns="" id="{00000000-0008-0000-2000-00008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2" name="197 CuadroTexto">
          <a:extLst>
            <a:ext uri="{FF2B5EF4-FFF2-40B4-BE49-F238E27FC236}">
              <a16:creationId xmlns:a16="http://schemas.microsoft.com/office/drawing/2014/main" xmlns="" id="{00000000-0008-0000-2000-00008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3" name="198 CuadroTexto">
          <a:extLst>
            <a:ext uri="{FF2B5EF4-FFF2-40B4-BE49-F238E27FC236}">
              <a16:creationId xmlns:a16="http://schemas.microsoft.com/office/drawing/2014/main" xmlns="" id="{00000000-0008-0000-2000-00008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4" name="199 CuadroTexto">
          <a:extLst>
            <a:ext uri="{FF2B5EF4-FFF2-40B4-BE49-F238E27FC236}">
              <a16:creationId xmlns:a16="http://schemas.microsoft.com/office/drawing/2014/main" xmlns="" id="{00000000-0008-0000-2000-00008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5" name="200 CuadroTexto">
          <a:extLst>
            <a:ext uri="{FF2B5EF4-FFF2-40B4-BE49-F238E27FC236}">
              <a16:creationId xmlns:a16="http://schemas.microsoft.com/office/drawing/2014/main" xmlns="" id="{00000000-0008-0000-2000-00008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6" name="201 CuadroTexto">
          <a:extLst>
            <a:ext uri="{FF2B5EF4-FFF2-40B4-BE49-F238E27FC236}">
              <a16:creationId xmlns:a16="http://schemas.microsoft.com/office/drawing/2014/main" xmlns="" id="{00000000-0008-0000-2000-00008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7" name="202 CuadroTexto">
          <a:extLst>
            <a:ext uri="{FF2B5EF4-FFF2-40B4-BE49-F238E27FC236}">
              <a16:creationId xmlns:a16="http://schemas.microsoft.com/office/drawing/2014/main" xmlns="" id="{00000000-0008-0000-2000-00008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8" name="203 CuadroTexto">
          <a:extLst>
            <a:ext uri="{FF2B5EF4-FFF2-40B4-BE49-F238E27FC236}">
              <a16:creationId xmlns:a16="http://schemas.microsoft.com/office/drawing/2014/main" xmlns="" id="{00000000-0008-0000-2000-00008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9" name="204 CuadroTexto">
          <a:extLst>
            <a:ext uri="{FF2B5EF4-FFF2-40B4-BE49-F238E27FC236}">
              <a16:creationId xmlns:a16="http://schemas.microsoft.com/office/drawing/2014/main" xmlns="" id="{00000000-0008-0000-2000-00008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0" name="205 CuadroTexto">
          <a:extLst>
            <a:ext uri="{FF2B5EF4-FFF2-40B4-BE49-F238E27FC236}">
              <a16:creationId xmlns:a16="http://schemas.microsoft.com/office/drawing/2014/main" xmlns="" id="{00000000-0008-0000-2000-00008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1" name="206 CuadroTexto">
          <a:extLst>
            <a:ext uri="{FF2B5EF4-FFF2-40B4-BE49-F238E27FC236}">
              <a16:creationId xmlns:a16="http://schemas.microsoft.com/office/drawing/2014/main" xmlns="" id="{00000000-0008-0000-2000-00008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2" name="207 CuadroTexto">
          <a:extLst>
            <a:ext uri="{FF2B5EF4-FFF2-40B4-BE49-F238E27FC236}">
              <a16:creationId xmlns:a16="http://schemas.microsoft.com/office/drawing/2014/main" xmlns="" id="{00000000-0008-0000-2000-00008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3" name="208 CuadroTexto">
          <a:extLst>
            <a:ext uri="{FF2B5EF4-FFF2-40B4-BE49-F238E27FC236}">
              <a16:creationId xmlns:a16="http://schemas.microsoft.com/office/drawing/2014/main" xmlns="" id="{00000000-0008-0000-2000-00008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4" name="209 CuadroTexto">
          <a:extLst>
            <a:ext uri="{FF2B5EF4-FFF2-40B4-BE49-F238E27FC236}">
              <a16:creationId xmlns:a16="http://schemas.microsoft.com/office/drawing/2014/main" xmlns="" id="{00000000-0008-0000-2000-00009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5" name="210 CuadroTexto">
          <a:extLst>
            <a:ext uri="{FF2B5EF4-FFF2-40B4-BE49-F238E27FC236}">
              <a16:creationId xmlns:a16="http://schemas.microsoft.com/office/drawing/2014/main" xmlns="" id="{00000000-0008-0000-2000-00009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6" name="211 CuadroTexto">
          <a:extLst>
            <a:ext uri="{FF2B5EF4-FFF2-40B4-BE49-F238E27FC236}">
              <a16:creationId xmlns:a16="http://schemas.microsoft.com/office/drawing/2014/main" xmlns="" id="{00000000-0008-0000-2000-00009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7" name="212 CuadroTexto">
          <a:extLst>
            <a:ext uri="{FF2B5EF4-FFF2-40B4-BE49-F238E27FC236}">
              <a16:creationId xmlns:a16="http://schemas.microsoft.com/office/drawing/2014/main" xmlns="" id="{00000000-0008-0000-2000-00009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8" name="213 CuadroTexto">
          <a:extLst>
            <a:ext uri="{FF2B5EF4-FFF2-40B4-BE49-F238E27FC236}">
              <a16:creationId xmlns:a16="http://schemas.microsoft.com/office/drawing/2014/main" xmlns="" id="{00000000-0008-0000-2000-00009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9" name="214 CuadroTexto">
          <a:extLst>
            <a:ext uri="{FF2B5EF4-FFF2-40B4-BE49-F238E27FC236}">
              <a16:creationId xmlns:a16="http://schemas.microsoft.com/office/drawing/2014/main" xmlns="" id="{00000000-0008-0000-2000-00009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0" name="215 CuadroTexto">
          <a:extLst>
            <a:ext uri="{FF2B5EF4-FFF2-40B4-BE49-F238E27FC236}">
              <a16:creationId xmlns:a16="http://schemas.microsoft.com/office/drawing/2014/main" xmlns="" id="{00000000-0008-0000-2000-00009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1" name="216 CuadroTexto">
          <a:extLst>
            <a:ext uri="{FF2B5EF4-FFF2-40B4-BE49-F238E27FC236}">
              <a16:creationId xmlns:a16="http://schemas.microsoft.com/office/drawing/2014/main" xmlns="" id="{00000000-0008-0000-2000-00009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2" name="217 CuadroTexto">
          <a:extLst>
            <a:ext uri="{FF2B5EF4-FFF2-40B4-BE49-F238E27FC236}">
              <a16:creationId xmlns:a16="http://schemas.microsoft.com/office/drawing/2014/main" xmlns="" id="{00000000-0008-0000-2000-00009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3" name="218 CuadroTexto">
          <a:extLst>
            <a:ext uri="{FF2B5EF4-FFF2-40B4-BE49-F238E27FC236}">
              <a16:creationId xmlns:a16="http://schemas.microsoft.com/office/drawing/2014/main" xmlns="" id="{00000000-0008-0000-2000-00009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4" name="219 CuadroTexto">
          <a:extLst>
            <a:ext uri="{FF2B5EF4-FFF2-40B4-BE49-F238E27FC236}">
              <a16:creationId xmlns:a16="http://schemas.microsoft.com/office/drawing/2014/main" xmlns="" id="{00000000-0008-0000-2000-00009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5" name="220 CuadroTexto">
          <a:extLst>
            <a:ext uri="{FF2B5EF4-FFF2-40B4-BE49-F238E27FC236}">
              <a16:creationId xmlns:a16="http://schemas.microsoft.com/office/drawing/2014/main" xmlns="" id="{00000000-0008-0000-2000-00009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6" name="221 CuadroTexto">
          <a:extLst>
            <a:ext uri="{FF2B5EF4-FFF2-40B4-BE49-F238E27FC236}">
              <a16:creationId xmlns:a16="http://schemas.microsoft.com/office/drawing/2014/main" xmlns="" id="{00000000-0008-0000-2000-00009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7" name="222 CuadroTexto">
          <a:extLst>
            <a:ext uri="{FF2B5EF4-FFF2-40B4-BE49-F238E27FC236}">
              <a16:creationId xmlns:a16="http://schemas.microsoft.com/office/drawing/2014/main" xmlns="" id="{00000000-0008-0000-2000-00009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8" name="223 CuadroTexto">
          <a:extLst>
            <a:ext uri="{FF2B5EF4-FFF2-40B4-BE49-F238E27FC236}">
              <a16:creationId xmlns:a16="http://schemas.microsoft.com/office/drawing/2014/main" xmlns="" id="{00000000-0008-0000-2000-00009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9" name="224 CuadroTexto">
          <a:extLst>
            <a:ext uri="{FF2B5EF4-FFF2-40B4-BE49-F238E27FC236}">
              <a16:creationId xmlns:a16="http://schemas.microsoft.com/office/drawing/2014/main" xmlns="" id="{00000000-0008-0000-2000-00009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0" name="225 CuadroTexto">
          <a:extLst>
            <a:ext uri="{FF2B5EF4-FFF2-40B4-BE49-F238E27FC236}">
              <a16:creationId xmlns:a16="http://schemas.microsoft.com/office/drawing/2014/main" xmlns="" id="{00000000-0008-0000-2000-0000A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1" name="226 CuadroTexto">
          <a:extLst>
            <a:ext uri="{FF2B5EF4-FFF2-40B4-BE49-F238E27FC236}">
              <a16:creationId xmlns:a16="http://schemas.microsoft.com/office/drawing/2014/main" xmlns="" id="{00000000-0008-0000-2000-0000A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2" name="227 CuadroTexto">
          <a:extLst>
            <a:ext uri="{FF2B5EF4-FFF2-40B4-BE49-F238E27FC236}">
              <a16:creationId xmlns:a16="http://schemas.microsoft.com/office/drawing/2014/main" xmlns="" id="{00000000-0008-0000-2000-0000A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3" name="228 CuadroTexto">
          <a:extLst>
            <a:ext uri="{FF2B5EF4-FFF2-40B4-BE49-F238E27FC236}">
              <a16:creationId xmlns:a16="http://schemas.microsoft.com/office/drawing/2014/main" xmlns="" id="{00000000-0008-0000-2000-0000A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4" name="229 CuadroTexto">
          <a:extLst>
            <a:ext uri="{FF2B5EF4-FFF2-40B4-BE49-F238E27FC236}">
              <a16:creationId xmlns:a16="http://schemas.microsoft.com/office/drawing/2014/main" xmlns="" id="{00000000-0008-0000-2000-0000A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5" name="230 CuadroTexto">
          <a:extLst>
            <a:ext uri="{FF2B5EF4-FFF2-40B4-BE49-F238E27FC236}">
              <a16:creationId xmlns:a16="http://schemas.microsoft.com/office/drawing/2014/main" xmlns="" id="{00000000-0008-0000-2000-0000A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6" name="231 CuadroTexto">
          <a:extLst>
            <a:ext uri="{FF2B5EF4-FFF2-40B4-BE49-F238E27FC236}">
              <a16:creationId xmlns:a16="http://schemas.microsoft.com/office/drawing/2014/main" xmlns="" id="{00000000-0008-0000-2000-0000A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7" name="232 CuadroTexto">
          <a:extLst>
            <a:ext uri="{FF2B5EF4-FFF2-40B4-BE49-F238E27FC236}">
              <a16:creationId xmlns:a16="http://schemas.microsoft.com/office/drawing/2014/main" xmlns="" id="{00000000-0008-0000-2000-0000A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8" name="233 CuadroTexto">
          <a:extLst>
            <a:ext uri="{FF2B5EF4-FFF2-40B4-BE49-F238E27FC236}">
              <a16:creationId xmlns:a16="http://schemas.microsoft.com/office/drawing/2014/main" xmlns="" id="{00000000-0008-0000-2000-0000A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9" name="234 CuadroTexto">
          <a:extLst>
            <a:ext uri="{FF2B5EF4-FFF2-40B4-BE49-F238E27FC236}">
              <a16:creationId xmlns:a16="http://schemas.microsoft.com/office/drawing/2014/main" xmlns="" id="{00000000-0008-0000-2000-0000A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0" name="235 CuadroTexto">
          <a:extLst>
            <a:ext uri="{FF2B5EF4-FFF2-40B4-BE49-F238E27FC236}">
              <a16:creationId xmlns:a16="http://schemas.microsoft.com/office/drawing/2014/main" xmlns="" id="{00000000-0008-0000-2000-0000A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1" name="236 CuadroTexto">
          <a:extLst>
            <a:ext uri="{FF2B5EF4-FFF2-40B4-BE49-F238E27FC236}">
              <a16:creationId xmlns:a16="http://schemas.microsoft.com/office/drawing/2014/main" xmlns="" id="{00000000-0008-0000-2000-0000A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2" name="237 CuadroTexto">
          <a:extLst>
            <a:ext uri="{FF2B5EF4-FFF2-40B4-BE49-F238E27FC236}">
              <a16:creationId xmlns:a16="http://schemas.microsoft.com/office/drawing/2014/main" xmlns="" id="{00000000-0008-0000-2000-0000A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3" name="238 CuadroTexto">
          <a:extLst>
            <a:ext uri="{FF2B5EF4-FFF2-40B4-BE49-F238E27FC236}">
              <a16:creationId xmlns:a16="http://schemas.microsoft.com/office/drawing/2014/main" xmlns="" id="{00000000-0008-0000-2000-0000A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4" name="239 CuadroTexto">
          <a:extLst>
            <a:ext uri="{FF2B5EF4-FFF2-40B4-BE49-F238E27FC236}">
              <a16:creationId xmlns:a16="http://schemas.microsoft.com/office/drawing/2014/main" xmlns="" id="{00000000-0008-0000-2000-0000A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5" name="240 CuadroTexto">
          <a:extLst>
            <a:ext uri="{FF2B5EF4-FFF2-40B4-BE49-F238E27FC236}">
              <a16:creationId xmlns:a16="http://schemas.microsoft.com/office/drawing/2014/main" xmlns="" id="{00000000-0008-0000-2000-0000A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6" name="241 CuadroTexto">
          <a:extLst>
            <a:ext uri="{FF2B5EF4-FFF2-40B4-BE49-F238E27FC236}">
              <a16:creationId xmlns:a16="http://schemas.microsoft.com/office/drawing/2014/main" xmlns="" id="{00000000-0008-0000-2000-0000B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7" name="242 CuadroTexto">
          <a:extLst>
            <a:ext uri="{FF2B5EF4-FFF2-40B4-BE49-F238E27FC236}">
              <a16:creationId xmlns:a16="http://schemas.microsoft.com/office/drawing/2014/main" xmlns="" id="{00000000-0008-0000-2000-0000B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8" name="243 CuadroTexto">
          <a:extLst>
            <a:ext uri="{FF2B5EF4-FFF2-40B4-BE49-F238E27FC236}">
              <a16:creationId xmlns:a16="http://schemas.microsoft.com/office/drawing/2014/main" xmlns="" id="{00000000-0008-0000-2000-0000B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9" name="244 CuadroTexto">
          <a:extLst>
            <a:ext uri="{FF2B5EF4-FFF2-40B4-BE49-F238E27FC236}">
              <a16:creationId xmlns:a16="http://schemas.microsoft.com/office/drawing/2014/main" xmlns="" id="{00000000-0008-0000-2000-0000B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0" name="245 CuadroTexto">
          <a:extLst>
            <a:ext uri="{FF2B5EF4-FFF2-40B4-BE49-F238E27FC236}">
              <a16:creationId xmlns:a16="http://schemas.microsoft.com/office/drawing/2014/main" xmlns="" id="{00000000-0008-0000-2000-0000B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1" name="246 CuadroTexto">
          <a:extLst>
            <a:ext uri="{FF2B5EF4-FFF2-40B4-BE49-F238E27FC236}">
              <a16:creationId xmlns:a16="http://schemas.microsoft.com/office/drawing/2014/main" xmlns="" id="{00000000-0008-0000-2000-0000B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2" name="247 CuadroTexto">
          <a:extLst>
            <a:ext uri="{FF2B5EF4-FFF2-40B4-BE49-F238E27FC236}">
              <a16:creationId xmlns:a16="http://schemas.microsoft.com/office/drawing/2014/main" xmlns="" id="{00000000-0008-0000-2000-0000B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3" name="248 CuadroTexto">
          <a:extLst>
            <a:ext uri="{FF2B5EF4-FFF2-40B4-BE49-F238E27FC236}">
              <a16:creationId xmlns:a16="http://schemas.microsoft.com/office/drawing/2014/main" xmlns="" id="{00000000-0008-0000-2000-0000B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4" name="249 CuadroTexto">
          <a:extLst>
            <a:ext uri="{FF2B5EF4-FFF2-40B4-BE49-F238E27FC236}">
              <a16:creationId xmlns:a16="http://schemas.microsoft.com/office/drawing/2014/main" xmlns="" id="{00000000-0008-0000-2000-0000B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5" name="250 CuadroTexto">
          <a:extLst>
            <a:ext uri="{FF2B5EF4-FFF2-40B4-BE49-F238E27FC236}">
              <a16:creationId xmlns:a16="http://schemas.microsoft.com/office/drawing/2014/main" xmlns="" id="{00000000-0008-0000-2000-0000B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6" name="251 CuadroTexto">
          <a:extLst>
            <a:ext uri="{FF2B5EF4-FFF2-40B4-BE49-F238E27FC236}">
              <a16:creationId xmlns:a16="http://schemas.microsoft.com/office/drawing/2014/main" xmlns="" id="{00000000-0008-0000-2000-0000B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7" name="252 CuadroTexto">
          <a:extLst>
            <a:ext uri="{FF2B5EF4-FFF2-40B4-BE49-F238E27FC236}">
              <a16:creationId xmlns:a16="http://schemas.microsoft.com/office/drawing/2014/main" xmlns="" id="{00000000-0008-0000-2000-0000B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8" name="253 CuadroTexto">
          <a:extLst>
            <a:ext uri="{FF2B5EF4-FFF2-40B4-BE49-F238E27FC236}">
              <a16:creationId xmlns:a16="http://schemas.microsoft.com/office/drawing/2014/main" xmlns="" id="{00000000-0008-0000-2000-0000B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9" name="254 CuadroTexto">
          <a:extLst>
            <a:ext uri="{FF2B5EF4-FFF2-40B4-BE49-F238E27FC236}">
              <a16:creationId xmlns:a16="http://schemas.microsoft.com/office/drawing/2014/main" xmlns="" id="{00000000-0008-0000-2000-0000B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0" name="255 CuadroTexto">
          <a:extLst>
            <a:ext uri="{FF2B5EF4-FFF2-40B4-BE49-F238E27FC236}">
              <a16:creationId xmlns:a16="http://schemas.microsoft.com/office/drawing/2014/main" xmlns="" id="{00000000-0008-0000-2000-0000B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1" name="256 CuadroTexto">
          <a:extLst>
            <a:ext uri="{FF2B5EF4-FFF2-40B4-BE49-F238E27FC236}">
              <a16:creationId xmlns:a16="http://schemas.microsoft.com/office/drawing/2014/main" xmlns="" id="{00000000-0008-0000-2000-0000B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2" name="257 CuadroTexto">
          <a:extLst>
            <a:ext uri="{FF2B5EF4-FFF2-40B4-BE49-F238E27FC236}">
              <a16:creationId xmlns:a16="http://schemas.microsoft.com/office/drawing/2014/main" xmlns="" id="{00000000-0008-0000-2000-0000C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3" name="258 CuadroTexto">
          <a:extLst>
            <a:ext uri="{FF2B5EF4-FFF2-40B4-BE49-F238E27FC236}">
              <a16:creationId xmlns:a16="http://schemas.microsoft.com/office/drawing/2014/main" xmlns="" id="{00000000-0008-0000-2000-0000C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4" name="259 CuadroTexto">
          <a:extLst>
            <a:ext uri="{FF2B5EF4-FFF2-40B4-BE49-F238E27FC236}">
              <a16:creationId xmlns:a16="http://schemas.microsoft.com/office/drawing/2014/main" xmlns="" id="{00000000-0008-0000-2000-0000C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5" name="260 CuadroTexto">
          <a:extLst>
            <a:ext uri="{FF2B5EF4-FFF2-40B4-BE49-F238E27FC236}">
              <a16:creationId xmlns:a16="http://schemas.microsoft.com/office/drawing/2014/main" xmlns="" id="{00000000-0008-0000-2000-0000C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6" name="261 CuadroTexto">
          <a:extLst>
            <a:ext uri="{FF2B5EF4-FFF2-40B4-BE49-F238E27FC236}">
              <a16:creationId xmlns:a16="http://schemas.microsoft.com/office/drawing/2014/main" xmlns="" id="{00000000-0008-0000-2000-0000C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7" name="262 CuadroTexto">
          <a:extLst>
            <a:ext uri="{FF2B5EF4-FFF2-40B4-BE49-F238E27FC236}">
              <a16:creationId xmlns:a16="http://schemas.microsoft.com/office/drawing/2014/main" xmlns="" id="{00000000-0008-0000-2000-0000C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8" name="263 CuadroTexto">
          <a:extLst>
            <a:ext uri="{FF2B5EF4-FFF2-40B4-BE49-F238E27FC236}">
              <a16:creationId xmlns:a16="http://schemas.microsoft.com/office/drawing/2014/main" xmlns="" id="{00000000-0008-0000-2000-0000C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9" name="264 CuadroTexto">
          <a:extLst>
            <a:ext uri="{FF2B5EF4-FFF2-40B4-BE49-F238E27FC236}">
              <a16:creationId xmlns:a16="http://schemas.microsoft.com/office/drawing/2014/main" xmlns="" id="{00000000-0008-0000-2000-0000C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0" name="265 CuadroTexto">
          <a:extLst>
            <a:ext uri="{FF2B5EF4-FFF2-40B4-BE49-F238E27FC236}">
              <a16:creationId xmlns:a16="http://schemas.microsoft.com/office/drawing/2014/main" xmlns="" id="{00000000-0008-0000-2000-0000C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1" name="266 CuadroTexto">
          <a:extLst>
            <a:ext uri="{FF2B5EF4-FFF2-40B4-BE49-F238E27FC236}">
              <a16:creationId xmlns:a16="http://schemas.microsoft.com/office/drawing/2014/main" xmlns="" id="{00000000-0008-0000-2000-0000C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2" name="267 CuadroTexto">
          <a:extLst>
            <a:ext uri="{FF2B5EF4-FFF2-40B4-BE49-F238E27FC236}">
              <a16:creationId xmlns:a16="http://schemas.microsoft.com/office/drawing/2014/main" xmlns="" id="{00000000-0008-0000-2000-0000C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483" name="268 CuadroTexto">
          <a:extLst>
            <a:ext uri="{FF2B5EF4-FFF2-40B4-BE49-F238E27FC236}">
              <a16:creationId xmlns:a16="http://schemas.microsoft.com/office/drawing/2014/main" xmlns="" id="{00000000-0008-0000-2000-0000C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4" name="269 CuadroTexto">
          <a:extLst>
            <a:ext uri="{FF2B5EF4-FFF2-40B4-BE49-F238E27FC236}">
              <a16:creationId xmlns:a16="http://schemas.microsoft.com/office/drawing/2014/main" xmlns="" id="{00000000-0008-0000-2000-0000C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5" name="270 CuadroTexto">
          <a:extLst>
            <a:ext uri="{FF2B5EF4-FFF2-40B4-BE49-F238E27FC236}">
              <a16:creationId xmlns:a16="http://schemas.microsoft.com/office/drawing/2014/main" xmlns="" id="{00000000-0008-0000-2000-0000C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6" name="271 CuadroTexto">
          <a:extLst>
            <a:ext uri="{FF2B5EF4-FFF2-40B4-BE49-F238E27FC236}">
              <a16:creationId xmlns:a16="http://schemas.microsoft.com/office/drawing/2014/main" xmlns="" id="{00000000-0008-0000-2000-0000C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7" name="272 CuadroTexto">
          <a:extLst>
            <a:ext uri="{FF2B5EF4-FFF2-40B4-BE49-F238E27FC236}">
              <a16:creationId xmlns:a16="http://schemas.microsoft.com/office/drawing/2014/main" xmlns="" id="{00000000-0008-0000-2000-0000C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8" name="273 CuadroTexto">
          <a:extLst>
            <a:ext uri="{FF2B5EF4-FFF2-40B4-BE49-F238E27FC236}">
              <a16:creationId xmlns:a16="http://schemas.microsoft.com/office/drawing/2014/main" xmlns="" id="{00000000-0008-0000-2000-0000D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9" name="274 CuadroTexto">
          <a:extLst>
            <a:ext uri="{FF2B5EF4-FFF2-40B4-BE49-F238E27FC236}">
              <a16:creationId xmlns:a16="http://schemas.microsoft.com/office/drawing/2014/main" xmlns="" id="{00000000-0008-0000-2000-0000D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0" name="275 CuadroTexto">
          <a:extLst>
            <a:ext uri="{FF2B5EF4-FFF2-40B4-BE49-F238E27FC236}">
              <a16:creationId xmlns:a16="http://schemas.microsoft.com/office/drawing/2014/main" xmlns="" id="{00000000-0008-0000-2000-0000D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1" name="276 CuadroTexto">
          <a:extLst>
            <a:ext uri="{FF2B5EF4-FFF2-40B4-BE49-F238E27FC236}">
              <a16:creationId xmlns:a16="http://schemas.microsoft.com/office/drawing/2014/main" xmlns="" id="{00000000-0008-0000-2000-0000D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2" name="277 CuadroTexto">
          <a:extLst>
            <a:ext uri="{FF2B5EF4-FFF2-40B4-BE49-F238E27FC236}">
              <a16:creationId xmlns:a16="http://schemas.microsoft.com/office/drawing/2014/main" xmlns="" id="{00000000-0008-0000-2000-0000D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3" name="278 CuadroTexto">
          <a:extLst>
            <a:ext uri="{FF2B5EF4-FFF2-40B4-BE49-F238E27FC236}">
              <a16:creationId xmlns:a16="http://schemas.microsoft.com/office/drawing/2014/main" xmlns="" id="{00000000-0008-0000-2000-0000D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4" name="279 CuadroTexto">
          <a:extLst>
            <a:ext uri="{FF2B5EF4-FFF2-40B4-BE49-F238E27FC236}">
              <a16:creationId xmlns:a16="http://schemas.microsoft.com/office/drawing/2014/main" xmlns="" id="{00000000-0008-0000-2000-0000D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5" name="280 CuadroTexto">
          <a:extLst>
            <a:ext uri="{FF2B5EF4-FFF2-40B4-BE49-F238E27FC236}">
              <a16:creationId xmlns:a16="http://schemas.microsoft.com/office/drawing/2014/main" xmlns="" id="{00000000-0008-0000-2000-0000D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6" name="281 CuadroTexto">
          <a:extLst>
            <a:ext uri="{FF2B5EF4-FFF2-40B4-BE49-F238E27FC236}">
              <a16:creationId xmlns:a16="http://schemas.microsoft.com/office/drawing/2014/main" xmlns="" id="{00000000-0008-0000-2000-0000D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7" name="282 CuadroTexto">
          <a:extLst>
            <a:ext uri="{FF2B5EF4-FFF2-40B4-BE49-F238E27FC236}">
              <a16:creationId xmlns:a16="http://schemas.microsoft.com/office/drawing/2014/main" xmlns="" id="{00000000-0008-0000-2000-0000D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8" name="283 CuadroTexto">
          <a:extLst>
            <a:ext uri="{FF2B5EF4-FFF2-40B4-BE49-F238E27FC236}">
              <a16:creationId xmlns:a16="http://schemas.microsoft.com/office/drawing/2014/main" xmlns="" id="{00000000-0008-0000-2000-0000D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9" name="284 CuadroTexto">
          <a:extLst>
            <a:ext uri="{FF2B5EF4-FFF2-40B4-BE49-F238E27FC236}">
              <a16:creationId xmlns:a16="http://schemas.microsoft.com/office/drawing/2014/main" xmlns="" id="{00000000-0008-0000-2000-0000D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00" name="285 CuadroTexto">
          <a:extLst>
            <a:ext uri="{FF2B5EF4-FFF2-40B4-BE49-F238E27FC236}">
              <a16:creationId xmlns:a16="http://schemas.microsoft.com/office/drawing/2014/main" xmlns="" id="{00000000-0008-0000-2000-0000D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1" name="286 CuadroTexto">
          <a:extLst>
            <a:ext uri="{FF2B5EF4-FFF2-40B4-BE49-F238E27FC236}">
              <a16:creationId xmlns:a16="http://schemas.microsoft.com/office/drawing/2014/main" xmlns="" id="{00000000-0008-0000-2000-0000D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2" name="287 CuadroTexto">
          <a:extLst>
            <a:ext uri="{FF2B5EF4-FFF2-40B4-BE49-F238E27FC236}">
              <a16:creationId xmlns:a16="http://schemas.microsoft.com/office/drawing/2014/main" xmlns="" id="{00000000-0008-0000-2000-0000D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3" name="288 CuadroTexto">
          <a:extLst>
            <a:ext uri="{FF2B5EF4-FFF2-40B4-BE49-F238E27FC236}">
              <a16:creationId xmlns:a16="http://schemas.microsoft.com/office/drawing/2014/main" xmlns="" id="{00000000-0008-0000-2000-0000D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4" name="289 CuadroTexto">
          <a:extLst>
            <a:ext uri="{FF2B5EF4-FFF2-40B4-BE49-F238E27FC236}">
              <a16:creationId xmlns:a16="http://schemas.microsoft.com/office/drawing/2014/main" xmlns="" id="{00000000-0008-0000-2000-0000E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5" name="290 CuadroTexto">
          <a:extLst>
            <a:ext uri="{FF2B5EF4-FFF2-40B4-BE49-F238E27FC236}">
              <a16:creationId xmlns:a16="http://schemas.microsoft.com/office/drawing/2014/main" xmlns="" id="{00000000-0008-0000-2000-0000E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6" name="291 CuadroTexto">
          <a:extLst>
            <a:ext uri="{FF2B5EF4-FFF2-40B4-BE49-F238E27FC236}">
              <a16:creationId xmlns:a16="http://schemas.microsoft.com/office/drawing/2014/main" xmlns="" id="{00000000-0008-0000-2000-0000E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7" name="292 CuadroTexto">
          <a:extLst>
            <a:ext uri="{FF2B5EF4-FFF2-40B4-BE49-F238E27FC236}">
              <a16:creationId xmlns:a16="http://schemas.microsoft.com/office/drawing/2014/main" xmlns="" id="{00000000-0008-0000-2000-0000E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8" name="293 CuadroTexto">
          <a:extLst>
            <a:ext uri="{FF2B5EF4-FFF2-40B4-BE49-F238E27FC236}">
              <a16:creationId xmlns:a16="http://schemas.microsoft.com/office/drawing/2014/main" xmlns="" id="{00000000-0008-0000-2000-0000E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9" name="294 CuadroTexto">
          <a:extLst>
            <a:ext uri="{FF2B5EF4-FFF2-40B4-BE49-F238E27FC236}">
              <a16:creationId xmlns:a16="http://schemas.microsoft.com/office/drawing/2014/main" xmlns="" id="{00000000-0008-0000-2000-0000E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0" name="295 CuadroTexto">
          <a:extLst>
            <a:ext uri="{FF2B5EF4-FFF2-40B4-BE49-F238E27FC236}">
              <a16:creationId xmlns:a16="http://schemas.microsoft.com/office/drawing/2014/main" xmlns="" id="{00000000-0008-0000-2000-0000E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1" name="296 CuadroTexto">
          <a:extLst>
            <a:ext uri="{FF2B5EF4-FFF2-40B4-BE49-F238E27FC236}">
              <a16:creationId xmlns:a16="http://schemas.microsoft.com/office/drawing/2014/main" xmlns="" id="{00000000-0008-0000-2000-0000E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2" name="17 CuadroTexto">
          <a:extLst>
            <a:ext uri="{FF2B5EF4-FFF2-40B4-BE49-F238E27FC236}">
              <a16:creationId xmlns:a16="http://schemas.microsoft.com/office/drawing/2014/main" xmlns="" id="{00000000-0008-0000-2000-0000E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513" name="90 CuadroTexto">
          <a:extLst>
            <a:ext uri="{FF2B5EF4-FFF2-40B4-BE49-F238E27FC236}">
              <a16:creationId xmlns:a16="http://schemas.microsoft.com/office/drawing/2014/main" xmlns="" id="{00000000-0008-0000-2000-0000E9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4" name="91 CuadroTexto">
          <a:extLst>
            <a:ext uri="{FF2B5EF4-FFF2-40B4-BE49-F238E27FC236}">
              <a16:creationId xmlns:a16="http://schemas.microsoft.com/office/drawing/2014/main" xmlns="" id="{00000000-0008-0000-2000-0000E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5" name="92 CuadroTexto">
          <a:extLst>
            <a:ext uri="{FF2B5EF4-FFF2-40B4-BE49-F238E27FC236}">
              <a16:creationId xmlns:a16="http://schemas.microsoft.com/office/drawing/2014/main" xmlns="" id="{00000000-0008-0000-2000-0000E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6" name="93 CuadroTexto">
          <a:extLst>
            <a:ext uri="{FF2B5EF4-FFF2-40B4-BE49-F238E27FC236}">
              <a16:creationId xmlns:a16="http://schemas.microsoft.com/office/drawing/2014/main" xmlns="" id="{00000000-0008-0000-2000-0000E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7" name="94 CuadroTexto">
          <a:extLst>
            <a:ext uri="{FF2B5EF4-FFF2-40B4-BE49-F238E27FC236}">
              <a16:creationId xmlns:a16="http://schemas.microsoft.com/office/drawing/2014/main" xmlns="" id="{00000000-0008-0000-2000-0000E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8" name="95 CuadroTexto">
          <a:extLst>
            <a:ext uri="{FF2B5EF4-FFF2-40B4-BE49-F238E27FC236}">
              <a16:creationId xmlns:a16="http://schemas.microsoft.com/office/drawing/2014/main" xmlns="" id="{00000000-0008-0000-2000-0000E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9" name="96 CuadroTexto">
          <a:extLst>
            <a:ext uri="{FF2B5EF4-FFF2-40B4-BE49-F238E27FC236}">
              <a16:creationId xmlns:a16="http://schemas.microsoft.com/office/drawing/2014/main" xmlns="" id="{00000000-0008-0000-2000-0000E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0" name="97 CuadroTexto">
          <a:extLst>
            <a:ext uri="{FF2B5EF4-FFF2-40B4-BE49-F238E27FC236}">
              <a16:creationId xmlns:a16="http://schemas.microsoft.com/office/drawing/2014/main" xmlns="" id="{00000000-0008-0000-2000-0000F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1" name="98 CuadroTexto">
          <a:extLst>
            <a:ext uri="{FF2B5EF4-FFF2-40B4-BE49-F238E27FC236}">
              <a16:creationId xmlns:a16="http://schemas.microsoft.com/office/drawing/2014/main" xmlns="" id="{00000000-0008-0000-2000-0000F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2" name="99 CuadroTexto">
          <a:extLst>
            <a:ext uri="{FF2B5EF4-FFF2-40B4-BE49-F238E27FC236}">
              <a16:creationId xmlns:a16="http://schemas.microsoft.com/office/drawing/2014/main" xmlns="" id="{00000000-0008-0000-2000-0000F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3" name="100 CuadroTexto">
          <a:extLst>
            <a:ext uri="{FF2B5EF4-FFF2-40B4-BE49-F238E27FC236}">
              <a16:creationId xmlns:a16="http://schemas.microsoft.com/office/drawing/2014/main" xmlns="" id="{00000000-0008-0000-2000-0000F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4" name="101 CuadroTexto">
          <a:extLst>
            <a:ext uri="{FF2B5EF4-FFF2-40B4-BE49-F238E27FC236}">
              <a16:creationId xmlns:a16="http://schemas.microsoft.com/office/drawing/2014/main" xmlns="" id="{00000000-0008-0000-2000-0000F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25" name="118 CuadroTexto">
          <a:extLst>
            <a:ext uri="{FF2B5EF4-FFF2-40B4-BE49-F238E27FC236}">
              <a16:creationId xmlns:a16="http://schemas.microsoft.com/office/drawing/2014/main" xmlns="" id="{00000000-0008-0000-2000-0000F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6" name="119 CuadroTexto">
          <a:extLst>
            <a:ext uri="{FF2B5EF4-FFF2-40B4-BE49-F238E27FC236}">
              <a16:creationId xmlns:a16="http://schemas.microsoft.com/office/drawing/2014/main" xmlns="" id="{00000000-0008-0000-2000-0000F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7" name="120 CuadroTexto">
          <a:extLst>
            <a:ext uri="{FF2B5EF4-FFF2-40B4-BE49-F238E27FC236}">
              <a16:creationId xmlns:a16="http://schemas.microsoft.com/office/drawing/2014/main" xmlns="" id="{00000000-0008-0000-2000-0000F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8" name="121 CuadroTexto">
          <a:extLst>
            <a:ext uri="{FF2B5EF4-FFF2-40B4-BE49-F238E27FC236}">
              <a16:creationId xmlns:a16="http://schemas.microsoft.com/office/drawing/2014/main" xmlns="" id="{00000000-0008-0000-2000-0000F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9" name="122 CuadroTexto">
          <a:extLst>
            <a:ext uri="{FF2B5EF4-FFF2-40B4-BE49-F238E27FC236}">
              <a16:creationId xmlns:a16="http://schemas.microsoft.com/office/drawing/2014/main" xmlns="" id="{00000000-0008-0000-2000-0000F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0" name="123 CuadroTexto">
          <a:extLst>
            <a:ext uri="{FF2B5EF4-FFF2-40B4-BE49-F238E27FC236}">
              <a16:creationId xmlns:a16="http://schemas.microsoft.com/office/drawing/2014/main" xmlns="" id="{00000000-0008-0000-2000-0000F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1" name="124 CuadroTexto">
          <a:extLst>
            <a:ext uri="{FF2B5EF4-FFF2-40B4-BE49-F238E27FC236}">
              <a16:creationId xmlns:a16="http://schemas.microsoft.com/office/drawing/2014/main" xmlns="" id="{00000000-0008-0000-2000-0000F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2" name="125 CuadroTexto">
          <a:extLst>
            <a:ext uri="{FF2B5EF4-FFF2-40B4-BE49-F238E27FC236}">
              <a16:creationId xmlns:a16="http://schemas.microsoft.com/office/drawing/2014/main" xmlns="" id="{00000000-0008-0000-2000-0000F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3" name="143 CuadroTexto">
          <a:extLst>
            <a:ext uri="{FF2B5EF4-FFF2-40B4-BE49-F238E27FC236}">
              <a16:creationId xmlns:a16="http://schemas.microsoft.com/office/drawing/2014/main" xmlns="" id="{00000000-0008-0000-2000-0000F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4" name="144 CuadroTexto">
          <a:extLst>
            <a:ext uri="{FF2B5EF4-FFF2-40B4-BE49-F238E27FC236}">
              <a16:creationId xmlns:a16="http://schemas.microsoft.com/office/drawing/2014/main" xmlns="" id="{00000000-0008-0000-2000-0000F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5" name="145 CuadroTexto">
          <a:extLst>
            <a:ext uri="{FF2B5EF4-FFF2-40B4-BE49-F238E27FC236}">
              <a16:creationId xmlns:a16="http://schemas.microsoft.com/office/drawing/2014/main" xmlns="" id="{00000000-0008-0000-2000-0000F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6" name="146 CuadroTexto">
          <a:extLst>
            <a:ext uri="{FF2B5EF4-FFF2-40B4-BE49-F238E27FC236}">
              <a16:creationId xmlns:a16="http://schemas.microsoft.com/office/drawing/2014/main" xmlns="" id="{00000000-0008-0000-2000-00000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7" name="147 CuadroTexto">
          <a:extLst>
            <a:ext uri="{FF2B5EF4-FFF2-40B4-BE49-F238E27FC236}">
              <a16:creationId xmlns:a16="http://schemas.microsoft.com/office/drawing/2014/main" xmlns="" id="{00000000-0008-0000-2000-00000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8" name="148 CuadroTexto">
          <a:extLst>
            <a:ext uri="{FF2B5EF4-FFF2-40B4-BE49-F238E27FC236}">
              <a16:creationId xmlns:a16="http://schemas.microsoft.com/office/drawing/2014/main" xmlns="" id="{00000000-0008-0000-2000-00000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9" name="149 CuadroTexto">
          <a:extLst>
            <a:ext uri="{FF2B5EF4-FFF2-40B4-BE49-F238E27FC236}">
              <a16:creationId xmlns:a16="http://schemas.microsoft.com/office/drawing/2014/main" xmlns="" id="{00000000-0008-0000-2000-00000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0" name="150 CuadroTexto">
          <a:extLst>
            <a:ext uri="{FF2B5EF4-FFF2-40B4-BE49-F238E27FC236}">
              <a16:creationId xmlns:a16="http://schemas.microsoft.com/office/drawing/2014/main" xmlns="" id="{00000000-0008-0000-2000-00000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1" name="151 CuadroTexto">
          <a:extLst>
            <a:ext uri="{FF2B5EF4-FFF2-40B4-BE49-F238E27FC236}">
              <a16:creationId xmlns:a16="http://schemas.microsoft.com/office/drawing/2014/main" xmlns="" id="{00000000-0008-0000-2000-00000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2" name="152 CuadroTexto">
          <a:extLst>
            <a:ext uri="{FF2B5EF4-FFF2-40B4-BE49-F238E27FC236}">
              <a16:creationId xmlns:a16="http://schemas.microsoft.com/office/drawing/2014/main" xmlns="" id="{00000000-0008-0000-2000-00000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3" name="153 CuadroTexto">
          <a:extLst>
            <a:ext uri="{FF2B5EF4-FFF2-40B4-BE49-F238E27FC236}">
              <a16:creationId xmlns:a16="http://schemas.microsoft.com/office/drawing/2014/main" xmlns="" id="{00000000-0008-0000-2000-00000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4" name="154 CuadroTexto">
          <a:extLst>
            <a:ext uri="{FF2B5EF4-FFF2-40B4-BE49-F238E27FC236}">
              <a16:creationId xmlns:a16="http://schemas.microsoft.com/office/drawing/2014/main" xmlns="" id="{00000000-0008-0000-2000-00000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5" name="155 CuadroTexto">
          <a:extLst>
            <a:ext uri="{FF2B5EF4-FFF2-40B4-BE49-F238E27FC236}">
              <a16:creationId xmlns:a16="http://schemas.microsoft.com/office/drawing/2014/main" xmlns="" id="{00000000-0008-0000-2000-00000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6" name="156 CuadroTexto">
          <a:extLst>
            <a:ext uri="{FF2B5EF4-FFF2-40B4-BE49-F238E27FC236}">
              <a16:creationId xmlns:a16="http://schemas.microsoft.com/office/drawing/2014/main" xmlns="" id="{00000000-0008-0000-2000-00000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7" name="157 CuadroTexto">
          <a:extLst>
            <a:ext uri="{FF2B5EF4-FFF2-40B4-BE49-F238E27FC236}">
              <a16:creationId xmlns:a16="http://schemas.microsoft.com/office/drawing/2014/main" xmlns="" id="{00000000-0008-0000-2000-00000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8" name="158 CuadroTexto">
          <a:extLst>
            <a:ext uri="{FF2B5EF4-FFF2-40B4-BE49-F238E27FC236}">
              <a16:creationId xmlns:a16="http://schemas.microsoft.com/office/drawing/2014/main" xmlns="" id="{00000000-0008-0000-2000-00000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9" name="159 CuadroTexto">
          <a:extLst>
            <a:ext uri="{FF2B5EF4-FFF2-40B4-BE49-F238E27FC236}">
              <a16:creationId xmlns:a16="http://schemas.microsoft.com/office/drawing/2014/main" xmlns="" id="{00000000-0008-0000-2000-00000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0" name="160 CuadroTexto">
          <a:extLst>
            <a:ext uri="{FF2B5EF4-FFF2-40B4-BE49-F238E27FC236}">
              <a16:creationId xmlns:a16="http://schemas.microsoft.com/office/drawing/2014/main" xmlns="" id="{00000000-0008-0000-2000-00000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1" name="161 CuadroTexto">
          <a:extLst>
            <a:ext uri="{FF2B5EF4-FFF2-40B4-BE49-F238E27FC236}">
              <a16:creationId xmlns:a16="http://schemas.microsoft.com/office/drawing/2014/main" xmlns="" id="{00000000-0008-0000-2000-00000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2" name="162 CuadroTexto">
          <a:extLst>
            <a:ext uri="{FF2B5EF4-FFF2-40B4-BE49-F238E27FC236}">
              <a16:creationId xmlns:a16="http://schemas.microsoft.com/office/drawing/2014/main" xmlns="" id="{00000000-0008-0000-2000-00001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3" name="163 CuadroTexto">
          <a:extLst>
            <a:ext uri="{FF2B5EF4-FFF2-40B4-BE49-F238E27FC236}">
              <a16:creationId xmlns:a16="http://schemas.microsoft.com/office/drawing/2014/main" xmlns="" id="{00000000-0008-0000-2000-00001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4" name="164 CuadroTexto">
          <a:extLst>
            <a:ext uri="{FF2B5EF4-FFF2-40B4-BE49-F238E27FC236}">
              <a16:creationId xmlns:a16="http://schemas.microsoft.com/office/drawing/2014/main" xmlns="" id="{00000000-0008-0000-2000-00001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5" name="165 CuadroTexto">
          <a:extLst>
            <a:ext uri="{FF2B5EF4-FFF2-40B4-BE49-F238E27FC236}">
              <a16:creationId xmlns:a16="http://schemas.microsoft.com/office/drawing/2014/main" xmlns="" id="{00000000-0008-0000-2000-00001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6" name="166 CuadroTexto">
          <a:extLst>
            <a:ext uri="{FF2B5EF4-FFF2-40B4-BE49-F238E27FC236}">
              <a16:creationId xmlns:a16="http://schemas.microsoft.com/office/drawing/2014/main" xmlns="" id="{00000000-0008-0000-2000-00001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7" name="167 CuadroTexto">
          <a:extLst>
            <a:ext uri="{FF2B5EF4-FFF2-40B4-BE49-F238E27FC236}">
              <a16:creationId xmlns:a16="http://schemas.microsoft.com/office/drawing/2014/main" xmlns="" id="{00000000-0008-0000-2000-00001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8" name="168 CuadroTexto">
          <a:extLst>
            <a:ext uri="{FF2B5EF4-FFF2-40B4-BE49-F238E27FC236}">
              <a16:creationId xmlns:a16="http://schemas.microsoft.com/office/drawing/2014/main" xmlns="" id="{00000000-0008-0000-2000-00001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9" name="169 CuadroTexto">
          <a:extLst>
            <a:ext uri="{FF2B5EF4-FFF2-40B4-BE49-F238E27FC236}">
              <a16:creationId xmlns:a16="http://schemas.microsoft.com/office/drawing/2014/main" xmlns="" id="{00000000-0008-0000-2000-00001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0" name="170 CuadroTexto">
          <a:extLst>
            <a:ext uri="{FF2B5EF4-FFF2-40B4-BE49-F238E27FC236}">
              <a16:creationId xmlns:a16="http://schemas.microsoft.com/office/drawing/2014/main" xmlns="" id="{00000000-0008-0000-2000-00001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1" name="171 CuadroTexto">
          <a:extLst>
            <a:ext uri="{FF2B5EF4-FFF2-40B4-BE49-F238E27FC236}">
              <a16:creationId xmlns:a16="http://schemas.microsoft.com/office/drawing/2014/main" xmlns="" id="{00000000-0008-0000-2000-00001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2" name="172 CuadroTexto">
          <a:extLst>
            <a:ext uri="{FF2B5EF4-FFF2-40B4-BE49-F238E27FC236}">
              <a16:creationId xmlns:a16="http://schemas.microsoft.com/office/drawing/2014/main" xmlns="" id="{00000000-0008-0000-2000-00001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3" name="173 CuadroTexto">
          <a:extLst>
            <a:ext uri="{FF2B5EF4-FFF2-40B4-BE49-F238E27FC236}">
              <a16:creationId xmlns:a16="http://schemas.microsoft.com/office/drawing/2014/main" xmlns="" id="{00000000-0008-0000-2000-00001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4" name="174 CuadroTexto">
          <a:extLst>
            <a:ext uri="{FF2B5EF4-FFF2-40B4-BE49-F238E27FC236}">
              <a16:creationId xmlns:a16="http://schemas.microsoft.com/office/drawing/2014/main" xmlns="" id="{00000000-0008-0000-2000-00001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5" name="175 CuadroTexto">
          <a:extLst>
            <a:ext uri="{FF2B5EF4-FFF2-40B4-BE49-F238E27FC236}">
              <a16:creationId xmlns:a16="http://schemas.microsoft.com/office/drawing/2014/main" xmlns="" id="{00000000-0008-0000-2000-00001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6" name="176 CuadroTexto">
          <a:extLst>
            <a:ext uri="{FF2B5EF4-FFF2-40B4-BE49-F238E27FC236}">
              <a16:creationId xmlns:a16="http://schemas.microsoft.com/office/drawing/2014/main" xmlns="" id="{00000000-0008-0000-2000-00001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7" name="177 CuadroTexto">
          <a:extLst>
            <a:ext uri="{FF2B5EF4-FFF2-40B4-BE49-F238E27FC236}">
              <a16:creationId xmlns:a16="http://schemas.microsoft.com/office/drawing/2014/main" xmlns="" id="{00000000-0008-0000-2000-00001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8" name="178 CuadroTexto">
          <a:extLst>
            <a:ext uri="{FF2B5EF4-FFF2-40B4-BE49-F238E27FC236}">
              <a16:creationId xmlns:a16="http://schemas.microsoft.com/office/drawing/2014/main" xmlns="" id="{00000000-0008-0000-2000-00002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9" name="179 CuadroTexto">
          <a:extLst>
            <a:ext uri="{FF2B5EF4-FFF2-40B4-BE49-F238E27FC236}">
              <a16:creationId xmlns:a16="http://schemas.microsoft.com/office/drawing/2014/main" xmlns="" id="{00000000-0008-0000-2000-00002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0" name="180 CuadroTexto">
          <a:extLst>
            <a:ext uri="{FF2B5EF4-FFF2-40B4-BE49-F238E27FC236}">
              <a16:creationId xmlns:a16="http://schemas.microsoft.com/office/drawing/2014/main" xmlns="" id="{00000000-0008-0000-2000-00002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1" name="181 CuadroTexto">
          <a:extLst>
            <a:ext uri="{FF2B5EF4-FFF2-40B4-BE49-F238E27FC236}">
              <a16:creationId xmlns:a16="http://schemas.microsoft.com/office/drawing/2014/main" xmlns="" id="{00000000-0008-0000-2000-00002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2" name="182 CuadroTexto">
          <a:extLst>
            <a:ext uri="{FF2B5EF4-FFF2-40B4-BE49-F238E27FC236}">
              <a16:creationId xmlns:a16="http://schemas.microsoft.com/office/drawing/2014/main" xmlns="" id="{00000000-0008-0000-2000-00002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3" name="183 CuadroTexto">
          <a:extLst>
            <a:ext uri="{FF2B5EF4-FFF2-40B4-BE49-F238E27FC236}">
              <a16:creationId xmlns:a16="http://schemas.microsoft.com/office/drawing/2014/main" xmlns="" id="{00000000-0008-0000-2000-00002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4" name="184 CuadroTexto">
          <a:extLst>
            <a:ext uri="{FF2B5EF4-FFF2-40B4-BE49-F238E27FC236}">
              <a16:creationId xmlns:a16="http://schemas.microsoft.com/office/drawing/2014/main" xmlns="" id="{00000000-0008-0000-2000-00002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5" name="185 CuadroTexto">
          <a:extLst>
            <a:ext uri="{FF2B5EF4-FFF2-40B4-BE49-F238E27FC236}">
              <a16:creationId xmlns:a16="http://schemas.microsoft.com/office/drawing/2014/main" xmlns="" id="{00000000-0008-0000-2000-00002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6" name="186 CuadroTexto">
          <a:extLst>
            <a:ext uri="{FF2B5EF4-FFF2-40B4-BE49-F238E27FC236}">
              <a16:creationId xmlns:a16="http://schemas.microsoft.com/office/drawing/2014/main" xmlns="" id="{00000000-0008-0000-2000-00002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7" name="187 CuadroTexto">
          <a:extLst>
            <a:ext uri="{FF2B5EF4-FFF2-40B4-BE49-F238E27FC236}">
              <a16:creationId xmlns:a16="http://schemas.microsoft.com/office/drawing/2014/main" xmlns="" id="{00000000-0008-0000-2000-00002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8" name="188 CuadroTexto">
          <a:extLst>
            <a:ext uri="{FF2B5EF4-FFF2-40B4-BE49-F238E27FC236}">
              <a16:creationId xmlns:a16="http://schemas.microsoft.com/office/drawing/2014/main" xmlns="" id="{00000000-0008-0000-2000-00002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9" name="189 CuadroTexto">
          <a:extLst>
            <a:ext uri="{FF2B5EF4-FFF2-40B4-BE49-F238E27FC236}">
              <a16:creationId xmlns:a16="http://schemas.microsoft.com/office/drawing/2014/main" xmlns="" id="{00000000-0008-0000-2000-00002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0" name="190 CuadroTexto">
          <a:extLst>
            <a:ext uri="{FF2B5EF4-FFF2-40B4-BE49-F238E27FC236}">
              <a16:creationId xmlns:a16="http://schemas.microsoft.com/office/drawing/2014/main" xmlns="" id="{00000000-0008-0000-2000-00002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1" name="191 CuadroTexto">
          <a:extLst>
            <a:ext uri="{FF2B5EF4-FFF2-40B4-BE49-F238E27FC236}">
              <a16:creationId xmlns:a16="http://schemas.microsoft.com/office/drawing/2014/main" xmlns="" id="{00000000-0008-0000-2000-00002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2" name="192 CuadroTexto">
          <a:extLst>
            <a:ext uri="{FF2B5EF4-FFF2-40B4-BE49-F238E27FC236}">
              <a16:creationId xmlns:a16="http://schemas.microsoft.com/office/drawing/2014/main" xmlns="" id="{00000000-0008-0000-2000-00002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3" name="193 CuadroTexto">
          <a:extLst>
            <a:ext uri="{FF2B5EF4-FFF2-40B4-BE49-F238E27FC236}">
              <a16:creationId xmlns:a16="http://schemas.microsoft.com/office/drawing/2014/main" xmlns="" id="{00000000-0008-0000-2000-00002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4" name="194 CuadroTexto">
          <a:extLst>
            <a:ext uri="{FF2B5EF4-FFF2-40B4-BE49-F238E27FC236}">
              <a16:creationId xmlns:a16="http://schemas.microsoft.com/office/drawing/2014/main" xmlns="" id="{00000000-0008-0000-2000-00003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5" name="195 CuadroTexto">
          <a:extLst>
            <a:ext uri="{FF2B5EF4-FFF2-40B4-BE49-F238E27FC236}">
              <a16:creationId xmlns:a16="http://schemas.microsoft.com/office/drawing/2014/main" xmlns="" id="{00000000-0008-0000-2000-00003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6" name="196 CuadroTexto">
          <a:extLst>
            <a:ext uri="{FF2B5EF4-FFF2-40B4-BE49-F238E27FC236}">
              <a16:creationId xmlns:a16="http://schemas.microsoft.com/office/drawing/2014/main" xmlns="" id="{00000000-0008-0000-2000-00003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7" name="197 CuadroTexto">
          <a:extLst>
            <a:ext uri="{FF2B5EF4-FFF2-40B4-BE49-F238E27FC236}">
              <a16:creationId xmlns:a16="http://schemas.microsoft.com/office/drawing/2014/main" xmlns="" id="{00000000-0008-0000-2000-00003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8" name="198 CuadroTexto">
          <a:extLst>
            <a:ext uri="{FF2B5EF4-FFF2-40B4-BE49-F238E27FC236}">
              <a16:creationId xmlns:a16="http://schemas.microsoft.com/office/drawing/2014/main" xmlns="" id="{00000000-0008-0000-2000-00003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9" name="199 CuadroTexto">
          <a:extLst>
            <a:ext uri="{FF2B5EF4-FFF2-40B4-BE49-F238E27FC236}">
              <a16:creationId xmlns:a16="http://schemas.microsoft.com/office/drawing/2014/main" xmlns="" id="{00000000-0008-0000-2000-00003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0" name="200 CuadroTexto">
          <a:extLst>
            <a:ext uri="{FF2B5EF4-FFF2-40B4-BE49-F238E27FC236}">
              <a16:creationId xmlns:a16="http://schemas.microsoft.com/office/drawing/2014/main" xmlns="" id="{00000000-0008-0000-2000-00003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1" name="201 CuadroTexto">
          <a:extLst>
            <a:ext uri="{FF2B5EF4-FFF2-40B4-BE49-F238E27FC236}">
              <a16:creationId xmlns:a16="http://schemas.microsoft.com/office/drawing/2014/main" xmlns="" id="{00000000-0008-0000-2000-00003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2" name="202 CuadroTexto">
          <a:extLst>
            <a:ext uri="{FF2B5EF4-FFF2-40B4-BE49-F238E27FC236}">
              <a16:creationId xmlns:a16="http://schemas.microsoft.com/office/drawing/2014/main" xmlns="" id="{00000000-0008-0000-2000-00003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3" name="203 CuadroTexto">
          <a:extLst>
            <a:ext uri="{FF2B5EF4-FFF2-40B4-BE49-F238E27FC236}">
              <a16:creationId xmlns:a16="http://schemas.microsoft.com/office/drawing/2014/main" xmlns="" id="{00000000-0008-0000-2000-00003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4" name="204 CuadroTexto">
          <a:extLst>
            <a:ext uri="{FF2B5EF4-FFF2-40B4-BE49-F238E27FC236}">
              <a16:creationId xmlns:a16="http://schemas.microsoft.com/office/drawing/2014/main" xmlns="" id="{00000000-0008-0000-2000-00003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5" name="205 CuadroTexto">
          <a:extLst>
            <a:ext uri="{FF2B5EF4-FFF2-40B4-BE49-F238E27FC236}">
              <a16:creationId xmlns:a16="http://schemas.microsoft.com/office/drawing/2014/main" xmlns="" id="{00000000-0008-0000-2000-00003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6" name="206 CuadroTexto">
          <a:extLst>
            <a:ext uri="{FF2B5EF4-FFF2-40B4-BE49-F238E27FC236}">
              <a16:creationId xmlns:a16="http://schemas.microsoft.com/office/drawing/2014/main" xmlns="" id="{00000000-0008-0000-2000-00003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7" name="207 CuadroTexto">
          <a:extLst>
            <a:ext uri="{FF2B5EF4-FFF2-40B4-BE49-F238E27FC236}">
              <a16:creationId xmlns:a16="http://schemas.microsoft.com/office/drawing/2014/main" xmlns="" id="{00000000-0008-0000-2000-00003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8" name="208 CuadroTexto">
          <a:extLst>
            <a:ext uri="{FF2B5EF4-FFF2-40B4-BE49-F238E27FC236}">
              <a16:creationId xmlns:a16="http://schemas.microsoft.com/office/drawing/2014/main" xmlns="" id="{00000000-0008-0000-2000-00003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9" name="209 CuadroTexto">
          <a:extLst>
            <a:ext uri="{FF2B5EF4-FFF2-40B4-BE49-F238E27FC236}">
              <a16:creationId xmlns:a16="http://schemas.microsoft.com/office/drawing/2014/main" xmlns="" id="{00000000-0008-0000-2000-00003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0" name="210 CuadroTexto">
          <a:extLst>
            <a:ext uri="{FF2B5EF4-FFF2-40B4-BE49-F238E27FC236}">
              <a16:creationId xmlns:a16="http://schemas.microsoft.com/office/drawing/2014/main" xmlns="" id="{00000000-0008-0000-2000-00004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1" name="211 CuadroTexto">
          <a:extLst>
            <a:ext uri="{FF2B5EF4-FFF2-40B4-BE49-F238E27FC236}">
              <a16:creationId xmlns:a16="http://schemas.microsoft.com/office/drawing/2014/main" xmlns="" id="{00000000-0008-0000-2000-00004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2" name="212 CuadroTexto">
          <a:extLst>
            <a:ext uri="{FF2B5EF4-FFF2-40B4-BE49-F238E27FC236}">
              <a16:creationId xmlns:a16="http://schemas.microsoft.com/office/drawing/2014/main" xmlns="" id="{00000000-0008-0000-2000-00004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3" name="213 CuadroTexto">
          <a:extLst>
            <a:ext uri="{FF2B5EF4-FFF2-40B4-BE49-F238E27FC236}">
              <a16:creationId xmlns:a16="http://schemas.microsoft.com/office/drawing/2014/main" xmlns="" id="{00000000-0008-0000-2000-00004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4" name="214 CuadroTexto">
          <a:extLst>
            <a:ext uri="{FF2B5EF4-FFF2-40B4-BE49-F238E27FC236}">
              <a16:creationId xmlns:a16="http://schemas.microsoft.com/office/drawing/2014/main" xmlns="" id="{00000000-0008-0000-2000-00004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5" name="215 CuadroTexto">
          <a:extLst>
            <a:ext uri="{FF2B5EF4-FFF2-40B4-BE49-F238E27FC236}">
              <a16:creationId xmlns:a16="http://schemas.microsoft.com/office/drawing/2014/main" xmlns="" id="{00000000-0008-0000-2000-00004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6" name="216 CuadroTexto">
          <a:extLst>
            <a:ext uri="{FF2B5EF4-FFF2-40B4-BE49-F238E27FC236}">
              <a16:creationId xmlns:a16="http://schemas.microsoft.com/office/drawing/2014/main" xmlns="" id="{00000000-0008-0000-2000-00004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7" name="217 CuadroTexto">
          <a:extLst>
            <a:ext uri="{FF2B5EF4-FFF2-40B4-BE49-F238E27FC236}">
              <a16:creationId xmlns:a16="http://schemas.microsoft.com/office/drawing/2014/main" xmlns="" id="{00000000-0008-0000-2000-00004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8" name="218 CuadroTexto">
          <a:extLst>
            <a:ext uri="{FF2B5EF4-FFF2-40B4-BE49-F238E27FC236}">
              <a16:creationId xmlns:a16="http://schemas.microsoft.com/office/drawing/2014/main" xmlns="" id="{00000000-0008-0000-2000-00004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9" name="219 CuadroTexto">
          <a:extLst>
            <a:ext uri="{FF2B5EF4-FFF2-40B4-BE49-F238E27FC236}">
              <a16:creationId xmlns:a16="http://schemas.microsoft.com/office/drawing/2014/main" xmlns="" id="{00000000-0008-0000-2000-00004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0" name="220 CuadroTexto">
          <a:extLst>
            <a:ext uri="{FF2B5EF4-FFF2-40B4-BE49-F238E27FC236}">
              <a16:creationId xmlns:a16="http://schemas.microsoft.com/office/drawing/2014/main" xmlns="" id="{00000000-0008-0000-2000-00004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1" name="221 CuadroTexto">
          <a:extLst>
            <a:ext uri="{FF2B5EF4-FFF2-40B4-BE49-F238E27FC236}">
              <a16:creationId xmlns:a16="http://schemas.microsoft.com/office/drawing/2014/main" xmlns="" id="{00000000-0008-0000-2000-00004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2" name="222 CuadroTexto">
          <a:extLst>
            <a:ext uri="{FF2B5EF4-FFF2-40B4-BE49-F238E27FC236}">
              <a16:creationId xmlns:a16="http://schemas.microsoft.com/office/drawing/2014/main" xmlns="" id="{00000000-0008-0000-2000-00004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3" name="223 CuadroTexto">
          <a:extLst>
            <a:ext uri="{FF2B5EF4-FFF2-40B4-BE49-F238E27FC236}">
              <a16:creationId xmlns:a16="http://schemas.microsoft.com/office/drawing/2014/main" xmlns="" id="{00000000-0008-0000-2000-00004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4" name="224 CuadroTexto">
          <a:extLst>
            <a:ext uri="{FF2B5EF4-FFF2-40B4-BE49-F238E27FC236}">
              <a16:creationId xmlns:a16="http://schemas.microsoft.com/office/drawing/2014/main" xmlns="" id="{00000000-0008-0000-2000-00004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5" name="225 CuadroTexto">
          <a:extLst>
            <a:ext uri="{FF2B5EF4-FFF2-40B4-BE49-F238E27FC236}">
              <a16:creationId xmlns:a16="http://schemas.microsoft.com/office/drawing/2014/main" xmlns="" id="{00000000-0008-0000-2000-00004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6" name="226 CuadroTexto">
          <a:extLst>
            <a:ext uri="{FF2B5EF4-FFF2-40B4-BE49-F238E27FC236}">
              <a16:creationId xmlns:a16="http://schemas.microsoft.com/office/drawing/2014/main" xmlns="" id="{00000000-0008-0000-2000-00005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7" name="227 CuadroTexto">
          <a:extLst>
            <a:ext uri="{FF2B5EF4-FFF2-40B4-BE49-F238E27FC236}">
              <a16:creationId xmlns:a16="http://schemas.microsoft.com/office/drawing/2014/main" xmlns="" id="{00000000-0008-0000-2000-00005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8" name="228 CuadroTexto">
          <a:extLst>
            <a:ext uri="{FF2B5EF4-FFF2-40B4-BE49-F238E27FC236}">
              <a16:creationId xmlns:a16="http://schemas.microsoft.com/office/drawing/2014/main" xmlns="" id="{00000000-0008-0000-2000-00005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9" name="229 CuadroTexto">
          <a:extLst>
            <a:ext uri="{FF2B5EF4-FFF2-40B4-BE49-F238E27FC236}">
              <a16:creationId xmlns:a16="http://schemas.microsoft.com/office/drawing/2014/main" xmlns="" id="{00000000-0008-0000-2000-00005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0" name="230 CuadroTexto">
          <a:extLst>
            <a:ext uri="{FF2B5EF4-FFF2-40B4-BE49-F238E27FC236}">
              <a16:creationId xmlns:a16="http://schemas.microsoft.com/office/drawing/2014/main" xmlns="" id="{00000000-0008-0000-2000-00005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1" name="231 CuadroTexto">
          <a:extLst>
            <a:ext uri="{FF2B5EF4-FFF2-40B4-BE49-F238E27FC236}">
              <a16:creationId xmlns:a16="http://schemas.microsoft.com/office/drawing/2014/main" xmlns="" id="{00000000-0008-0000-2000-00005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2" name="232 CuadroTexto">
          <a:extLst>
            <a:ext uri="{FF2B5EF4-FFF2-40B4-BE49-F238E27FC236}">
              <a16:creationId xmlns:a16="http://schemas.microsoft.com/office/drawing/2014/main" xmlns="" id="{00000000-0008-0000-2000-00005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3" name="233 CuadroTexto">
          <a:extLst>
            <a:ext uri="{FF2B5EF4-FFF2-40B4-BE49-F238E27FC236}">
              <a16:creationId xmlns:a16="http://schemas.microsoft.com/office/drawing/2014/main" xmlns="" id="{00000000-0008-0000-2000-00005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4" name="234 CuadroTexto">
          <a:extLst>
            <a:ext uri="{FF2B5EF4-FFF2-40B4-BE49-F238E27FC236}">
              <a16:creationId xmlns:a16="http://schemas.microsoft.com/office/drawing/2014/main" xmlns="" id="{00000000-0008-0000-2000-00005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5" name="235 CuadroTexto">
          <a:extLst>
            <a:ext uri="{FF2B5EF4-FFF2-40B4-BE49-F238E27FC236}">
              <a16:creationId xmlns:a16="http://schemas.microsoft.com/office/drawing/2014/main" xmlns="" id="{00000000-0008-0000-2000-00005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6" name="236 CuadroTexto">
          <a:extLst>
            <a:ext uri="{FF2B5EF4-FFF2-40B4-BE49-F238E27FC236}">
              <a16:creationId xmlns:a16="http://schemas.microsoft.com/office/drawing/2014/main" xmlns="" id="{00000000-0008-0000-2000-00005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7" name="237 CuadroTexto">
          <a:extLst>
            <a:ext uri="{FF2B5EF4-FFF2-40B4-BE49-F238E27FC236}">
              <a16:creationId xmlns:a16="http://schemas.microsoft.com/office/drawing/2014/main" xmlns="" id="{00000000-0008-0000-2000-00005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8" name="238 CuadroTexto">
          <a:extLst>
            <a:ext uri="{FF2B5EF4-FFF2-40B4-BE49-F238E27FC236}">
              <a16:creationId xmlns:a16="http://schemas.microsoft.com/office/drawing/2014/main" xmlns="" id="{00000000-0008-0000-2000-00005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9" name="239 CuadroTexto">
          <a:extLst>
            <a:ext uri="{FF2B5EF4-FFF2-40B4-BE49-F238E27FC236}">
              <a16:creationId xmlns:a16="http://schemas.microsoft.com/office/drawing/2014/main" xmlns="" id="{00000000-0008-0000-2000-00005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0" name="240 CuadroTexto">
          <a:extLst>
            <a:ext uri="{FF2B5EF4-FFF2-40B4-BE49-F238E27FC236}">
              <a16:creationId xmlns:a16="http://schemas.microsoft.com/office/drawing/2014/main" xmlns="" id="{00000000-0008-0000-2000-00005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1" name="241 CuadroTexto">
          <a:extLst>
            <a:ext uri="{FF2B5EF4-FFF2-40B4-BE49-F238E27FC236}">
              <a16:creationId xmlns:a16="http://schemas.microsoft.com/office/drawing/2014/main" xmlns="" id="{00000000-0008-0000-2000-00005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2" name="242 CuadroTexto">
          <a:extLst>
            <a:ext uri="{FF2B5EF4-FFF2-40B4-BE49-F238E27FC236}">
              <a16:creationId xmlns:a16="http://schemas.microsoft.com/office/drawing/2014/main" xmlns="" id="{00000000-0008-0000-2000-00006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3" name="243 CuadroTexto">
          <a:extLst>
            <a:ext uri="{FF2B5EF4-FFF2-40B4-BE49-F238E27FC236}">
              <a16:creationId xmlns:a16="http://schemas.microsoft.com/office/drawing/2014/main" xmlns="" id="{00000000-0008-0000-2000-00006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4" name="244 CuadroTexto">
          <a:extLst>
            <a:ext uri="{FF2B5EF4-FFF2-40B4-BE49-F238E27FC236}">
              <a16:creationId xmlns:a16="http://schemas.microsoft.com/office/drawing/2014/main" xmlns="" id="{00000000-0008-0000-2000-00006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5" name="245 CuadroTexto">
          <a:extLst>
            <a:ext uri="{FF2B5EF4-FFF2-40B4-BE49-F238E27FC236}">
              <a16:creationId xmlns:a16="http://schemas.microsoft.com/office/drawing/2014/main" xmlns="" id="{00000000-0008-0000-2000-00006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6" name="246 CuadroTexto">
          <a:extLst>
            <a:ext uri="{FF2B5EF4-FFF2-40B4-BE49-F238E27FC236}">
              <a16:creationId xmlns:a16="http://schemas.microsoft.com/office/drawing/2014/main" xmlns="" id="{00000000-0008-0000-2000-00006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7" name="247 CuadroTexto">
          <a:extLst>
            <a:ext uri="{FF2B5EF4-FFF2-40B4-BE49-F238E27FC236}">
              <a16:creationId xmlns:a16="http://schemas.microsoft.com/office/drawing/2014/main" xmlns="" id="{00000000-0008-0000-2000-00006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8" name="248 CuadroTexto">
          <a:extLst>
            <a:ext uri="{FF2B5EF4-FFF2-40B4-BE49-F238E27FC236}">
              <a16:creationId xmlns:a16="http://schemas.microsoft.com/office/drawing/2014/main" xmlns="" id="{00000000-0008-0000-2000-00006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9" name="249 CuadroTexto">
          <a:extLst>
            <a:ext uri="{FF2B5EF4-FFF2-40B4-BE49-F238E27FC236}">
              <a16:creationId xmlns:a16="http://schemas.microsoft.com/office/drawing/2014/main" xmlns="" id="{00000000-0008-0000-2000-00006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0" name="250 CuadroTexto">
          <a:extLst>
            <a:ext uri="{FF2B5EF4-FFF2-40B4-BE49-F238E27FC236}">
              <a16:creationId xmlns:a16="http://schemas.microsoft.com/office/drawing/2014/main" xmlns="" id="{00000000-0008-0000-2000-00006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1" name="251 CuadroTexto">
          <a:extLst>
            <a:ext uri="{FF2B5EF4-FFF2-40B4-BE49-F238E27FC236}">
              <a16:creationId xmlns:a16="http://schemas.microsoft.com/office/drawing/2014/main" xmlns="" id="{00000000-0008-0000-2000-00006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2" name="252 CuadroTexto">
          <a:extLst>
            <a:ext uri="{FF2B5EF4-FFF2-40B4-BE49-F238E27FC236}">
              <a16:creationId xmlns:a16="http://schemas.microsoft.com/office/drawing/2014/main" xmlns="" id="{00000000-0008-0000-2000-00006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3" name="253 CuadroTexto">
          <a:extLst>
            <a:ext uri="{FF2B5EF4-FFF2-40B4-BE49-F238E27FC236}">
              <a16:creationId xmlns:a16="http://schemas.microsoft.com/office/drawing/2014/main" xmlns="" id="{00000000-0008-0000-2000-00006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4" name="254 CuadroTexto">
          <a:extLst>
            <a:ext uri="{FF2B5EF4-FFF2-40B4-BE49-F238E27FC236}">
              <a16:creationId xmlns:a16="http://schemas.microsoft.com/office/drawing/2014/main" xmlns="" id="{00000000-0008-0000-2000-00006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5" name="255 CuadroTexto">
          <a:extLst>
            <a:ext uri="{FF2B5EF4-FFF2-40B4-BE49-F238E27FC236}">
              <a16:creationId xmlns:a16="http://schemas.microsoft.com/office/drawing/2014/main" xmlns="" id="{00000000-0008-0000-2000-00006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6" name="256 CuadroTexto">
          <a:extLst>
            <a:ext uri="{FF2B5EF4-FFF2-40B4-BE49-F238E27FC236}">
              <a16:creationId xmlns:a16="http://schemas.microsoft.com/office/drawing/2014/main" xmlns="" id="{00000000-0008-0000-2000-00006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7" name="257 CuadroTexto">
          <a:extLst>
            <a:ext uri="{FF2B5EF4-FFF2-40B4-BE49-F238E27FC236}">
              <a16:creationId xmlns:a16="http://schemas.microsoft.com/office/drawing/2014/main" xmlns="" id="{00000000-0008-0000-2000-00006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8" name="258 CuadroTexto">
          <a:extLst>
            <a:ext uri="{FF2B5EF4-FFF2-40B4-BE49-F238E27FC236}">
              <a16:creationId xmlns:a16="http://schemas.microsoft.com/office/drawing/2014/main" xmlns="" id="{00000000-0008-0000-2000-00007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9" name="259 CuadroTexto">
          <a:extLst>
            <a:ext uri="{FF2B5EF4-FFF2-40B4-BE49-F238E27FC236}">
              <a16:creationId xmlns:a16="http://schemas.microsoft.com/office/drawing/2014/main" xmlns="" id="{00000000-0008-0000-2000-00007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0" name="260 CuadroTexto">
          <a:extLst>
            <a:ext uri="{FF2B5EF4-FFF2-40B4-BE49-F238E27FC236}">
              <a16:creationId xmlns:a16="http://schemas.microsoft.com/office/drawing/2014/main" xmlns="" id="{00000000-0008-0000-2000-00007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1" name="261 CuadroTexto">
          <a:extLst>
            <a:ext uri="{FF2B5EF4-FFF2-40B4-BE49-F238E27FC236}">
              <a16:creationId xmlns:a16="http://schemas.microsoft.com/office/drawing/2014/main" xmlns="" id="{00000000-0008-0000-2000-00007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2" name="262 CuadroTexto">
          <a:extLst>
            <a:ext uri="{FF2B5EF4-FFF2-40B4-BE49-F238E27FC236}">
              <a16:creationId xmlns:a16="http://schemas.microsoft.com/office/drawing/2014/main" xmlns="" id="{00000000-0008-0000-2000-00007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3" name="263 CuadroTexto">
          <a:extLst>
            <a:ext uri="{FF2B5EF4-FFF2-40B4-BE49-F238E27FC236}">
              <a16:creationId xmlns:a16="http://schemas.microsoft.com/office/drawing/2014/main" xmlns="" id="{00000000-0008-0000-2000-00007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4" name="264 CuadroTexto">
          <a:extLst>
            <a:ext uri="{FF2B5EF4-FFF2-40B4-BE49-F238E27FC236}">
              <a16:creationId xmlns:a16="http://schemas.microsoft.com/office/drawing/2014/main" xmlns="" id="{00000000-0008-0000-2000-00007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5" name="265 CuadroTexto">
          <a:extLst>
            <a:ext uri="{FF2B5EF4-FFF2-40B4-BE49-F238E27FC236}">
              <a16:creationId xmlns:a16="http://schemas.microsoft.com/office/drawing/2014/main" xmlns="" id="{00000000-0008-0000-2000-00007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6" name="266 CuadroTexto">
          <a:extLst>
            <a:ext uri="{FF2B5EF4-FFF2-40B4-BE49-F238E27FC236}">
              <a16:creationId xmlns:a16="http://schemas.microsoft.com/office/drawing/2014/main" xmlns="" id="{00000000-0008-0000-2000-00007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7" name="267 CuadroTexto">
          <a:extLst>
            <a:ext uri="{FF2B5EF4-FFF2-40B4-BE49-F238E27FC236}">
              <a16:creationId xmlns:a16="http://schemas.microsoft.com/office/drawing/2014/main" xmlns="" id="{00000000-0008-0000-2000-00007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658" name="268 CuadroTexto">
          <a:extLst>
            <a:ext uri="{FF2B5EF4-FFF2-40B4-BE49-F238E27FC236}">
              <a16:creationId xmlns:a16="http://schemas.microsoft.com/office/drawing/2014/main" xmlns="" id="{00000000-0008-0000-2000-00007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59" name="269 CuadroTexto">
          <a:extLst>
            <a:ext uri="{FF2B5EF4-FFF2-40B4-BE49-F238E27FC236}">
              <a16:creationId xmlns:a16="http://schemas.microsoft.com/office/drawing/2014/main" xmlns="" id="{00000000-0008-0000-2000-00007B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0" name="270 CuadroTexto">
          <a:extLst>
            <a:ext uri="{FF2B5EF4-FFF2-40B4-BE49-F238E27FC236}">
              <a16:creationId xmlns:a16="http://schemas.microsoft.com/office/drawing/2014/main" xmlns="" id="{00000000-0008-0000-2000-00007C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1" name="271 CuadroTexto">
          <a:extLst>
            <a:ext uri="{FF2B5EF4-FFF2-40B4-BE49-F238E27FC236}">
              <a16:creationId xmlns:a16="http://schemas.microsoft.com/office/drawing/2014/main" xmlns="" id="{00000000-0008-0000-2000-00007D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2" name="272 CuadroTexto">
          <a:extLst>
            <a:ext uri="{FF2B5EF4-FFF2-40B4-BE49-F238E27FC236}">
              <a16:creationId xmlns:a16="http://schemas.microsoft.com/office/drawing/2014/main" xmlns="" id="{00000000-0008-0000-2000-00007E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3" name="273 CuadroTexto">
          <a:extLst>
            <a:ext uri="{FF2B5EF4-FFF2-40B4-BE49-F238E27FC236}">
              <a16:creationId xmlns:a16="http://schemas.microsoft.com/office/drawing/2014/main" xmlns="" id="{00000000-0008-0000-2000-00007F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4" name="274 CuadroTexto">
          <a:extLst>
            <a:ext uri="{FF2B5EF4-FFF2-40B4-BE49-F238E27FC236}">
              <a16:creationId xmlns:a16="http://schemas.microsoft.com/office/drawing/2014/main" xmlns="" id="{00000000-0008-0000-2000-000080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5" name="275 CuadroTexto">
          <a:extLst>
            <a:ext uri="{FF2B5EF4-FFF2-40B4-BE49-F238E27FC236}">
              <a16:creationId xmlns:a16="http://schemas.microsoft.com/office/drawing/2014/main" xmlns="" id="{00000000-0008-0000-2000-000081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6" name="276 CuadroTexto">
          <a:extLst>
            <a:ext uri="{FF2B5EF4-FFF2-40B4-BE49-F238E27FC236}">
              <a16:creationId xmlns:a16="http://schemas.microsoft.com/office/drawing/2014/main" xmlns="" id="{00000000-0008-0000-2000-000082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7" name="277 CuadroTexto">
          <a:extLst>
            <a:ext uri="{FF2B5EF4-FFF2-40B4-BE49-F238E27FC236}">
              <a16:creationId xmlns:a16="http://schemas.microsoft.com/office/drawing/2014/main" xmlns="" id="{00000000-0008-0000-2000-000083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8" name="278 CuadroTexto">
          <a:extLst>
            <a:ext uri="{FF2B5EF4-FFF2-40B4-BE49-F238E27FC236}">
              <a16:creationId xmlns:a16="http://schemas.microsoft.com/office/drawing/2014/main" xmlns="" id="{00000000-0008-0000-2000-000084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9" name="279 CuadroTexto">
          <a:extLst>
            <a:ext uri="{FF2B5EF4-FFF2-40B4-BE49-F238E27FC236}">
              <a16:creationId xmlns:a16="http://schemas.microsoft.com/office/drawing/2014/main" xmlns="" id="{00000000-0008-0000-2000-000085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0" name="280 CuadroTexto">
          <a:extLst>
            <a:ext uri="{FF2B5EF4-FFF2-40B4-BE49-F238E27FC236}">
              <a16:creationId xmlns:a16="http://schemas.microsoft.com/office/drawing/2014/main" xmlns="" id="{00000000-0008-0000-2000-000086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1" name="281 CuadroTexto">
          <a:extLst>
            <a:ext uri="{FF2B5EF4-FFF2-40B4-BE49-F238E27FC236}">
              <a16:creationId xmlns:a16="http://schemas.microsoft.com/office/drawing/2014/main" xmlns="" id="{00000000-0008-0000-2000-000087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2" name="282 CuadroTexto">
          <a:extLst>
            <a:ext uri="{FF2B5EF4-FFF2-40B4-BE49-F238E27FC236}">
              <a16:creationId xmlns:a16="http://schemas.microsoft.com/office/drawing/2014/main" xmlns="" id="{00000000-0008-0000-2000-000088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3" name="283 CuadroTexto">
          <a:extLst>
            <a:ext uri="{FF2B5EF4-FFF2-40B4-BE49-F238E27FC236}">
              <a16:creationId xmlns:a16="http://schemas.microsoft.com/office/drawing/2014/main" xmlns="" id="{00000000-0008-0000-2000-000089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4" name="284 CuadroTexto">
          <a:extLst>
            <a:ext uri="{FF2B5EF4-FFF2-40B4-BE49-F238E27FC236}">
              <a16:creationId xmlns:a16="http://schemas.microsoft.com/office/drawing/2014/main" xmlns="" id="{00000000-0008-0000-2000-00008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75" name="285 CuadroTexto">
          <a:extLst>
            <a:ext uri="{FF2B5EF4-FFF2-40B4-BE49-F238E27FC236}">
              <a16:creationId xmlns:a16="http://schemas.microsoft.com/office/drawing/2014/main" xmlns="" id="{00000000-0008-0000-2000-00008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6" name="286 CuadroTexto">
          <a:extLst>
            <a:ext uri="{FF2B5EF4-FFF2-40B4-BE49-F238E27FC236}">
              <a16:creationId xmlns:a16="http://schemas.microsoft.com/office/drawing/2014/main" xmlns="" id="{00000000-0008-0000-2000-00008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7" name="287 CuadroTexto">
          <a:extLst>
            <a:ext uri="{FF2B5EF4-FFF2-40B4-BE49-F238E27FC236}">
              <a16:creationId xmlns:a16="http://schemas.microsoft.com/office/drawing/2014/main" xmlns="" id="{00000000-0008-0000-2000-00008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8" name="288 CuadroTexto">
          <a:extLst>
            <a:ext uri="{FF2B5EF4-FFF2-40B4-BE49-F238E27FC236}">
              <a16:creationId xmlns:a16="http://schemas.microsoft.com/office/drawing/2014/main" xmlns="" id="{00000000-0008-0000-2000-00008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9" name="289 CuadroTexto">
          <a:extLst>
            <a:ext uri="{FF2B5EF4-FFF2-40B4-BE49-F238E27FC236}">
              <a16:creationId xmlns:a16="http://schemas.microsoft.com/office/drawing/2014/main" xmlns="" id="{00000000-0008-0000-2000-00008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0" name="290 CuadroTexto">
          <a:extLst>
            <a:ext uri="{FF2B5EF4-FFF2-40B4-BE49-F238E27FC236}">
              <a16:creationId xmlns:a16="http://schemas.microsoft.com/office/drawing/2014/main" xmlns="" id="{00000000-0008-0000-2000-00009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1" name="291 CuadroTexto">
          <a:extLst>
            <a:ext uri="{FF2B5EF4-FFF2-40B4-BE49-F238E27FC236}">
              <a16:creationId xmlns:a16="http://schemas.microsoft.com/office/drawing/2014/main" xmlns="" id="{00000000-0008-0000-2000-00009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2" name="292 CuadroTexto">
          <a:extLst>
            <a:ext uri="{FF2B5EF4-FFF2-40B4-BE49-F238E27FC236}">
              <a16:creationId xmlns:a16="http://schemas.microsoft.com/office/drawing/2014/main" xmlns="" id="{00000000-0008-0000-2000-00009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3" name="293 CuadroTexto">
          <a:extLst>
            <a:ext uri="{FF2B5EF4-FFF2-40B4-BE49-F238E27FC236}">
              <a16:creationId xmlns:a16="http://schemas.microsoft.com/office/drawing/2014/main" xmlns="" id="{00000000-0008-0000-2000-00009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4" name="294 CuadroTexto">
          <a:extLst>
            <a:ext uri="{FF2B5EF4-FFF2-40B4-BE49-F238E27FC236}">
              <a16:creationId xmlns:a16="http://schemas.microsoft.com/office/drawing/2014/main" xmlns="" id="{00000000-0008-0000-2000-00009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5" name="295 CuadroTexto">
          <a:extLst>
            <a:ext uri="{FF2B5EF4-FFF2-40B4-BE49-F238E27FC236}">
              <a16:creationId xmlns:a16="http://schemas.microsoft.com/office/drawing/2014/main" xmlns="" id="{00000000-0008-0000-2000-00009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6" name="296 CuadroTexto">
          <a:extLst>
            <a:ext uri="{FF2B5EF4-FFF2-40B4-BE49-F238E27FC236}">
              <a16:creationId xmlns:a16="http://schemas.microsoft.com/office/drawing/2014/main" xmlns="" id="{00000000-0008-0000-2000-00009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7" name="17 CuadroTexto">
          <a:extLst>
            <a:ext uri="{FF2B5EF4-FFF2-40B4-BE49-F238E27FC236}">
              <a16:creationId xmlns:a16="http://schemas.microsoft.com/office/drawing/2014/main" xmlns="" id="{00000000-0008-0000-2000-00009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688" name="90 CuadroTexto">
          <a:extLst>
            <a:ext uri="{FF2B5EF4-FFF2-40B4-BE49-F238E27FC236}">
              <a16:creationId xmlns:a16="http://schemas.microsoft.com/office/drawing/2014/main" xmlns="" id="{00000000-0008-0000-2000-000098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89" name="91 CuadroTexto">
          <a:extLst>
            <a:ext uri="{FF2B5EF4-FFF2-40B4-BE49-F238E27FC236}">
              <a16:creationId xmlns:a16="http://schemas.microsoft.com/office/drawing/2014/main" xmlns="" id="{00000000-0008-0000-2000-000099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0" name="92 CuadroTexto">
          <a:extLst>
            <a:ext uri="{FF2B5EF4-FFF2-40B4-BE49-F238E27FC236}">
              <a16:creationId xmlns:a16="http://schemas.microsoft.com/office/drawing/2014/main" xmlns="" id="{00000000-0008-0000-2000-00009A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1" name="93 CuadroTexto">
          <a:extLst>
            <a:ext uri="{FF2B5EF4-FFF2-40B4-BE49-F238E27FC236}">
              <a16:creationId xmlns:a16="http://schemas.microsoft.com/office/drawing/2014/main" xmlns="" id="{00000000-0008-0000-2000-00009B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2" name="94 CuadroTexto">
          <a:extLst>
            <a:ext uri="{FF2B5EF4-FFF2-40B4-BE49-F238E27FC236}">
              <a16:creationId xmlns:a16="http://schemas.microsoft.com/office/drawing/2014/main" xmlns="" id="{00000000-0008-0000-2000-00009C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3" name="95 CuadroTexto">
          <a:extLst>
            <a:ext uri="{FF2B5EF4-FFF2-40B4-BE49-F238E27FC236}">
              <a16:creationId xmlns:a16="http://schemas.microsoft.com/office/drawing/2014/main" xmlns="" id="{00000000-0008-0000-2000-00009D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4" name="96 CuadroTexto">
          <a:extLst>
            <a:ext uri="{FF2B5EF4-FFF2-40B4-BE49-F238E27FC236}">
              <a16:creationId xmlns:a16="http://schemas.microsoft.com/office/drawing/2014/main" xmlns="" id="{00000000-0008-0000-2000-00009E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5" name="97 CuadroTexto">
          <a:extLst>
            <a:ext uri="{FF2B5EF4-FFF2-40B4-BE49-F238E27FC236}">
              <a16:creationId xmlns:a16="http://schemas.microsoft.com/office/drawing/2014/main" xmlns="" id="{00000000-0008-0000-2000-00009F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6" name="98 CuadroTexto">
          <a:extLst>
            <a:ext uri="{FF2B5EF4-FFF2-40B4-BE49-F238E27FC236}">
              <a16:creationId xmlns:a16="http://schemas.microsoft.com/office/drawing/2014/main" xmlns="" id="{00000000-0008-0000-2000-0000A0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7" name="99 CuadroTexto">
          <a:extLst>
            <a:ext uri="{FF2B5EF4-FFF2-40B4-BE49-F238E27FC236}">
              <a16:creationId xmlns:a16="http://schemas.microsoft.com/office/drawing/2014/main" xmlns="" id="{00000000-0008-0000-2000-0000A1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8" name="100 CuadroTexto">
          <a:extLst>
            <a:ext uri="{FF2B5EF4-FFF2-40B4-BE49-F238E27FC236}">
              <a16:creationId xmlns:a16="http://schemas.microsoft.com/office/drawing/2014/main" xmlns="" id="{00000000-0008-0000-2000-0000A2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9" name="101 CuadroTexto">
          <a:extLst>
            <a:ext uri="{FF2B5EF4-FFF2-40B4-BE49-F238E27FC236}">
              <a16:creationId xmlns:a16="http://schemas.microsoft.com/office/drawing/2014/main" xmlns="" id="{00000000-0008-0000-2000-0000A3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00" name="118 CuadroTexto">
          <a:extLst>
            <a:ext uri="{FF2B5EF4-FFF2-40B4-BE49-F238E27FC236}">
              <a16:creationId xmlns:a16="http://schemas.microsoft.com/office/drawing/2014/main" xmlns="" id="{00000000-0008-0000-2000-0000A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1" name="119 CuadroTexto">
          <a:extLst>
            <a:ext uri="{FF2B5EF4-FFF2-40B4-BE49-F238E27FC236}">
              <a16:creationId xmlns:a16="http://schemas.microsoft.com/office/drawing/2014/main" xmlns="" id="{00000000-0008-0000-2000-0000A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2" name="120 CuadroTexto">
          <a:extLst>
            <a:ext uri="{FF2B5EF4-FFF2-40B4-BE49-F238E27FC236}">
              <a16:creationId xmlns:a16="http://schemas.microsoft.com/office/drawing/2014/main" xmlns="" id="{00000000-0008-0000-2000-0000A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3" name="121 CuadroTexto">
          <a:extLst>
            <a:ext uri="{FF2B5EF4-FFF2-40B4-BE49-F238E27FC236}">
              <a16:creationId xmlns:a16="http://schemas.microsoft.com/office/drawing/2014/main" xmlns="" id="{00000000-0008-0000-2000-0000A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4" name="122 CuadroTexto">
          <a:extLst>
            <a:ext uri="{FF2B5EF4-FFF2-40B4-BE49-F238E27FC236}">
              <a16:creationId xmlns:a16="http://schemas.microsoft.com/office/drawing/2014/main" xmlns="" id="{00000000-0008-0000-2000-0000A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5" name="123 CuadroTexto">
          <a:extLst>
            <a:ext uri="{FF2B5EF4-FFF2-40B4-BE49-F238E27FC236}">
              <a16:creationId xmlns:a16="http://schemas.microsoft.com/office/drawing/2014/main" xmlns="" id="{00000000-0008-0000-2000-0000A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6" name="124 CuadroTexto">
          <a:extLst>
            <a:ext uri="{FF2B5EF4-FFF2-40B4-BE49-F238E27FC236}">
              <a16:creationId xmlns:a16="http://schemas.microsoft.com/office/drawing/2014/main" xmlns="" id="{00000000-0008-0000-2000-0000A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7" name="125 CuadroTexto">
          <a:extLst>
            <a:ext uri="{FF2B5EF4-FFF2-40B4-BE49-F238E27FC236}">
              <a16:creationId xmlns:a16="http://schemas.microsoft.com/office/drawing/2014/main" xmlns="" id="{00000000-0008-0000-2000-0000A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8" name="143 CuadroTexto">
          <a:extLst>
            <a:ext uri="{FF2B5EF4-FFF2-40B4-BE49-F238E27FC236}">
              <a16:creationId xmlns:a16="http://schemas.microsoft.com/office/drawing/2014/main" xmlns="" id="{00000000-0008-0000-2000-0000A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9" name="144 CuadroTexto">
          <a:extLst>
            <a:ext uri="{FF2B5EF4-FFF2-40B4-BE49-F238E27FC236}">
              <a16:creationId xmlns:a16="http://schemas.microsoft.com/office/drawing/2014/main" xmlns="" id="{00000000-0008-0000-2000-0000A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0" name="145 CuadroTexto">
          <a:extLst>
            <a:ext uri="{FF2B5EF4-FFF2-40B4-BE49-F238E27FC236}">
              <a16:creationId xmlns:a16="http://schemas.microsoft.com/office/drawing/2014/main" xmlns="" id="{00000000-0008-0000-2000-0000A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1" name="146 CuadroTexto">
          <a:extLst>
            <a:ext uri="{FF2B5EF4-FFF2-40B4-BE49-F238E27FC236}">
              <a16:creationId xmlns:a16="http://schemas.microsoft.com/office/drawing/2014/main" xmlns="" id="{00000000-0008-0000-2000-0000A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2" name="147 CuadroTexto">
          <a:extLst>
            <a:ext uri="{FF2B5EF4-FFF2-40B4-BE49-F238E27FC236}">
              <a16:creationId xmlns:a16="http://schemas.microsoft.com/office/drawing/2014/main" xmlns="" id="{00000000-0008-0000-2000-0000B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3" name="148 CuadroTexto">
          <a:extLst>
            <a:ext uri="{FF2B5EF4-FFF2-40B4-BE49-F238E27FC236}">
              <a16:creationId xmlns:a16="http://schemas.microsoft.com/office/drawing/2014/main" xmlns="" id="{00000000-0008-0000-2000-0000B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4" name="149 CuadroTexto">
          <a:extLst>
            <a:ext uri="{FF2B5EF4-FFF2-40B4-BE49-F238E27FC236}">
              <a16:creationId xmlns:a16="http://schemas.microsoft.com/office/drawing/2014/main" xmlns="" id="{00000000-0008-0000-2000-0000B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5" name="150 CuadroTexto">
          <a:extLst>
            <a:ext uri="{FF2B5EF4-FFF2-40B4-BE49-F238E27FC236}">
              <a16:creationId xmlns:a16="http://schemas.microsoft.com/office/drawing/2014/main" xmlns="" id="{00000000-0008-0000-2000-0000B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6" name="151 CuadroTexto">
          <a:extLst>
            <a:ext uri="{FF2B5EF4-FFF2-40B4-BE49-F238E27FC236}">
              <a16:creationId xmlns:a16="http://schemas.microsoft.com/office/drawing/2014/main" xmlns="" id="{00000000-0008-0000-2000-0000B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7" name="152 CuadroTexto">
          <a:extLst>
            <a:ext uri="{FF2B5EF4-FFF2-40B4-BE49-F238E27FC236}">
              <a16:creationId xmlns:a16="http://schemas.microsoft.com/office/drawing/2014/main" xmlns="" id="{00000000-0008-0000-2000-0000B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8" name="153 CuadroTexto">
          <a:extLst>
            <a:ext uri="{FF2B5EF4-FFF2-40B4-BE49-F238E27FC236}">
              <a16:creationId xmlns:a16="http://schemas.microsoft.com/office/drawing/2014/main" xmlns="" id="{00000000-0008-0000-2000-0000B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9" name="154 CuadroTexto">
          <a:extLst>
            <a:ext uri="{FF2B5EF4-FFF2-40B4-BE49-F238E27FC236}">
              <a16:creationId xmlns:a16="http://schemas.microsoft.com/office/drawing/2014/main" xmlns="" id="{00000000-0008-0000-2000-0000B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0" name="155 CuadroTexto">
          <a:extLst>
            <a:ext uri="{FF2B5EF4-FFF2-40B4-BE49-F238E27FC236}">
              <a16:creationId xmlns:a16="http://schemas.microsoft.com/office/drawing/2014/main" xmlns="" id="{00000000-0008-0000-2000-0000B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1" name="156 CuadroTexto">
          <a:extLst>
            <a:ext uri="{FF2B5EF4-FFF2-40B4-BE49-F238E27FC236}">
              <a16:creationId xmlns:a16="http://schemas.microsoft.com/office/drawing/2014/main" xmlns="" id="{00000000-0008-0000-2000-0000B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2" name="157 CuadroTexto">
          <a:extLst>
            <a:ext uri="{FF2B5EF4-FFF2-40B4-BE49-F238E27FC236}">
              <a16:creationId xmlns:a16="http://schemas.microsoft.com/office/drawing/2014/main" xmlns="" id="{00000000-0008-0000-2000-0000B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3" name="158 CuadroTexto">
          <a:extLst>
            <a:ext uri="{FF2B5EF4-FFF2-40B4-BE49-F238E27FC236}">
              <a16:creationId xmlns:a16="http://schemas.microsoft.com/office/drawing/2014/main" xmlns="" id="{00000000-0008-0000-2000-0000B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4" name="159 CuadroTexto">
          <a:extLst>
            <a:ext uri="{FF2B5EF4-FFF2-40B4-BE49-F238E27FC236}">
              <a16:creationId xmlns:a16="http://schemas.microsoft.com/office/drawing/2014/main" xmlns="" id="{00000000-0008-0000-2000-0000B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5" name="160 CuadroTexto">
          <a:extLst>
            <a:ext uri="{FF2B5EF4-FFF2-40B4-BE49-F238E27FC236}">
              <a16:creationId xmlns:a16="http://schemas.microsoft.com/office/drawing/2014/main" xmlns="" id="{00000000-0008-0000-2000-0000B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6" name="161 CuadroTexto">
          <a:extLst>
            <a:ext uri="{FF2B5EF4-FFF2-40B4-BE49-F238E27FC236}">
              <a16:creationId xmlns:a16="http://schemas.microsoft.com/office/drawing/2014/main" xmlns="" id="{00000000-0008-0000-2000-0000B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7" name="162 CuadroTexto">
          <a:extLst>
            <a:ext uri="{FF2B5EF4-FFF2-40B4-BE49-F238E27FC236}">
              <a16:creationId xmlns:a16="http://schemas.microsoft.com/office/drawing/2014/main" xmlns="" id="{00000000-0008-0000-2000-0000B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8" name="163 CuadroTexto">
          <a:extLst>
            <a:ext uri="{FF2B5EF4-FFF2-40B4-BE49-F238E27FC236}">
              <a16:creationId xmlns:a16="http://schemas.microsoft.com/office/drawing/2014/main" xmlns="" id="{00000000-0008-0000-2000-0000C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9" name="164 CuadroTexto">
          <a:extLst>
            <a:ext uri="{FF2B5EF4-FFF2-40B4-BE49-F238E27FC236}">
              <a16:creationId xmlns:a16="http://schemas.microsoft.com/office/drawing/2014/main" xmlns="" id="{00000000-0008-0000-2000-0000C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0" name="165 CuadroTexto">
          <a:extLst>
            <a:ext uri="{FF2B5EF4-FFF2-40B4-BE49-F238E27FC236}">
              <a16:creationId xmlns:a16="http://schemas.microsoft.com/office/drawing/2014/main" xmlns="" id="{00000000-0008-0000-2000-0000C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1" name="166 CuadroTexto">
          <a:extLst>
            <a:ext uri="{FF2B5EF4-FFF2-40B4-BE49-F238E27FC236}">
              <a16:creationId xmlns:a16="http://schemas.microsoft.com/office/drawing/2014/main" xmlns="" id="{00000000-0008-0000-2000-0000C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2" name="167 CuadroTexto">
          <a:extLst>
            <a:ext uri="{FF2B5EF4-FFF2-40B4-BE49-F238E27FC236}">
              <a16:creationId xmlns:a16="http://schemas.microsoft.com/office/drawing/2014/main" xmlns="" id="{00000000-0008-0000-2000-0000C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3" name="168 CuadroTexto">
          <a:extLst>
            <a:ext uri="{FF2B5EF4-FFF2-40B4-BE49-F238E27FC236}">
              <a16:creationId xmlns:a16="http://schemas.microsoft.com/office/drawing/2014/main" xmlns="" id="{00000000-0008-0000-2000-0000C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4" name="169 CuadroTexto">
          <a:extLst>
            <a:ext uri="{FF2B5EF4-FFF2-40B4-BE49-F238E27FC236}">
              <a16:creationId xmlns:a16="http://schemas.microsoft.com/office/drawing/2014/main" xmlns="" id="{00000000-0008-0000-2000-0000C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5" name="170 CuadroTexto">
          <a:extLst>
            <a:ext uri="{FF2B5EF4-FFF2-40B4-BE49-F238E27FC236}">
              <a16:creationId xmlns:a16="http://schemas.microsoft.com/office/drawing/2014/main" xmlns="" id="{00000000-0008-0000-2000-0000C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6" name="171 CuadroTexto">
          <a:extLst>
            <a:ext uri="{FF2B5EF4-FFF2-40B4-BE49-F238E27FC236}">
              <a16:creationId xmlns:a16="http://schemas.microsoft.com/office/drawing/2014/main" xmlns="" id="{00000000-0008-0000-2000-0000C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7" name="172 CuadroTexto">
          <a:extLst>
            <a:ext uri="{FF2B5EF4-FFF2-40B4-BE49-F238E27FC236}">
              <a16:creationId xmlns:a16="http://schemas.microsoft.com/office/drawing/2014/main" xmlns="" id="{00000000-0008-0000-2000-0000C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8" name="173 CuadroTexto">
          <a:extLst>
            <a:ext uri="{FF2B5EF4-FFF2-40B4-BE49-F238E27FC236}">
              <a16:creationId xmlns:a16="http://schemas.microsoft.com/office/drawing/2014/main" xmlns="" id="{00000000-0008-0000-2000-0000C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9" name="174 CuadroTexto">
          <a:extLst>
            <a:ext uri="{FF2B5EF4-FFF2-40B4-BE49-F238E27FC236}">
              <a16:creationId xmlns:a16="http://schemas.microsoft.com/office/drawing/2014/main" xmlns="" id="{00000000-0008-0000-2000-0000C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0" name="175 CuadroTexto">
          <a:extLst>
            <a:ext uri="{FF2B5EF4-FFF2-40B4-BE49-F238E27FC236}">
              <a16:creationId xmlns:a16="http://schemas.microsoft.com/office/drawing/2014/main" xmlns="" id="{00000000-0008-0000-2000-0000C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1" name="176 CuadroTexto">
          <a:extLst>
            <a:ext uri="{FF2B5EF4-FFF2-40B4-BE49-F238E27FC236}">
              <a16:creationId xmlns:a16="http://schemas.microsoft.com/office/drawing/2014/main" xmlns="" id="{00000000-0008-0000-2000-0000C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2" name="177 CuadroTexto">
          <a:extLst>
            <a:ext uri="{FF2B5EF4-FFF2-40B4-BE49-F238E27FC236}">
              <a16:creationId xmlns:a16="http://schemas.microsoft.com/office/drawing/2014/main" xmlns="" id="{00000000-0008-0000-2000-0000C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3" name="178 CuadroTexto">
          <a:extLst>
            <a:ext uri="{FF2B5EF4-FFF2-40B4-BE49-F238E27FC236}">
              <a16:creationId xmlns:a16="http://schemas.microsoft.com/office/drawing/2014/main" xmlns="" id="{00000000-0008-0000-2000-0000C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4" name="179 CuadroTexto">
          <a:extLst>
            <a:ext uri="{FF2B5EF4-FFF2-40B4-BE49-F238E27FC236}">
              <a16:creationId xmlns:a16="http://schemas.microsoft.com/office/drawing/2014/main" xmlns="" id="{00000000-0008-0000-2000-0000D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5" name="180 CuadroTexto">
          <a:extLst>
            <a:ext uri="{FF2B5EF4-FFF2-40B4-BE49-F238E27FC236}">
              <a16:creationId xmlns:a16="http://schemas.microsoft.com/office/drawing/2014/main" xmlns="" id="{00000000-0008-0000-2000-0000D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6" name="181 CuadroTexto">
          <a:extLst>
            <a:ext uri="{FF2B5EF4-FFF2-40B4-BE49-F238E27FC236}">
              <a16:creationId xmlns:a16="http://schemas.microsoft.com/office/drawing/2014/main" xmlns="" id="{00000000-0008-0000-2000-0000D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7" name="182 CuadroTexto">
          <a:extLst>
            <a:ext uri="{FF2B5EF4-FFF2-40B4-BE49-F238E27FC236}">
              <a16:creationId xmlns:a16="http://schemas.microsoft.com/office/drawing/2014/main" xmlns="" id="{00000000-0008-0000-2000-0000D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8" name="183 CuadroTexto">
          <a:extLst>
            <a:ext uri="{FF2B5EF4-FFF2-40B4-BE49-F238E27FC236}">
              <a16:creationId xmlns:a16="http://schemas.microsoft.com/office/drawing/2014/main" xmlns="" id="{00000000-0008-0000-2000-0000D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9" name="184 CuadroTexto">
          <a:extLst>
            <a:ext uri="{FF2B5EF4-FFF2-40B4-BE49-F238E27FC236}">
              <a16:creationId xmlns:a16="http://schemas.microsoft.com/office/drawing/2014/main" xmlns="" id="{00000000-0008-0000-2000-0000D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0" name="185 CuadroTexto">
          <a:extLst>
            <a:ext uri="{FF2B5EF4-FFF2-40B4-BE49-F238E27FC236}">
              <a16:creationId xmlns:a16="http://schemas.microsoft.com/office/drawing/2014/main" xmlns="" id="{00000000-0008-0000-2000-0000D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1" name="186 CuadroTexto">
          <a:extLst>
            <a:ext uri="{FF2B5EF4-FFF2-40B4-BE49-F238E27FC236}">
              <a16:creationId xmlns:a16="http://schemas.microsoft.com/office/drawing/2014/main" xmlns="" id="{00000000-0008-0000-2000-0000D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2" name="187 CuadroTexto">
          <a:extLst>
            <a:ext uri="{FF2B5EF4-FFF2-40B4-BE49-F238E27FC236}">
              <a16:creationId xmlns:a16="http://schemas.microsoft.com/office/drawing/2014/main" xmlns="" id="{00000000-0008-0000-2000-0000D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3" name="188 CuadroTexto">
          <a:extLst>
            <a:ext uri="{FF2B5EF4-FFF2-40B4-BE49-F238E27FC236}">
              <a16:creationId xmlns:a16="http://schemas.microsoft.com/office/drawing/2014/main" xmlns="" id="{00000000-0008-0000-2000-0000D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4" name="189 CuadroTexto">
          <a:extLst>
            <a:ext uri="{FF2B5EF4-FFF2-40B4-BE49-F238E27FC236}">
              <a16:creationId xmlns:a16="http://schemas.microsoft.com/office/drawing/2014/main" xmlns="" id="{00000000-0008-0000-2000-0000D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5" name="190 CuadroTexto">
          <a:extLst>
            <a:ext uri="{FF2B5EF4-FFF2-40B4-BE49-F238E27FC236}">
              <a16:creationId xmlns:a16="http://schemas.microsoft.com/office/drawing/2014/main" xmlns="" id="{00000000-0008-0000-2000-0000D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6" name="191 CuadroTexto">
          <a:extLst>
            <a:ext uri="{FF2B5EF4-FFF2-40B4-BE49-F238E27FC236}">
              <a16:creationId xmlns:a16="http://schemas.microsoft.com/office/drawing/2014/main" xmlns="" id="{00000000-0008-0000-2000-0000D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7" name="192 CuadroTexto">
          <a:extLst>
            <a:ext uri="{FF2B5EF4-FFF2-40B4-BE49-F238E27FC236}">
              <a16:creationId xmlns:a16="http://schemas.microsoft.com/office/drawing/2014/main" xmlns="" id="{00000000-0008-0000-2000-0000D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8" name="193 CuadroTexto">
          <a:extLst>
            <a:ext uri="{FF2B5EF4-FFF2-40B4-BE49-F238E27FC236}">
              <a16:creationId xmlns:a16="http://schemas.microsoft.com/office/drawing/2014/main" xmlns="" id="{00000000-0008-0000-2000-0000D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9" name="194 CuadroTexto">
          <a:extLst>
            <a:ext uri="{FF2B5EF4-FFF2-40B4-BE49-F238E27FC236}">
              <a16:creationId xmlns:a16="http://schemas.microsoft.com/office/drawing/2014/main" xmlns="" id="{00000000-0008-0000-2000-0000D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0" name="195 CuadroTexto">
          <a:extLst>
            <a:ext uri="{FF2B5EF4-FFF2-40B4-BE49-F238E27FC236}">
              <a16:creationId xmlns:a16="http://schemas.microsoft.com/office/drawing/2014/main" xmlns="" id="{00000000-0008-0000-2000-0000E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1" name="196 CuadroTexto">
          <a:extLst>
            <a:ext uri="{FF2B5EF4-FFF2-40B4-BE49-F238E27FC236}">
              <a16:creationId xmlns:a16="http://schemas.microsoft.com/office/drawing/2014/main" xmlns="" id="{00000000-0008-0000-2000-0000E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2" name="197 CuadroTexto">
          <a:extLst>
            <a:ext uri="{FF2B5EF4-FFF2-40B4-BE49-F238E27FC236}">
              <a16:creationId xmlns:a16="http://schemas.microsoft.com/office/drawing/2014/main" xmlns="" id="{00000000-0008-0000-2000-0000E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3" name="198 CuadroTexto">
          <a:extLst>
            <a:ext uri="{FF2B5EF4-FFF2-40B4-BE49-F238E27FC236}">
              <a16:creationId xmlns:a16="http://schemas.microsoft.com/office/drawing/2014/main" xmlns="" id="{00000000-0008-0000-2000-0000E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4" name="199 CuadroTexto">
          <a:extLst>
            <a:ext uri="{FF2B5EF4-FFF2-40B4-BE49-F238E27FC236}">
              <a16:creationId xmlns:a16="http://schemas.microsoft.com/office/drawing/2014/main" xmlns="" id="{00000000-0008-0000-2000-0000E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5" name="200 CuadroTexto">
          <a:extLst>
            <a:ext uri="{FF2B5EF4-FFF2-40B4-BE49-F238E27FC236}">
              <a16:creationId xmlns:a16="http://schemas.microsoft.com/office/drawing/2014/main" xmlns="" id="{00000000-0008-0000-2000-0000E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6" name="201 CuadroTexto">
          <a:extLst>
            <a:ext uri="{FF2B5EF4-FFF2-40B4-BE49-F238E27FC236}">
              <a16:creationId xmlns:a16="http://schemas.microsoft.com/office/drawing/2014/main" xmlns="" id="{00000000-0008-0000-2000-0000E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7" name="202 CuadroTexto">
          <a:extLst>
            <a:ext uri="{FF2B5EF4-FFF2-40B4-BE49-F238E27FC236}">
              <a16:creationId xmlns:a16="http://schemas.microsoft.com/office/drawing/2014/main" xmlns="" id="{00000000-0008-0000-2000-0000E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8" name="203 CuadroTexto">
          <a:extLst>
            <a:ext uri="{FF2B5EF4-FFF2-40B4-BE49-F238E27FC236}">
              <a16:creationId xmlns:a16="http://schemas.microsoft.com/office/drawing/2014/main" xmlns="" id="{00000000-0008-0000-2000-0000E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9" name="204 CuadroTexto">
          <a:extLst>
            <a:ext uri="{FF2B5EF4-FFF2-40B4-BE49-F238E27FC236}">
              <a16:creationId xmlns:a16="http://schemas.microsoft.com/office/drawing/2014/main" xmlns="" id="{00000000-0008-0000-2000-0000E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0" name="205 CuadroTexto">
          <a:extLst>
            <a:ext uri="{FF2B5EF4-FFF2-40B4-BE49-F238E27FC236}">
              <a16:creationId xmlns:a16="http://schemas.microsoft.com/office/drawing/2014/main" xmlns="" id="{00000000-0008-0000-2000-0000E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1" name="206 CuadroTexto">
          <a:extLst>
            <a:ext uri="{FF2B5EF4-FFF2-40B4-BE49-F238E27FC236}">
              <a16:creationId xmlns:a16="http://schemas.microsoft.com/office/drawing/2014/main" xmlns="" id="{00000000-0008-0000-2000-0000E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2" name="207 CuadroTexto">
          <a:extLst>
            <a:ext uri="{FF2B5EF4-FFF2-40B4-BE49-F238E27FC236}">
              <a16:creationId xmlns:a16="http://schemas.microsoft.com/office/drawing/2014/main" xmlns="" id="{00000000-0008-0000-2000-0000E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3" name="208 CuadroTexto">
          <a:extLst>
            <a:ext uri="{FF2B5EF4-FFF2-40B4-BE49-F238E27FC236}">
              <a16:creationId xmlns:a16="http://schemas.microsoft.com/office/drawing/2014/main" xmlns="" id="{00000000-0008-0000-2000-0000E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4" name="209 CuadroTexto">
          <a:extLst>
            <a:ext uri="{FF2B5EF4-FFF2-40B4-BE49-F238E27FC236}">
              <a16:creationId xmlns:a16="http://schemas.microsoft.com/office/drawing/2014/main" xmlns="" id="{00000000-0008-0000-2000-0000E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5" name="210 CuadroTexto">
          <a:extLst>
            <a:ext uri="{FF2B5EF4-FFF2-40B4-BE49-F238E27FC236}">
              <a16:creationId xmlns:a16="http://schemas.microsoft.com/office/drawing/2014/main" xmlns="" id="{00000000-0008-0000-2000-0000E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6" name="211 CuadroTexto">
          <a:extLst>
            <a:ext uri="{FF2B5EF4-FFF2-40B4-BE49-F238E27FC236}">
              <a16:creationId xmlns:a16="http://schemas.microsoft.com/office/drawing/2014/main" xmlns="" id="{00000000-0008-0000-2000-0000F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7" name="212 CuadroTexto">
          <a:extLst>
            <a:ext uri="{FF2B5EF4-FFF2-40B4-BE49-F238E27FC236}">
              <a16:creationId xmlns:a16="http://schemas.microsoft.com/office/drawing/2014/main" xmlns="" id="{00000000-0008-0000-2000-0000F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8" name="213 CuadroTexto">
          <a:extLst>
            <a:ext uri="{FF2B5EF4-FFF2-40B4-BE49-F238E27FC236}">
              <a16:creationId xmlns:a16="http://schemas.microsoft.com/office/drawing/2014/main" xmlns="" id="{00000000-0008-0000-2000-0000F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9" name="214 CuadroTexto">
          <a:extLst>
            <a:ext uri="{FF2B5EF4-FFF2-40B4-BE49-F238E27FC236}">
              <a16:creationId xmlns:a16="http://schemas.microsoft.com/office/drawing/2014/main" xmlns="" id="{00000000-0008-0000-2000-0000F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0" name="215 CuadroTexto">
          <a:extLst>
            <a:ext uri="{FF2B5EF4-FFF2-40B4-BE49-F238E27FC236}">
              <a16:creationId xmlns:a16="http://schemas.microsoft.com/office/drawing/2014/main" xmlns="" id="{00000000-0008-0000-2000-0000F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1" name="216 CuadroTexto">
          <a:extLst>
            <a:ext uri="{FF2B5EF4-FFF2-40B4-BE49-F238E27FC236}">
              <a16:creationId xmlns:a16="http://schemas.microsoft.com/office/drawing/2014/main" xmlns="" id="{00000000-0008-0000-2000-0000F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2" name="217 CuadroTexto">
          <a:extLst>
            <a:ext uri="{FF2B5EF4-FFF2-40B4-BE49-F238E27FC236}">
              <a16:creationId xmlns:a16="http://schemas.microsoft.com/office/drawing/2014/main" xmlns="" id="{00000000-0008-0000-2000-0000F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3" name="218 CuadroTexto">
          <a:extLst>
            <a:ext uri="{FF2B5EF4-FFF2-40B4-BE49-F238E27FC236}">
              <a16:creationId xmlns:a16="http://schemas.microsoft.com/office/drawing/2014/main" xmlns="" id="{00000000-0008-0000-2000-0000F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4" name="219 CuadroTexto">
          <a:extLst>
            <a:ext uri="{FF2B5EF4-FFF2-40B4-BE49-F238E27FC236}">
              <a16:creationId xmlns:a16="http://schemas.microsoft.com/office/drawing/2014/main" xmlns="" id="{00000000-0008-0000-2000-0000F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5" name="220 CuadroTexto">
          <a:extLst>
            <a:ext uri="{FF2B5EF4-FFF2-40B4-BE49-F238E27FC236}">
              <a16:creationId xmlns:a16="http://schemas.microsoft.com/office/drawing/2014/main" xmlns="" id="{00000000-0008-0000-2000-0000F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6" name="221 CuadroTexto">
          <a:extLst>
            <a:ext uri="{FF2B5EF4-FFF2-40B4-BE49-F238E27FC236}">
              <a16:creationId xmlns:a16="http://schemas.microsoft.com/office/drawing/2014/main" xmlns="" id="{00000000-0008-0000-2000-0000F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7" name="222 CuadroTexto">
          <a:extLst>
            <a:ext uri="{FF2B5EF4-FFF2-40B4-BE49-F238E27FC236}">
              <a16:creationId xmlns:a16="http://schemas.microsoft.com/office/drawing/2014/main" xmlns="" id="{00000000-0008-0000-2000-0000F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8" name="223 CuadroTexto">
          <a:extLst>
            <a:ext uri="{FF2B5EF4-FFF2-40B4-BE49-F238E27FC236}">
              <a16:creationId xmlns:a16="http://schemas.microsoft.com/office/drawing/2014/main" xmlns="" id="{00000000-0008-0000-2000-0000F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9" name="224 CuadroTexto">
          <a:extLst>
            <a:ext uri="{FF2B5EF4-FFF2-40B4-BE49-F238E27FC236}">
              <a16:creationId xmlns:a16="http://schemas.microsoft.com/office/drawing/2014/main" xmlns="" id="{00000000-0008-0000-2000-0000F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0" name="225 CuadroTexto">
          <a:extLst>
            <a:ext uri="{FF2B5EF4-FFF2-40B4-BE49-F238E27FC236}">
              <a16:creationId xmlns:a16="http://schemas.microsoft.com/office/drawing/2014/main" xmlns="" id="{00000000-0008-0000-2000-0000F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1" name="226 CuadroTexto">
          <a:extLst>
            <a:ext uri="{FF2B5EF4-FFF2-40B4-BE49-F238E27FC236}">
              <a16:creationId xmlns:a16="http://schemas.microsoft.com/office/drawing/2014/main" xmlns="" id="{00000000-0008-0000-2000-0000F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2" name="227 CuadroTexto">
          <a:extLst>
            <a:ext uri="{FF2B5EF4-FFF2-40B4-BE49-F238E27FC236}">
              <a16:creationId xmlns:a16="http://schemas.microsoft.com/office/drawing/2014/main" xmlns="" id="{00000000-0008-0000-2000-00000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3" name="228 CuadroTexto">
          <a:extLst>
            <a:ext uri="{FF2B5EF4-FFF2-40B4-BE49-F238E27FC236}">
              <a16:creationId xmlns:a16="http://schemas.microsoft.com/office/drawing/2014/main" xmlns="" id="{00000000-0008-0000-2000-00000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4" name="229 CuadroTexto">
          <a:extLst>
            <a:ext uri="{FF2B5EF4-FFF2-40B4-BE49-F238E27FC236}">
              <a16:creationId xmlns:a16="http://schemas.microsoft.com/office/drawing/2014/main" xmlns="" id="{00000000-0008-0000-2000-00000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5" name="230 CuadroTexto">
          <a:extLst>
            <a:ext uri="{FF2B5EF4-FFF2-40B4-BE49-F238E27FC236}">
              <a16:creationId xmlns:a16="http://schemas.microsoft.com/office/drawing/2014/main" xmlns="" id="{00000000-0008-0000-2000-00000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6" name="231 CuadroTexto">
          <a:extLst>
            <a:ext uri="{FF2B5EF4-FFF2-40B4-BE49-F238E27FC236}">
              <a16:creationId xmlns:a16="http://schemas.microsoft.com/office/drawing/2014/main" xmlns="" id="{00000000-0008-0000-2000-00000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7" name="232 CuadroTexto">
          <a:extLst>
            <a:ext uri="{FF2B5EF4-FFF2-40B4-BE49-F238E27FC236}">
              <a16:creationId xmlns:a16="http://schemas.microsoft.com/office/drawing/2014/main" xmlns="" id="{00000000-0008-0000-2000-00000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8" name="233 CuadroTexto">
          <a:extLst>
            <a:ext uri="{FF2B5EF4-FFF2-40B4-BE49-F238E27FC236}">
              <a16:creationId xmlns:a16="http://schemas.microsoft.com/office/drawing/2014/main" xmlns="" id="{00000000-0008-0000-2000-00000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9" name="234 CuadroTexto">
          <a:extLst>
            <a:ext uri="{FF2B5EF4-FFF2-40B4-BE49-F238E27FC236}">
              <a16:creationId xmlns:a16="http://schemas.microsoft.com/office/drawing/2014/main" xmlns="" id="{00000000-0008-0000-2000-00000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0" name="235 CuadroTexto">
          <a:extLst>
            <a:ext uri="{FF2B5EF4-FFF2-40B4-BE49-F238E27FC236}">
              <a16:creationId xmlns:a16="http://schemas.microsoft.com/office/drawing/2014/main" xmlns="" id="{00000000-0008-0000-2000-00000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1" name="236 CuadroTexto">
          <a:extLst>
            <a:ext uri="{FF2B5EF4-FFF2-40B4-BE49-F238E27FC236}">
              <a16:creationId xmlns:a16="http://schemas.microsoft.com/office/drawing/2014/main" xmlns="" id="{00000000-0008-0000-2000-00000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2" name="237 CuadroTexto">
          <a:extLst>
            <a:ext uri="{FF2B5EF4-FFF2-40B4-BE49-F238E27FC236}">
              <a16:creationId xmlns:a16="http://schemas.microsoft.com/office/drawing/2014/main" xmlns="" id="{00000000-0008-0000-2000-00000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3" name="238 CuadroTexto">
          <a:extLst>
            <a:ext uri="{FF2B5EF4-FFF2-40B4-BE49-F238E27FC236}">
              <a16:creationId xmlns:a16="http://schemas.microsoft.com/office/drawing/2014/main" xmlns="" id="{00000000-0008-0000-2000-00000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4" name="239 CuadroTexto">
          <a:extLst>
            <a:ext uri="{FF2B5EF4-FFF2-40B4-BE49-F238E27FC236}">
              <a16:creationId xmlns:a16="http://schemas.microsoft.com/office/drawing/2014/main" xmlns="" id="{00000000-0008-0000-2000-00000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5" name="240 CuadroTexto">
          <a:extLst>
            <a:ext uri="{FF2B5EF4-FFF2-40B4-BE49-F238E27FC236}">
              <a16:creationId xmlns:a16="http://schemas.microsoft.com/office/drawing/2014/main" xmlns="" id="{00000000-0008-0000-2000-00000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6" name="241 CuadroTexto">
          <a:extLst>
            <a:ext uri="{FF2B5EF4-FFF2-40B4-BE49-F238E27FC236}">
              <a16:creationId xmlns:a16="http://schemas.microsoft.com/office/drawing/2014/main" xmlns="" id="{00000000-0008-0000-2000-00000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7" name="242 CuadroTexto">
          <a:extLst>
            <a:ext uri="{FF2B5EF4-FFF2-40B4-BE49-F238E27FC236}">
              <a16:creationId xmlns:a16="http://schemas.microsoft.com/office/drawing/2014/main" xmlns="" id="{00000000-0008-0000-2000-00000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8" name="243 CuadroTexto">
          <a:extLst>
            <a:ext uri="{FF2B5EF4-FFF2-40B4-BE49-F238E27FC236}">
              <a16:creationId xmlns:a16="http://schemas.microsoft.com/office/drawing/2014/main" xmlns="" id="{00000000-0008-0000-2000-00001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9" name="244 CuadroTexto">
          <a:extLst>
            <a:ext uri="{FF2B5EF4-FFF2-40B4-BE49-F238E27FC236}">
              <a16:creationId xmlns:a16="http://schemas.microsoft.com/office/drawing/2014/main" xmlns="" id="{00000000-0008-0000-2000-00001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0" name="245 CuadroTexto">
          <a:extLst>
            <a:ext uri="{FF2B5EF4-FFF2-40B4-BE49-F238E27FC236}">
              <a16:creationId xmlns:a16="http://schemas.microsoft.com/office/drawing/2014/main" xmlns="" id="{00000000-0008-0000-2000-00001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1" name="246 CuadroTexto">
          <a:extLst>
            <a:ext uri="{FF2B5EF4-FFF2-40B4-BE49-F238E27FC236}">
              <a16:creationId xmlns:a16="http://schemas.microsoft.com/office/drawing/2014/main" xmlns="" id="{00000000-0008-0000-2000-00001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2" name="247 CuadroTexto">
          <a:extLst>
            <a:ext uri="{FF2B5EF4-FFF2-40B4-BE49-F238E27FC236}">
              <a16:creationId xmlns:a16="http://schemas.microsoft.com/office/drawing/2014/main" xmlns="" id="{00000000-0008-0000-2000-00001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3" name="248 CuadroTexto">
          <a:extLst>
            <a:ext uri="{FF2B5EF4-FFF2-40B4-BE49-F238E27FC236}">
              <a16:creationId xmlns:a16="http://schemas.microsoft.com/office/drawing/2014/main" xmlns="" id="{00000000-0008-0000-2000-00001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4" name="249 CuadroTexto">
          <a:extLst>
            <a:ext uri="{FF2B5EF4-FFF2-40B4-BE49-F238E27FC236}">
              <a16:creationId xmlns:a16="http://schemas.microsoft.com/office/drawing/2014/main" xmlns="" id="{00000000-0008-0000-2000-00001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5" name="250 CuadroTexto">
          <a:extLst>
            <a:ext uri="{FF2B5EF4-FFF2-40B4-BE49-F238E27FC236}">
              <a16:creationId xmlns:a16="http://schemas.microsoft.com/office/drawing/2014/main" xmlns="" id="{00000000-0008-0000-2000-00001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6" name="251 CuadroTexto">
          <a:extLst>
            <a:ext uri="{FF2B5EF4-FFF2-40B4-BE49-F238E27FC236}">
              <a16:creationId xmlns:a16="http://schemas.microsoft.com/office/drawing/2014/main" xmlns="" id="{00000000-0008-0000-2000-00001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7" name="252 CuadroTexto">
          <a:extLst>
            <a:ext uri="{FF2B5EF4-FFF2-40B4-BE49-F238E27FC236}">
              <a16:creationId xmlns:a16="http://schemas.microsoft.com/office/drawing/2014/main" xmlns="" id="{00000000-0008-0000-2000-00001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8" name="253 CuadroTexto">
          <a:extLst>
            <a:ext uri="{FF2B5EF4-FFF2-40B4-BE49-F238E27FC236}">
              <a16:creationId xmlns:a16="http://schemas.microsoft.com/office/drawing/2014/main" xmlns="" id="{00000000-0008-0000-2000-00001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9" name="254 CuadroTexto">
          <a:extLst>
            <a:ext uri="{FF2B5EF4-FFF2-40B4-BE49-F238E27FC236}">
              <a16:creationId xmlns:a16="http://schemas.microsoft.com/office/drawing/2014/main" xmlns="" id="{00000000-0008-0000-2000-00001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0" name="255 CuadroTexto">
          <a:extLst>
            <a:ext uri="{FF2B5EF4-FFF2-40B4-BE49-F238E27FC236}">
              <a16:creationId xmlns:a16="http://schemas.microsoft.com/office/drawing/2014/main" xmlns="" id="{00000000-0008-0000-2000-00001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1" name="256 CuadroTexto">
          <a:extLst>
            <a:ext uri="{FF2B5EF4-FFF2-40B4-BE49-F238E27FC236}">
              <a16:creationId xmlns:a16="http://schemas.microsoft.com/office/drawing/2014/main" xmlns="" id="{00000000-0008-0000-2000-00001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2" name="257 CuadroTexto">
          <a:extLst>
            <a:ext uri="{FF2B5EF4-FFF2-40B4-BE49-F238E27FC236}">
              <a16:creationId xmlns:a16="http://schemas.microsoft.com/office/drawing/2014/main" xmlns="" id="{00000000-0008-0000-2000-00001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3" name="258 CuadroTexto">
          <a:extLst>
            <a:ext uri="{FF2B5EF4-FFF2-40B4-BE49-F238E27FC236}">
              <a16:creationId xmlns:a16="http://schemas.microsoft.com/office/drawing/2014/main" xmlns="" id="{00000000-0008-0000-2000-00001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4" name="259 CuadroTexto">
          <a:extLst>
            <a:ext uri="{FF2B5EF4-FFF2-40B4-BE49-F238E27FC236}">
              <a16:creationId xmlns:a16="http://schemas.microsoft.com/office/drawing/2014/main" xmlns="" id="{00000000-0008-0000-2000-00002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5" name="260 CuadroTexto">
          <a:extLst>
            <a:ext uri="{FF2B5EF4-FFF2-40B4-BE49-F238E27FC236}">
              <a16:creationId xmlns:a16="http://schemas.microsoft.com/office/drawing/2014/main" xmlns="" id="{00000000-0008-0000-2000-00002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6" name="261 CuadroTexto">
          <a:extLst>
            <a:ext uri="{FF2B5EF4-FFF2-40B4-BE49-F238E27FC236}">
              <a16:creationId xmlns:a16="http://schemas.microsoft.com/office/drawing/2014/main" xmlns="" id="{00000000-0008-0000-2000-00002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7" name="262 CuadroTexto">
          <a:extLst>
            <a:ext uri="{FF2B5EF4-FFF2-40B4-BE49-F238E27FC236}">
              <a16:creationId xmlns:a16="http://schemas.microsoft.com/office/drawing/2014/main" xmlns="" id="{00000000-0008-0000-2000-00002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8" name="263 CuadroTexto">
          <a:extLst>
            <a:ext uri="{FF2B5EF4-FFF2-40B4-BE49-F238E27FC236}">
              <a16:creationId xmlns:a16="http://schemas.microsoft.com/office/drawing/2014/main" xmlns="" id="{00000000-0008-0000-2000-00002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9" name="264 CuadroTexto">
          <a:extLst>
            <a:ext uri="{FF2B5EF4-FFF2-40B4-BE49-F238E27FC236}">
              <a16:creationId xmlns:a16="http://schemas.microsoft.com/office/drawing/2014/main" xmlns="" id="{00000000-0008-0000-2000-00002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0" name="265 CuadroTexto">
          <a:extLst>
            <a:ext uri="{FF2B5EF4-FFF2-40B4-BE49-F238E27FC236}">
              <a16:creationId xmlns:a16="http://schemas.microsoft.com/office/drawing/2014/main" xmlns="" id="{00000000-0008-0000-2000-00002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1" name="266 CuadroTexto">
          <a:extLst>
            <a:ext uri="{FF2B5EF4-FFF2-40B4-BE49-F238E27FC236}">
              <a16:creationId xmlns:a16="http://schemas.microsoft.com/office/drawing/2014/main" xmlns="" id="{00000000-0008-0000-2000-00002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2" name="267 CuadroTexto">
          <a:extLst>
            <a:ext uri="{FF2B5EF4-FFF2-40B4-BE49-F238E27FC236}">
              <a16:creationId xmlns:a16="http://schemas.microsoft.com/office/drawing/2014/main" xmlns="" id="{00000000-0008-0000-2000-00002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833" name="268 CuadroTexto">
          <a:extLst>
            <a:ext uri="{FF2B5EF4-FFF2-40B4-BE49-F238E27FC236}">
              <a16:creationId xmlns:a16="http://schemas.microsoft.com/office/drawing/2014/main" xmlns="" id="{00000000-0008-0000-2000-00002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4" name="269 CuadroTexto">
          <a:extLst>
            <a:ext uri="{FF2B5EF4-FFF2-40B4-BE49-F238E27FC236}">
              <a16:creationId xmlns:a16="http://schemas.microsoft.com/office/drawing/2014/main" xmlns="" id="{00000000-0008-0000-2000-00002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5" name="270 CuadroTexto">
          <a:extLst>
            <a:ext uri="{FF2B5EF4-FFF2-40B4-BE49-F238E27FC236}">
              <a16:creationId xmlns:a16="http://schemas.microsoft.com/office/drawing/2014/main" xmlns="" id="{00000000-0008-0000-2000-00002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6" name="271 CuadroTexto">
          <a:extLst>
            <a:ext uri="{FF2B5EF4-FFF2-40B4-BE49-F238E27FC236}">
              <a16:creationId xmlns:a16="http://schemas.microsoft.com/office/drawing/2014/main" xmlns="" id="{00000000-0008-0000-2000-00002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7" name="272 CuadroTexto">
          <a:extLst>
            <a:ext uri="{FF2B5EF4-FFF2-40B4-BE49-F238E27FC236}">
              <a16:creationId xmlns:a16="http://schemas.microsoft.com/office/drawing/2014/main" xmlns="" id="{00000000-0008-0000-2000-00002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8" name="273 CuadroTexto">
          <a:extLst>
            <a:ext uri="{FF2B5EF4-FFF2-40B4-BE49-F238E27FC236}">
              <a16:creationId xmlns:a16="http://schemas.microsoft.com/office/drawing/2014/main" xmlns="" id="{00000000-0008-0000-2000-00002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9" name="274 CuadroTexto">
          <a:extLst>
            <a:ext uri="{FF2B5EF4-FFF2-40B4-BE49-F238E27FC236}">
              <a16:creationId xmlns:a16="http://schemas.microsoft.com/office/drawing/2014/main" xmlns="" id="{00000000-0008-0000-2000-00002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0" name="275 CuadroTexto">
          <a:extLst>
            <a:ext uri="{FF2B5EF4-FFF2-40B4-BE49-F238E27FC236}">
              <a16:creationId xmlns:a16="http://schemas.microsoft.com/office/drawing/2014/main" xmlns="" id="{00000000-0008-0000-2000-00003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1" name="276 CuadroTexto">
          <a:extLst>
            <a:ext uri="{FF2B5EF4-FFF2-40B4-BE49-F238E27FC236}">
              <a16:creationId xmlns:a16="http://schemas.microsoft.com/office/drawing/2014/main" xmlns="" id="{00000000-0008-0000-2000-00003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2" name="277 CuadroTexto">
          <a:extLst>
            <a:ext uri="{FF2B5EF4-FFF2-40B4-BE49-F238E27FC236}">
              <a16:creationId xmlns:a16="http://schemas.microsoft.com/office/drawing/2014/main" xmlns="" id="{00000000-0008-0000-2000-00003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3" name="278 CuadroTexto">
          <a:extLst>
            <a:ext uri="{FF2B5EF4-FFF2-40B4-BE49-F238E27FC236}">
              <a16:creationId xmlns:a16="http://schemas.microsoft.com/office/drawing/2014/main" xmlns="" id="{00000000-0008-0000-2000-00003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4" name="279 CuadroTexto">
          <a:extLst>
            <a:ext uri="{FF2B5EF4-FFF2-40B4-BE49-F238E27FC236}">
              <a16:creationId xmlns:a16="http://schemas.microsoft.com/office/drawing/2014/main" xmlns="" id="{00000000-0008-0000-2000-00003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5" name="280 CuadroTexto">
          <a:extLst>
            <a:ext uri="{FF2B5EF4-FFF2-40B4-BE49-F238E27FC236}">
              <a16:creationId xmlns:a16="http://schemas.microsoft.com/office/drawing/2014/main" xmlns="" id="{00000000-0008-0000-2000-00003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6" name="281 CuadroTexto">
          <a:extLst>
            <a:ext uri="{FF2B5EF4-FFF2-40B4-BE49-F238E27FC236}">
              <a16:creationId xmlns:a16="http://schemas.microsoft.com/office/drawing/2014/main" xmlns="" id="{00000000-0008-0000-2000-00003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7" name="282 CuadroTexto">
          <a:extLst>
            <a:ext uri="{FF2B5EF4-FFF2-40B4-BE49-F238E27FC236}">
              <a16:creationId xmlns:a16="http://schemas.microsoft.com/office/drawing/2014/main" xmlns="" id="{00000000-0008-0000-2000-00003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8" name="283 CuadroTexto">
          <a:extLst>
            <a:ext uri="{FF2B5EF4-FFF2-40B4-BE49-F238E27FC236}">
              <a16:creationId xmlns:a16="http://schemas.microsoft.com/office/drawing/2014/main" xmlns="" id="{00000000-0008-0000-2000-00003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9" name="284 CuadroTexto">
          <a:extLst>
            <a:ext uri="{FF2B5EF4-FFF2-40B4-BE49-F238E27FC236}">
              <a16:creationId xmlns:a16="http://schemas.microsoft.com/office/drawing/2014/main" xmlns="" id="{00000000-0008-0000-2000-00003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50" name="285 CuadroTexto">
          <a:extLst>
            <a:ext uri="{FF2B5EF4-FFF2-40B4-BE49-F238E27FC236}">
              <a16:creationId xmlns:a16="http://schemas.microsoft.com/office/drawing/2014/main" xmlns="" id="{00000000-0008-0000-2000-00003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1" name="286 CuadroTexto">
          <a:extLst>
            <a:ext uri="{FF2B5EF4-FFF2-40B4-BE49-F238E27FC236}">
              <a16:creationId xmlns:a16="http://schemas.microsoft.com/office/drawing/2014/main" xmlns="" id="{00000000-0008-0000-2000-00003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2" name="287 CuadroTexto">
          <a:extLst>
            <a:ext uri="{FF2B5EF4-FFF2-40B4-BE49-F238E27FC236}">
              <a16:creationId xmlns:a16="http://schemas.microsoft.com/office/drawing/2014/main" xmlns="" id="{00000000-0008-0000-2000-00003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3" name="288 CuadroTexto">
          <a:extLst>
            <a:ext uri="{FF2B5EF4-FFF2-40B4-BE49-F238E27FC236}">
              <a16:creationId xmlns:a16="http://schemas.microsoft.com/office/drawing/2014/main" xmlns="" id="{00000000-0008-0000-2000-00003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4" name="289 CuadroTexto">
          <a:extLst>
            <a:ext uri="{FF2B5EF4-FFF2-40B4-BE49-F238E27FC236}">
              <a16:creationId xmlns:a16="http://schemas.microsoft.com/office/drawing/2014/main" xmlns="" id="{00000000-0008-0000-2000-00003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5" name="290 CuadroTexto">
          <a:extLst>
            <a:ext uri="{FF2B5EF4-FFF2-40B4-BE49-F238E27FC236}">
              <a16:creationId xmlns:a16="http://schemas.microsoft.com/office/drawing/2014/main" xmlns="" id="{00000000-0008-0000-2000-00003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6" name="291 CuadroTexto">
          <a:extLst>
            <a:ext uri="{FF2B5EF4-FFF2-40B4-BE49-F238E27FC236}">
              <a16:creationId xmlns:a16="http://schemas.microsoft.com/office/drawing/2014/main" xmlns="" id="{00000000-0008-0000-2000-00004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7" name="292 CuadroTexto">
          <a:extLst>
            <a:ext uri="{FF2B5EF4-FFF2-40B4-BE49-F238E27FC236}">
              <a16:creationId xmlns:a16="http://schemas.microsoft.com/office/drawing/2014/main" xmlns="" id="{00000000-0008-0000-2000-00004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8" name="293 CuadroTexto">
          <a:extLst>
            <a:ext uri="{FF2B5EF4-FFF2-40B4-BE49-F238E27FC236}">
              <a16:creationId xmlns:a16="http://schemas.microsoft.com/office/drawing/2014/main" xmlns="" id="{00000000-0008-0000-2000-00004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9" name="294 CuadroTexto">
          <a:extLst>
            <a:ext uri="{FF2B5EF4-FFF2-40B4-BE49-F238E27FC236}">
              <a16:creationId xmlns:a16="http://schemas.microsoft.com/office/drawing/2014/main" xmlns="" id="{00000000-0008-0000-2000-00004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0" name="295 CuadroTexto">
          <a:extLst>
            <a:ext uri="{FF2B5EF4-FFF2-40B4-BE49-F238E27FC236}">
              <a16:creationId xmlns:a16="http://schemas.microsoft.com/office/drawing/2014/main" xmlns="" id="{00000000-0008-0000-2000-00004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1" name="296 CuadroTexto">
          <a:extLst>
            <a:ext uri="{FF2B5EF4-FFF2-40B4-BE49-F238E27FC236}">
              <a16:creationId xmlns:a16="http://schemas.microsoft.com/office/drawing/2014/main" xmlns="" id="{00000000-0008-0000-2000-00004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862" name="301 CuadroTexto">
          <a:extLst>
            <a:ext uri="{FF2B5EF4-FFF2-40B4-BE49-F238E27FC236}">
              <a16:creationId xmlns:a16="http://schemas.microsoft.com/office/drawing/2014/main" xmlns="" id="{00000000-0008-0000-2000-00004607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3" name="17 CuadroTexto">
          <a:extLst>
            <a:ext uri="{FF2B5EF4-FFF2-40B4-BE49-F238E27FC236}">
              <a16:creationId xmlns:a16="http://schemas.microsoft.com/office/drawing/2014/main" xmlns="" id="{00000000-0008-0000-2000-00004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864" name="90 CuadroTexto">
          <a:extLst>
            <a:ext uri="{FF2B5EF4-FFF2-40B4-BE49-F238E27FC236}">
              <a16:creationId xmlns:a16="http://schemas.microsoft.com/office/drawing/2014/main" xmlns="" id="{00000000-0008-0000-2000-000048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5" name="91 CuadroTexto">
          <a:extLst>
            <a:ext uri="{FF2B5EF4-FFF2-40B4-BE49-F238E27FC236}">
              <a16:creationId xmlns:a16="http://schemas.microsoft.com/office/drawing/2014/main" xmlns="" id="{00000000-0008-0000-2000-000049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6" name="92 CuadroTexto">
          <a:extLst>
            <a:ext uri="{FF2B5EF4-FFF2-40B4-BE49-F238E27FC236}">
              <a16:creationId xmlns:a16="http://schemas.microsoft.com/office/drawing/2014/main" xmlns="" id="{00000000-0008-0000-2000-00004A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7" name="93 CuadroTexto">
          <a:extLst>
            <a:ext uri="{FF2B5EF4-FFF2-40B4-BE49-F238E27FC236}">
              <a16:creationId xmlns:a16="http://schemas.microsoft.com/office/drawing/2014/main" xmlns="" id="{00000000-0008-0000-2000-00004B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8" name="94 CuadroTexto">
          <a:extLst>
            <a:ext uri="{FF2B5EF4-FFF2-40B4-BE49-F238E27FC236}">
              <a16:creationId xmlns:a16="http://schemas.microsoft.com/office/drawing/2014/main" xmlns="" id="{00000000-0008-0000-2000-00004C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9" name="95 CuadroTexto">
          <a:extLst>
            <a:ext uri="{FF2B5EF4-FFF2-40B4-BE49-F238E27FC236}">
              <a16:creationId xmlns:a16="http://schemas.microsoft.com/office/drawing/2014/main" xmlns="" id="{00000000-0008-0000-2000-00004D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0" name="96 CuadroTexto">
          <a:extLst>
            <a:ext uri="{FF2B5EF4-FFF2-40B4-BE49-F238E27FC236}">
              <a16:creationId xmlns:a16="http://schemas.microsoft.com/office/drawing/2014/main" xmlns="" id="{00000000-0008-0000-2000-00004E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1" name="97 CuadroTexto">
          <a:extLst>
            <a:ext uri="{FF2B5EF4-FFF2-40B4-BE49-F238E27FC236}">
              <a16:creationId xmlns:a16="http://schemas.microsoft.com/office/drawing/2014/main" xmlns="" id="{00000000-0008-0000-2000-00004F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2" name="98 CuadroTexto">
          <a:extLst>
            <a:ext uri="{FF2B5EF4-FFF2-40B4-BE49-F238E27FC236}">
              <a16:creationId xmlns:a16="http://schemas.microsoft.com/office/drawing/2014/main" xmlns="" id="{00000000-0008-0000-2000-000050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3" name="99 CuadroTexto">
          <a:extLst>
            <a:ext uri="{FF2B5EF4-FFF2-40B4-BE49-F238E27FC236}">
              <a16:creationId xmlns:a16="http://schemas.microsoft.com/office/drawing/2014/main" xmlns="" id="{00000000-0008-0000-2000-000051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4" name="100 CuadroTexto">
          <a:extLst>
            <a:ext uri="{FF2B5EF4-FFF2-40B4-BE49-F238E27FC236}">
              <a16:creationId xmlns:a16="http://schemas.microsoft.com/office/drawing/2014/main" xmlns="" id="{00000000-0008-0000-2000-000052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5" name="101 CuadroTexto">
          <a:extLst>
            <a:ext uri="{FF2B5EF4-FFF2-40B4-BE49-F238E27FC236}">
              <a16:creationId xmlns:a16="http://schemas.microsoft.com/office/drawing/2014/main" xmlns="" id="{00000000-0008-0000-2000-000053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76" name="118 CuadroTexto">
          <a:extLst>
            <a:ext uri="{FF2B5EF4-FFF2-40B4-BE49-F238E27FC236}">
              <a16:creationId xmlns:a16="http://schemas.microsoft.com/office/drawing/2014/main" xmlns="" id="{00000000-0008-0000-2000-00005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7" name="119 CuadroTexto">
          <a:extLst>
            <a:ext uri="{FF2B5EF4-FFF2-40B4-BE49-F238E27FC236}">
              <a16:creationId xmlns:a16="http://schemas.microsoft.com/office/drawing/2014/main" xmlns="" id="{00000000-0008-0000-2000-00005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8" name="120 CuadroTexto">
          <a:extLst>
            <a:ext uri="{FF2B5EF4-FFF2-40B4-BE49-F238E27FC236}">
              <a16:creationId xmlns:a16="http://schemas.microsoft.com/office/drawing/2014/main" xmlns="" id="{00000000-0008-0000-2000-00005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9" name="121 CuadroTexto">
          <a:extLst>
            <a:ext uri="{FF2B5EF4-FFF2-40B4-BE49-F238E27FC236}">
              <a16:creationId xmlns:a16="http://schemas.microsoft.com/office/drawing/2014/main" xmlns="" id="{00000000-0008-0000-2000-00005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0" name="122 CuadroTexto">
          <a:extLst>
            <a:ext uri="{FF2B5EF4-FFF2-40B4-BE49-F238E27FC236}">
              <a16:creationId xmlns:a16="http://schemas.microsoft.com/office/drawing/2014/main" xmlns="" id="{00000000-0008-0000-2000-00005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1" name="123 CuadroTexto">
          <a:extLst>
            <a:ext uri="{FF2B5EF4-FFF2-40B4-BE49-F238E27FC236}">
              <a16:creationId xmlns:a16="http://schemas.microsoft.com/office/drawing/2014/main" xmlns="" id="{00000000-0008-0000-2000-00005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2" name="124 CuadroTexto">
          <a:extLst>
            <a:ext uri="{FF2B5EF4-FFF2-40B4-BE49-F238E27FC236}">
              <a16:creationId xmlns:a16="http://schemas.microsoft.com/office/drawing/2014/main" xmlns="" id="{00000000-0008-0000-2000-00005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3" name="125 CuadroTexto">
          <a:extLst>
            <a:ext uri="{FF2B5EF4-FFF2-40B4-BE49-F238E27FC236}">
              <a16:creationId xmlns:a16="http://schemas.microsoft.com/office/drawing/2014/main" xmlns="" id="{00000000-0008-0000-2000-00005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4" name="143 CuadroTexto">
          <a:extLst>
            <a:ext uri="{FF2B5EF4-FFF2-40B4-BE49-F238E27FC236}">
              <a16:creationId xmlns:a16="http://schemas.microsoft.com/office/drawing/2014/main" xmlns="" id="{00000000-0008-0000-2000-00005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5" name="144 CuadroTexto">
          <a:extLst>
            <a:ext uri="{FF2B5EF4-FFF2-40B4-BE49-F238E27FC236}">
              <a16:creationId xmlns:a16="http://schemas.microsoft.com/office/drawing/2014/main" xmlns="" id="{00000000-0008-0000-2000-00005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6" name="145 CuadroTexto">
          <a:extLst>
            <a:ext uri="{FF2B5EF4-FFF2-40B4-BE49-F238E27FC236}">
              <a16:creationId xmlns:a16="http://schemas.microsoft.com/office/drawing/2014/main" xmlns="" id="{00000000-0008-0000-2000-00005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7" name="146 CuadroTexto">
          <a:extLst>
            <a:ext uri="{FF2B5EF4-FFF2-40B4-BE49-F238E27FC236}">
              <a16:creationId xmlns:a16="http://schemas.microsoft.com/office/drawing/2014/main" xmlns="" id="{00000000-0008-0000-2000-00005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8" name="147 CuadroTexto">
          <a:extLst>
            <a:ext uri="{FF2B5EF4-FFF2-40B4-BE49-F238E27FC236}">
              <a16:creationId xmlns:a16="http://schemas.microsoft.com/office/drawing/2014/main" xmlns="" id="{00000000-0008-0000-2000-00006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9" name="148 CuadroTexto">
          <a:extLst>
            <a:ext uri="{FF2B5EF4-FFF2-40B4-BE49-F238E27FC236}">
              <a16:creationId xmlns:a16="http://schemas.microsoft.com/office/drawing/2014/main" xmlns="" id="{00000000-0008-0000-2000-00006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0" name="149 CuadroTexto">
          <a:extLst>
            <a:ext uri="{FF2B5EF4-FFF2-40B4-BE49-F238E27FC236}">
              <a16:creationId xmlns:a16="http://schemas.microsoft.com/office/drawing/2014/main" xmlns="" id="{00000000-0008-0000-2000-00006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1" name="150 CuadroTexto">
          <a:extLst>
            <a:ext uri="{FF2B5EF4-FFF2-40B4-BE49-F238E27FC236}">
              <a16:creationId xmlns:a16="http://schemas.microsoft.com/office/drawing/2014/main" xmlns="" id="{00000000-0008-0000-2000-00006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2" name="151 CuadroTexto">
          <a:extLst>
            <a:ext uri="{FF2B5EF4-FFF2-40B4-BE49-F238E27FC236}">
              <a16:creationId xmlns:a16="http://schemas.microsoft.com/office/drawing/2014/main" xmlns="" id="{00000000-0008-0000-2000-00006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3" name="152 CuadroTexto">
          <a:extLst>
            <a:ext uri="{FF2B5EF4-FFF2-40B4-BE49-F238E27FC236}">
              <a16:creationId xmlns:a16="http://schemas.microsoft.com/office/drawing/2014/main" xmlns="" id="{00000000-0008-0000-2000-00006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4" name="153 CuadroTexto">
          <a:extLst>
            <a:ext uri="{FF2B5EF4-FFF2-40B4-BE49-F238E27FC236}">
              <a16:creationId xmlns:a16="http://schemas.microsoft.com/office/drawing/2014/main" xmlns="" id="{00000000-0008-0000-2000-00006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5" name="154 CuadroTexto">
          <a:extLst>
            <a:ext uri="{FF2B5EF4-FFF2-40B4-BE49-F238E27FC236}">
              <a16:creationId xmlns:a16="http://schemas.microsoft.com/office/drawing/2014/main" xmlns="" id="{00000000-0008-0000-2000-00006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6" name="155 CuadroTexto">
          <a:extLst>
            <a:ext uri="{FF2B5EF4-FFF2-40B4-BE49-F238E27FC236}">
              <a16:creationId xmlns:a16="http://schemas.microsoft.com/office/drawing/2014/main" xmlns="" id="{00000000-0008-0000-2000-00006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7" name="156 CuadroTexto">
          <a:extLst>
            <a:ext uri="{FF2B5EF4-FFF2-40B4-BE49-F238E27FC236}">
              <a16:creationId xmlns:a16="http://schemas.microsoft.com/office/drawing/2014/main" xmlns="" id="{00000000-0008-0000-2000-00006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8" name="157 CuadroTexto">
          <a:extLst>
            <a:ext uri="{FF2B5EF4-FFF2-40B4-BE49-F238E27FC236}">
              <a16:creationId xmlns:a16="http://schemas.microsoft.com/office/drawing/2014/main" xmlns="" id="{00000000-0008-0000-2000-00006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9" name="158 CuadroTexto">
          <a:extLst>
            <a:ext uri="{FF2B5EF4-FFF2-40B4-BE49-F238E27FC236}">
              <a16:creationId xmlns:a16="http://schemas.microsoft.com/office/drawing/2014/main" xmlns="" id="{00000000-0008-0000-2000-00006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0" name="159 CuadroTexto">
          <a:extLst>
            <a:ext uri="{FF2B5EF4-FFF2-40B4-BE49-F238E27FC236}">
              <a16:creationId xmlns:a16="http://schemas.microsoft.com/office/drawing/2014/main" xmlns="" id="{00000000-0008-0000-2000-00006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1" name="160 CuadroTexto">
          <a:extLst>
            <a:ext uri="{FF2B5EF4-FFF2-40B4-BE49-F238E27FC236}">
              <a16:creationId xmlns:a16="http://schemas.microsoft.com/office/drawing/2014/main" xmlns="" id="{00000000-0008-0000-2000-00006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2" name="161 CuadroTexto">
          <a:extLst>
            <a:ext uri="{FF2B5EF4-FFF2-40B4-BE49-F238E27FC236}">
              <a16:creationId xmlns:a16="http://schemas.microsoft.com/office/drawing/2014/main" xmlns="" id="{00000000-0008-0000-2000-00006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3" name="162 CuadroTexto">
          <a:extLst>
            <a:ext uri="{FF2B5EF4-FFF2-40B4-BE49-F238E27FC236}">
              <a16:creationId xmlns:a16="http://schemas.microsoft.com/office/drawing/2014/main" xmlns="" id="{00000000-0008-0000-2000-00006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4" name="163 CuadroTexto">
          <a:extLst>
            <a:ext uri="{FF2B5EF4-FFF2-40B4-BE49-F238E27FC236}">
              <a16:creationId xmlns:a16="http://schemas.microsoft.com/office/drawing/2014/main" xmlns="" id="{00000000-0008-0000-2000-00007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5" name="164 CuadroTexto">
          <a:extLst>
            <a:ext uri="{FF2B5EF4-FFF2-40B4-BE49-F238E27FC236}">
              <a16:creationId xmlns:a16="http://schemas.microsoft.com/office/drawing/2014/main" xmlns="" id="{00000000-0008-0000-2000-00007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6" name="165 CuadroTexto">
          <a:extLst>
            <a:ext uri="{FF2B5EF4-FFF2-40B4-BE49-F238E27FC236}">
              <a16:creationId xmlns:a16="http://schemas.microsoft.com/office/drawing/2014/main" xmlns="" id="{00000000-0008-0000-2000-00007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7" name="166 CuadroTexto">
          <a:extLst>
            <a:ext uri="{FF2B5EF4-FFF2-40B4-BE49-F238E27FC236}">
              <a16:creationId xmlns:a16="http://schemas.microsoft.com/office/drawing/2014/main" xmlns="" id="{00000000-0008-0000-2000-00007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8" name="167 CuadroTexto">
          <a:extLst>
            <a:ext uri="{FF2B5EF4-FFF2-40B4-BE49-F238E27FC236}">
              <a16:creationId xmlns:a16="http://schemas.microsoft.com/office/drawing/2014/main" xmlns="" id="{00000000-0008-0000-2000-00007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9" name="168 CuadroTexto">
          <a:extLst>
            <a:ext uri="{FF2B5EF4-FFF2-40B4-BE49-F238E27FC236}">
              <a16:creationId xmlns:a16="http://schemas.microsoft.com/office/drawing/2014/main" xmlns="" id="{00000000-0008-0000-2000-00007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0" name="169 CuadroTexto">
          <a:extLst>
            <a:ext uri="{FF2B5EF4-FFF2-40B4-BE49-F238E27FC236}">
              <a16:creationId xmlns:a16="http://schemas.microsoft.com/office/drawing/2014/main" xmlns="" id="{00000000-0008-0000-2000-00007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1" name="170 CuadroTexto">
          <a:extLst>
            <a:ext uri="{FF2B5EF4-FFF2-40B4-BE49-F238E27FC236}">
              <a16:creationId xmlns:a16="http://schemas.microsoft.com/office/drawing/2014/main" xmlns="" id="{00000000-0008-0000-2000-00007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2" name="171 CuadroTexto">
          <a:extLst>
            <a:ext uri="{FF2B5EF4-FFF2-40B4-BE49-F238E27FC236}">
              <a16:creationId xmlns:a16="http://schemas.microsoft.com/office/drawing/2014/main" xmlns="" id="{00000000-0008-0000-2000-00007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3" name="172 CuadroTexto">
          <a:extLst>
            <a:ext uri="{FF2B5EF4-FFF2-40B4-BE49-F238E27FC236}">
              <a16:creationId xmlns:a16="http://schemas.microsoft.com/office/drawing/2014/main" xmlns="" id="{00000000-0008-0000-2000-00007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4" name="173 CuadroTexto">
          <a:extLst>
            <a:ext uri="{FF2B5EF4-FFF2-40B4-BE49-F238E27FC236}">
              <a16:creationId xmlns:a16="http://schemas.microsoft.com/office/drawing/2014/main" xmlns="" id="{00000000-0008-0000-2000-00007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5" name="174 CuadroTexto">
          <a:extLst>
            <a:ext uri="{FF2B5EF4-FFF2-40B4-BE49-F238E27FC236}">
              <a16:creationId xmlns:a16="http://schemas.microsoft.com/office/drawing/2014/main" xmlns="" id="{00000000-0008-0000-2000-00007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6" name="175 CuadroTexto">
          <a:extLst>
            <a:ext uri="{FF2B5EF4-FFF2-40B4-BE49-F238E27FC236}">
              <a16:creationId xmlns:a16="http://schemas.microsoft.com/office/drawing/2014/main" xmlns="" id="{00000000-0008-0000-2000-00007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7" name="176 CuadroTexto">
          <a:extLst>
            <a:ext uri="{FF2B5EF4-FFF2-40B4-BE49-F238E27FC236}">
              <a16:creationId xmlns:a16="http://schemas.microsoft.com/office/drawing/2014/main" xmlns="" id="{00000000-0008-0000-2000-00007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8" name="177 CuadroTexto">
          <a:extLst>
            <a:ext uri="{FF2B5EF4-FFF2-40B4-BE49-F238E27FC236}">
              <a16:creationId xmlns:a16="http://schemas.microsoft.com/office/drawing/2014/main" xmlns="" id="{00000000-0008-0000-2000-00007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9" name="178 CuadroTexto">
          <a:extLst>
            <a:ext uri="{FF2B5EF4-FFF2-40B4-BE49-F238E27FC236}">
              <a16:creationId xmlns:a16="http://schemas.microsoft.com/office/drawing/2014/main" xmlns="" id="{00000000-0008-0000-2000-00007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0" name="179 CuadroTexto">
          <a:extLst>
            <a:ext uri="{FF2B5EF4-FFF2-40B4-BE49-F238E27FC236}">
              <a16:creationId xmlns:a16="http://schemas.microsoft.com/office/drawing/2014/main" xmlns="" id="{00000000-0008-0000-2000-00008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1" name="180 CuadroTexto">
          <a:extLst>
            <a:ext uri="{FF2B5EF4-FFF2-40B4-BE49-F238E27FC236}">
              <a16:creationId xmlns:a16="http://schemas.microsoft.com/office/drawing/2014/main" xmlns="" id="{00000000-0008-0000-2000-00008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2" name="181 CuadroTexto">
          <a:extLst>
            <a:ext uri="{FF2B5EF4-FFF2-40B4-BE49-F238E27FC236}">
              <a16:creationId xmlns:a16="http://schemas.microsoft.com/office/drawing/2014/main" xmlns="" id="{00000000-0008-0000-2000-00008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3" name="182 CuadroTexto">
          <a:extLst>
            <a:ext uri="{FF2B5EF4-FFF2-40B4-BE49-F238E27FC236}">
              <a16:creationId xmlns:a16="http://schemas.microsoft.com/office/drawing/2014/main" xmlns="" id="{00000000-0008-0000-2000-00008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4" name="183 CuadroTexto">
          <a:extLst>
            <a:ext uri="{FF2B5EF4-FFF2-40B4-BE49-F238E27FC236}">
              <a16:creationId xmlns:a16="http://schemas.microsoft.com/office/drawing/2014/main" xmlns="" id="{00000000-0008-0000-2000-00008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5" name="184 CuadroTexto">
          <a:extLst>
            <a:ext uri="{FF2B5EF4-FFF2-40B4-BE49-F238E27FC236}">
              <a16:creationId xmlns:a16="http://schemas.microsoft.com/office/drawing/2014/main" xmlns="" id="{00000000-0008-0000-2000-00008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6" name="185 CuadroTexto">
          <a:extLst>
            <a:ext uri="{FF2B5EF4-FFF2-40B4-BE49-F238E27FC236}">
              <a16:creationId xmlns:a16="http://schemas.microsoft.com/office/drawing/2014/main" xmlns="" id="{00000000-0008-0000-2000-00008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7" name="186 CuadroTexto">
          <a:extLst>
            <a:ext uri="{FF2B5EF4-FFF2-40B4-BE49-F238E27FC236}">
              <a16:creationId xmlns:a16="http://schemas.microsoft.com/office/drawing/2014/main" xmlns="" id="{00000000-0008-0000-2000-00008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8" name="187 CuadroTexto">
          <a:extLst>
            <a:ext uri="{FF2B5EF4-FFF2-40B4-BE49-F238E27FC236}">
              <a16:creationId xmlns:a16="http://schemas.microsoft.com/office/drawing/2014/main" xmlns="" id="{00000000-0008-0000-2000-00008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9" name="188 CuadroTexto">
          <a:extLst>
            <a:ext uri="{FF2B5EF4-FFF2-40B4-BE49-F238E27FC236}">
              <a16:creationId xmlns:a16="http://schemas.microsoft.com/office/drawing/2014/main" xmlns="" id="{00000000-0008-0000-2000-00008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0" name="189 CuadroTexto">
          <a:extLst>
            <a:ext uri="{FF2B5EF4-FFF2-40B4-BE49-F238E27FC236}">
              <a16:creationId xmlns:a16="http://schemas.microsoft.com/office/drawing/2014/main" xmlns="" id="{00000000-0008-0000-2000-00008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1" name="190 CuadroTexto">
          <a:extLst>
            <a:ext uri="{FF2B5EF4-FFF2-40B4-BE49-F238E27FC236}">
              <a16:creationId xmlns:a16="http://schemas.microsoft.com/office/drawing/2014/main" xmlns="" id="{00000000-0008-0000-2000-00008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2" name="191 CuadroTexto">
          <a:extLst>
            <a:ext uri="{FF2B5EF4-FFF2-40B4-BE49-F238E27FC236}">
              <a16:creationId xmlns:a16="http://schemas.microsoft.com/office/drawing/2014/main" xmlns="" id="{00000000-0008-0000-2000-00008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3" name="192 CuadroTexto">
          <a:extLst>
            <a:ext uri="{FF2B5EF4-FFF2-40B4-BE49-F238E27FC236}">
              <a16:creationId xmlns:a16="http://schemas.microsoft.com/office/drawing/2014/main" xmlns="" id="{00000000-0008-0000-2000-00008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4" name="193 CuadroTexto">
          <a:extLst>
            <a:ext uri="{FF2B5EF4-FFF2-40B4-BE49-F238E27FC236}">
              <a16:creationId xmlns:a16="http://schemas.microsoft.com/office/drawing/2014/main" xmlns="" id="{00000000-0008-0000-2000-00008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5" name="194 CuadroTexto">
          <a:extLst>
            <a:ext uri="{FF2B5EF4-FFF2-40B4-BE49-F238E27FC236}">
              <a16:creationId xmlns:a16="http://schemas.microsoft.com/office/drawing/2014/main" xmlns="" id="{00000000-0008-0000-2000-00008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6" name="195 CuadroTexto">
          <a:extLst>
            <a:ext uri="{FF2B5EF4-FFF2-40B4-BE49-F238E27FC236}">
              <a16:creationId xmlns:a16="http://schemas.microsoft.com/office/drawing/2014/main" xmlns="" id="{00000000-0008-0000-2000-00009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7" name="196 CuadroTexto">
          <a:extLst>
            <a:ext uri="{FF2B5EF4-FFF2-40B4-BE49-F238E27FC236}">
              <a16:creationId xmlns:a16="http://schemas.microsoft.com/office/drawing/2014/main" xmlns="" id="{00000000-0008-0000-2000-00009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8" name="197 CuadroTexto">
          <a:extLst>
            <a:ext uri="{FF2B5EF4-FFF2-40B4-BE49-F238E27FC236}">
              <a16:creationId xmlns:a16="http://schemas.microsoft.com/office/drawing/2014/main" xmlns="" id="{00000000-0008-0000-2000-00009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9" name="198 CuadroTexto">
          <a:extLst>
            <a:ext uri="{FF2B5EF4-FFF2-40B4-BE49-F238E27FC236}">
              <a16:creationId xmlns:a16="http://schemas.microsoft.com/office/drawing/2014/main" xmlns="" id="{00000000-0008-0000-2000-00009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0" name="199 CuadroTexto">
          <a:extLst>
            <a:ext uri="{FF2B5EF4-FFF2-40B4-BE49-F238E27FC236}">
              <a16:creationId xmlns:a16="http://schemas.microsoft.com/office/drawing/2014/main" xmlns="" id="{00000000-0008-0000-2000-00009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1" name="200 CuadroTexto">
          <a:extLst>
            <a:ext uri="{FF2B5EF4-FFF2-40B4-BE49-F238E27FC236}">
              <a16:creationId xmlns:a16="http://schemas.microsoft.com/office/drawing/2014/main" xmlns="" id="{00000000-0008-0000-2000-00009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2" name="201 CuadroTexto">
          <a:extLst>
            <a:ext uri="{FF2B5EF4-FFF2-40B4-BE49-F238E27FC236}">
              <a16:creationId xmlns:a16="http://schemas.microsoft.com/office/drawing/2014/main" xmlns="" id="{00000000-0008-0000-2000-00009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3" name="202 CuadroTexto">
          <a:extLst>
            <a:ext uri="{FF2B5EF4-FFF2-40B4-BE49-F238E27FC236}">
              <a16:creationId xmlns:a16="http://schemas.microsoft.com/office/drawing/2014/main" xmlns="" id="{00000000-0008-0000-2000-00009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4" name="203 CuadroTexto">
          <a:extLst>
            <a:ext uri="{FF2B5EF4-FFF2-40B4-BE49-F238E27FC236}">
              <a16:creationId xmlns:a16="http://schemas.microsoft.com/office/drawing/2014/main" xmlns="" id="{00000000-0008-0000-2000-00009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5" name="204 CuadroTexto">
          <a:extLst>
            <a:ext uri="{FF2B5EF4-FFF2-40B4-BE49-F238E27FC236}">
              <a16:creationId xmlns:a16="http://schemas.microsoft.com/office/drawing/2014/main" xmlns="" id="{00000000-0008-0000-2000-00009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6" name="205 CuadroTexto">
          <a:extLst>
            <a:ext uri="{FF2B5EF4-FFF2-40B4-BE49-F238E27FC236}">
              <a16:creationId xmlns:a16="http://schemas.microsoft.com/office/drawing/2014/main" xmlns="" id="{00000000-0008-0000-2000-00009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7" name="206 CuadroTexto">
          <a:extLst>
            <a:ext uri="{FF2B5EF4-FFF2-40B4-BE49-F238E27FC236}">
              <a16:creationId xmlns:a16="http://schemas.microsoft.com/office/drawing/2014/main" xmlns="" id="{00000000-0008-0000-2000-00009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8" name="207 CuadroTexto">
          <a:extLst>
            <a:ext uri="{FF2B5EF4-FFF2-40B4-BE49-F238E27FC236}">
              <a16:creationId xmlns:a16="http://schemas.microsoft.com/office/drawing/2014/main" xmlns="" id="{00000000-0008-0000-2000-00009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9" name="208 CuadroTexto">
          <a:extLst>
            <a:ext uri="{FF2B5EF4-FFF2-40B4-BE49-F238E27FC236}">
              <a16:creationId xmlns:a16="http://schemas.microsoft.com/office/drawing/2014/main" xmlns="" id="{00000000-0008-0000-2000-00009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0" name="209 CuadroTexto">
          <a:extLst>
            <a:ext uri="{FF2B5EF4-FFF2-40B4-BE49-F238E27FC236}">
              <a16:creationId xmlns:a16="http://schemas.microsoft.com/office/drawing/2014/main" xmlns="" id="{00000000-0008-0000-2000-00009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1" name="210 CuadroTexto">
          <a:extLst>
            <a:ext uri="{FF2B5EF4-FFF2-40B4-BE49-F238E27FC236}">
              <a16:creationId xmlns:a16="http://schemas.microsoft.com/office/drawing/2014/main" xmlns="" id="{00000000-0008-0000-2000-00009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2" name="211 CuadroTexto">
          <a:extLst>
            <a:ext uri="{FF2B5EF4-FFF2-40B4-BE49-F238E27FC236}">
              <a16:creationId xmlns:a16="http://schemas.microsoft.com/office/drawing/2014/main" xmlns="" id="{00000000-0008-0000-2000-0000A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3" name="212 CuadroTexto">
          <a:extLst>
            <a:ext uri="{FF2B5EF4-FFF2-40B4-BE49-F238E27FC236}">
              <a16:creationId xmlns:a16="http://schemas.microsoft.com/office/drawing/2014/main" xmlns="" id="{00000000-0008-0000-2000-0000A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4" name="213 CuadroTexto">
          <a:extLst>
            <a:ext uri="{FF2B5EF4-FFF2-40B4-BE49-F238E27FC236}">
              <a16:creationId xmlns:a16="http://schemas.microsoft.com/office/drawing/2014/main" xmlns="" id="{00000000-0008-0000-2000-0000A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5" name="214 CuadroTexto">
          <a:extLst>
            <a:ext uri="{FF2B5EF4-FFF2-40B4-BE49-F238E27FC236}">
              <a16:creationId xmlns:a16="http://schemas.microsoft.com/office/drawing/2014/main" xmlns="" id="{00000000-0008-0000-2000-0000A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6" name="215 CuadroTexto">
          <a:extLst>
            <a:ext uri="{FF2B5EF4-FFF2-40B4-BE49-F238E27FC236}">
              <a16:creationId xmlns:a16="http://schemas.microsoft.com/office/drawing/2014/main" xmlns="" id="{00000000-0008-0000-2000-0000A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7" name="216 CuadroTexto">
          <a:extLst>
            <a:ext uri="{FF2B5EF4-FFF2-40B4-BE49-F238E27FC236}">
              <a16:creationId xmlns:a16="http://schemas.microsoft.com/office/drawing/2014/main" xmlns="" id="{00000000-0008-0000-2000-0000A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8" name="217 CuadroTexto">
          <a:extLst>
            <a:ext uri="{FF2B5EF4-FFF2-40B4-BE49-F238E27FC236}">
              <a16:creationId xmlns:a16="http://schemas.microsoft.com/office/drawing/2014/main" xmlns="" id="{00000000-0008-0000-2000-0000A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9" name="218 CuadroTexto">
          <a:extLst>
            <a:ext uri="{FF2B5EF4-FFF2-40B4-BE49-F238E27FC236}">
              <a16:creationId xmlns:a16="http://schemas.microsoft.com/office/drawing/2014/main" xmlns="" id="{00000000-0008-0000-2000-0000A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0" name="219 CuadroTexto">
          <a:extLst>
            <a:ext uri="{FF2B5EF4-FFF2-40B4-BE49-F238E27FC236}">
              <a16:creationId xmlns:a16="http://schemas.microsoft.com/office/drawing/2014/main" xmlns="" id="{00000000-0008-0000-2000-0000A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1" name="220 CuadroTexto">
          <a:extLst>
            <a:ext uri="{FF2B5EF4-FFF2-40B4-BE49-F238E27FC236}">
              <a16:creationId xmlns:a16="http://schemas.microsoft.com/office/drawing/2014/main" xmlns="" id="{00000000-0008-0000-2000-0000A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2" name="221 CuadroTexto">
          <a:extLst>
            <a:ext uri="{FF2B5EF4-FFF2-40B4-BE49-F238E27FC236}">
              <a16:creationId xmlns:a16="http://schemas.microsoft.com/office/drawing/2014/main" xmlns="" id="{00000000-0008-0000-2000-0000A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3" name="222 CuadroTexto">
          <a:extLst>
            <a:ext uri="{FF2B5EF4-FFF2-40B4-BE49-F238E27FC236}">
              <a16:creationId xmlns:a16="http://schemas.microsoft.com/office/drawing/2014/main" xmlns="" id="{00000000-0008-0000-2000-0000A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4" name="223 CuadroTexto">
          <a:extLst>
            <a:ext uri="{FF2B5EF4-FFF2-40B4-BE49-F238E27FC236}">
              <a16:creationId xmlns:a16="http://schemas.microsoft.com/office/drawing/2014/main" xmlns="" id="{00000000-0008-0000-2000-0000A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5" name="224 CuadroTexto">
          <a:extLst>
            <a:ext uri="{FF2B5EF4-FFF2-40B4-BE49-F238E27FC236}">
              <a16:creationId xmlns:a16="http://schemas.microsoft.com/office/drawing/2014/main" xmlns="" id="{00000000-0008-0000-2000-0000A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6" name="225 CuadroTexto">
          <a:extLst>
            <a:ext uri="{FF2B5EF4-FFF2-40B4-BE49-F238E27FC236}">
              <a16:creationId xmlns:a16="http://schemas.microsoft.com/office/drawing/2014/main" xmlns="" id="{00000000-0008-0000-2000-0000A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7" name="226 CuadroTexto">
          <a:extLst>
            <a:ext uri="{FF2B5EF4-FFF2-40B4-BE49-F238E27FC236}">
              <a16:creationId xmlns:a16="http://schemas.microsoft.com/office/drawing/2014/main" xmlns="" id="{00000000-0008-0000-2000-0000A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8" name="227 CuadroTexto">
          <a:extLst>
            <a:ext uri="{FF2B5EF4-FFF2-40B4-BE49-F238E27FC236}">
              <a16:creationId xmlns:a16="http://schemas.microsoft.com/office/drawing/2014/main" xmlns="" id="{00000000-0008-0000-2000-0000B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9" name="228 CuadroTexto">
          <a:extLst>
            <a:ext uri="{FF2B5EF4-FFF2-40B4-BE49-F238E27FC236}">
              <a16:creationId xmlns:a16="http://schemas.microsoft.com/office/drawing/2014/main" xmlns="" id="{00000000-0008-0000-2000-0000B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0" name="229 CuadroTexto">
          <a:extLst>
            <a:ext uri="{FF2B5EF4-FFF2-40B4-BE49-F238E27FC236}">
              <a16:creationId xmlns:a16="http://schemas.microsoft.com/office/drawing/2014/main" xmlns="" id="{00000000-0008-0000-2000-0000B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1" name="230 CuadroTexto">
          <a:extLst>
            <a:ext uri="{FF2B5EF4-FFF2-40B4-BE49-F238E27FC236}">
              <a16:creationId xmlns:a16="http://schemas.microsoft.com/office/drawing/2014/main" xmlns="" id="{00000000-0008-0000-2000-0000B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2" name="231 CuadroTexto">
          <a:extLst>
            <a:ext uri="{FF2B5EF4-FFF2-40B4-BE49-F238E27FC236}">
              <a16:creationId xmlns:a16="http://schemas.microsoft.com/office/drawing/2014/main" xmlns="" id="{00000000-0008-0000-2000-0000B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3" name="232 CuadroTexto">
          <a:extLst>
            <a:ext uri="{FF2B5EF4-FFF2-40B4-BE49-F238E27FC236}">
              <a16:creationId xmlns:a16="http://schemas.microsoft.com/office/drawing/2014/main" xmlns="" id="{00000000-0008-0000-2000-0000B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4" name="233 CuadroTexto">
          <a:extLst>
            <a:ext uri="{FF2B5EF4-FFF2-40B4-BE49-F238E27FC236}">
              <a16:creationId xmlns:a16="http://schemas.microsoft.com/office/drawing/2014/main" xmlns="" id="{00000000-0008-0000-2000-0000B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5" name="234 CuadroTexto">
          <a:extLst>
            <a:ext uri="{FF2B5EF4-FFF2-40B4-BE49-F238E27FC236}">
              <a16:creationId xmlns:a16="http://schemas.microsoft.com/office/drawing/2014/main" xmlns="" id="{00000000-0008-0000-2000-0000B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6" name="235 CuadroTexto">
          <a:extLst>
            <a:ext uri="{FF2B5EF4-FFF2-40B4-BE49-F238E27FC236}">
              <a16:creationId xmlns:a16="http://schemas.microsoft.com/office/drawing/2014/main" xmlns="" id="{00000000-0008-0000-2000-0000B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7" name="236 CuadroTexto">
          <a:extLst>
            <a:ext uri="{FF2B5EF4-FFF2-40B4-BE49-F238E27FC236}">
              <a16:creationId xmlns:a16="http://schemas.microsoft.com/office/drawing/2014/main" xmlns="" id="{00000000-0008-0000-2000-0000B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8" name="237 CuadroTexto">
          <a:extLst>
            <a:ext uri="{FF2B5EF4-FFF2-40B4-BE49-F238E27FC236}">
              <a16:creationId xmlns:a16="http://schemas.microsoft.com/office/drawing/2014/main" xmlns="" id="{00000000-0008-0000-2000-0000B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9" name="238 CuadroTexto">
          <a:extLst>
            <a:ext uri="{FF2B5EF4-FFF2-40B4-BE49-F238E27FC236}">
              <a16:creationId xmlns:a16="http://schemas.microsoft.com/office/drawing/2014/main" xmlns="" id="{00000000-0008-0000-2000-0000B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0" name="239 CuadroTexto">
          <a:extLst>
            <a:ext uri="{FF2B5EF4-FFF2-40B4-BE49-F238E27FC236}">
              <a16:creationId xmlns:a16="http://schemas.microsoft.com/office/drawing/2014/main" xmlns="" id="{00000000-0008-0000-2000-0000B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1" name="240 CuadroTexto">
          <a:extLst>
            <a:ext uri="{FF2B5EF4-FFF2-40B4-BE49-F238E27FC236}">
              <a16:creationId xmlns:a16="http://schemas.microsoft.com/office/drawing/2014/main" xmlns="" id="{00000000-0008-0000-2000-0000B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2" name="241 CuadroTexto">
          <a:extLst>
            <a:ext uri="{FF2B5EF4-FFF2-40B4-BE49-F238E27FC236}">
              <a16:creationId xmlns:a16="http://schemas.microsoft.com/office/drawing/2014/main" xmlns="" id="{00000000-0008-0000-2000-0000B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3" name="242 CuadroTexto">
          <a:extLst>
            <a:ext uri="{FF2B5EF4-FFF2-40B4-BE49-F238E27FC236}">
              <a16:creationId xmlns:a16="http://schemas.microsoft.com/office/drawing/2014/main" xmlns="" id="{00000000-0008-0000-2000-0000B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4" name="243 CuadroTexto">
          <a:extLst>
            <a:ext uri="{FF2B5EF4-FFF2-40B4-BE49-F238E27FC236}">
              <a16:creationId xmlns:a16="http://schemas.microsoft.com/office/drawing/2014/main" xmlns="" id="{00000000-0008-0000-2000-0000C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5" name="244 CuadroTexto">
          <a:extLst>
            <a:ext uri="{FF2B5EF4-FFF2-40B4-BE49-F238E27FC236}">
              <a16:creationId xmlns:a16="http://schemas.microsoft.com/office/drawing/2014/main" xmlns="" id="{00000000-0008-0000-2000-0000C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6" name="245 CuadroTexto">
          <a:extLst>
            <a:ext uri="{FF2B5EF4-FFF2-40B4-BE49-F238E27FC236}">
              <a16:creationId xmlns:a16="http://schemas.microsoft.com/office/drawing/2014/main" xmlns="" id="{00000000-0008-0000-2000-0000C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7" name="246 CuadroTexto">
          <a:extLst>
            <a:ext uri="{FF2B5EF4-FFF2-40B4-BE49-F238E27FC236}">
              <a16:creationId xmlns:a16="http://schemas.microsoft.com/office/drawing/2014/main" xmlns="" id="{00000000-0008-0000-2000-0000C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8" name="247 CuadroTexto">
          <a:extLst>
            <a:ext uri="{FF2B5EF4-FFF2-40B4-BE49-F238E27FC236}">
              <a16:creationId xmlns:a16="http://schemas.microsoft.com/office/drawing/2014/main" xmlns="" id="{00000000-0008-0000-2000-0000C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9" name="248 CuadroTexto">
          <a:extLst>
            <a:ext uri="{FF2B5EF4-FFF2-40B4-BE49-F238E27FC236}">
              <a16:creationId xmlns:a16="http://schemas.microsoft.com/office/drawing/2014/main" xmlns="" id="{00000000-0008-0000-2000-0000C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0" name="249 CuadroTexto">
          <a:extLst>
            <a:ext uri="{FF2B5EF4-FFF2-40B4-BE49-F238E27FC236}">
              <a16:creationId xmlns:a16="http://schemas.microsoft.com/office/drawing/2014/main" xmlns="" id="{00000000-0008-0000-2000-0000C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1" name="250 CuadroTexto">
          <a:extLst>
            <a:ext uri="{FF2B5EF4-FFF2-40B4-BE49-F238E27FC236}">
              <a16:creationId xmlns:a16="http://schemas.microsoft.com/office/drawing/2014/main" xmlns="" id="{00000000-0008-0000-2000-0000C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2" name="251 CuadroTexto">
          <a:extLst>
            <a:ext uri="{FF2B5EF4-FFF2-40B4-BE49-F238E27FC236}">
              <a16:creationId xmlns:a16="http://schemas.microsoft.com/office/drawing/2014/main" xmlns="" id="{00000000-0008-0000-2000-0000C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3" name="252 CuadroTexto">
          <a:extLst>
            <a:ext uri="{FF2B5EF4-FFF2-40B4-BE49-F238E27FC236}">
              <a16:creationId xmlns:a16="http://schemas.microsoft.com/office/drawing/2014/main" xmlns="" id="{00000000-0008-0000-2000-0000C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4" name="253 CuadroTexto">
          <a:extLst>
            <a:ext uri="{FF2B5EF4-FFF2-40B4-BE49-F238E27FC236}">
              <a16:creationId xmlns:a16="http://schemas.microsoft.com/office/drawing/2014/main" xmlns="" id="{00000000-0008-0000-2000-0000C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5" name="254 CuadroTexto">
          <a:extLst>
            <a:ext uri="{FF2B5EF4-FFF2-40B4-BE49-F238E27FC236}">
              <a16:creationId xmlns:a16="http://schemas.microsoft.com/office/drawing/2014/main" xmlns="" id="{00000000-0008-0000-2000-0000C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6" name="255 CuadroTexto">
          <a:extLst>
            <a:ext uri="{FF2B5EF4-FFF2-40B4-BE49-F238E27FC236}">
              <a16:creationId xmlns:a16="http://schemas.microsoft.com/office/drawing/2014/main" xmlns="" id="{00000000-0008-0000-2000-0000C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7" name="256 CuadroTexto">
          <a:extLst>
            <a:ext uri="{FF2B5EF4-FFF2-40B4-BE49-F238E27FC236}">
              <a16:creationId xmlns:a16="http://schemas.microsoft.com/office/drawing/2014/main" xmlns="" id="{00000000-0008-0000-2000-0000C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8" name="257 CuadroTexto">
          <a:extLst>
            <a:ext uri="{FF2B5EF4-FFF2-40B4-BE49-F238E27FC236}">
              <a16:creationId xmlns:a16="http://schemas.microsoft.com/office/drawing/2014/main" xmlns="" id="{00000000-0008-0000-2000-0000C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9" name="258 CuadroTexto">
          <a:extLst>
            <a:ext uri="{FF2B5EF4-FFF2-40B4-BE49-F238E27FC236}">
              <a16:creationId xmlns:a16="http://schemas.microsoft.com/office/drawing/2014/main" xmlns="" id="{00000000-0008-0000-2000-0000C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0" name="259 CuadroTexto">
          <a:extLst>
            <a:ext uri="{FF2B5EF4-FFF2-40B4-BE49-F238E27FC236}">
              <a16:creationId xmlns:a16="http://schemas.microsoft.com/office/drawing/2014/main" xmlns="" id="{00000000-0008-0000-2000-0000D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1" name="260 CuadroTexto">
          <a:extLst>
            <a:ext uri="{FF2B5EF4-FFF2-40B4-BE49-F238E27FC236}">
              <a16:creationId xmlns:a16="http://schemas.microsoft.com/office/drawing/2014/main" xmlns="" id="{00000000-0008-0000-2000-0000D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2" name="261 CuadroTexto">
          <a:extLst>
            <a:ext uri="{FF2B5EF4-FFF2-40B4-BE49-F238E27FC236}">
              <a16:creationId xmlns:a16="http://schemas.microsoft.com/office/drawing/2014/main" xmlns="" id="{00000000-0008-0000-2000-0000D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3" name="262 CuadroTexto">
          <a:extLst>
            <a:ext uri="{FF2B5EF4-FFF2-40B4-BE49-F238E27FC236}">
              <a16:creationId xmlns:a16="http://schemas.microsoft.com/office/drawing/2014/main" xmlns="" id="{00000000-0008-0000-2000-0000D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4" name="263 CuadroTexto">
          <a:extLst>
            <a:ext uri="{FF2B5EF4-FFF2-40B4-BE49-F238E27FC236}">
              <a16:creationId xmlns:a16="http://schemas.microsoft.com/office/drawing/2014/main" xmlns="" id="{00000000-0008-0000-2000-0000D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5" name="264 CuadroTexto">
          <a:extLst>
            <a:ext uri="{FF2B5EF4-FFF2-40B4-BE49-F238E27FC236}">
              <a16:creationId xmlns:a16="http://schemas.microsoft.com/office/drawing/2014/main" xmlns="" id="{00000000-0008-0000-2000-0000D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6" name="265 CuadroTexto">
          <a:extLst>
            <a:ext uri="{FF2B5EF4-FFF2-40B4-BE49-F238E27FC236}">
              <a16:creationId xmlns:a16="http://schemas.microsoft.com/office/drawing/2014/main" xmlns="" id="{00000000-0008-0000-2000-0000D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7" name="266 CuadroTexto">
          <a:extLst>
            <a:ext uri="{FF2B5EF4-FFF2-40B4-BE49-F238E27FC236}">
              <a16:creationId xmlns:a16="http://schemas.microsoft.com/office/drawing/2014/main" xmlns="" id="{00000000-0008-0000-2000-0000D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8" name="267 CuadroTexto">
          <a:extLst>
            <a:ext uri="{FF2B5EF4-FFF2-40B4-BE49-F238E27FC236}">
              <a16:creationId xmlns:a16="http://schemas.microsoft.com/office/drawing/2014/main" xmlns="" id="{00000000-0008-0000-2000-0000D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009" name="268 CuadroTexto">
          <a:extLst>
            <a:ext uri="{FF2B5EF4-FFF2-40B4-BE49-F238E27FC236}">
              <a16:creationId xmlns:a16="http://schemas.microsoft.com/office/drawing/2014/main" xmlns="" id="{00000000-0008-0000-2000-0000D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0" name="269 CuadroTexto">
          <a:extLst>
            <a:ext uri="{FF2B5EF4-FFF2-40B4-BE49-F238E27FC236}">
              <a16:creationId xmlns:a16="http://schemas.microsoft.com/office/drawing/2014/main" xmlns="" id="{00000000-0008-0000-2000-0000D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1" name="270 CuadroTexto">
          <a:extLst>
            <a:ext uri="{FF2B5EF4-FFF2-40B4-BE49-F238E27FC236}">
              <a16:creationId xmlns:a16="http://schemas.microsoft.com/office/drawing/2014/main" xmlns="" id="{00000000-0008-0000-2000-0000D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2" name="271 CuadroTexto">
          <a:extLst>
            <a:ext uri="{FF2B5EF4-FFF2-40B4-BE49-F238E27FC236}">
              <a16:creationId xmlns:a16="http://schemas.microsoft.com/office/drawing/2014/main" xmlns="" id="{00000000-0008-0000-2000-0000D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3" name="272 CuadroTexto">
          <a:extLst>
            <a:ext uri="{FF2B5EF4-FFF2-40B4-BE49-F238E27FC236}">
              <a16:creationId xmlns:a16="http://schemas.microsoft.com/office/drawing/2014/main" xmlns="" id="{00000000-0008-0000-2000-0000D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4" name="273 CuadroTexto">
          <a:extLst>
            <a:ext uri="{FF2B5EF4-FFF2-40B4-BE49-F238E27FC236}">
              <a16:creationId xmlns:a16="http://schemas.microsoft.com/office/drawing/2014/main" xmlns="" id="{00000000-0008-0000-2000-0000D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5" name="274 CuadroTexto">
          <a:extLst>
            <a:ext uri="{FF2B5EF4-FFF2-40B4-BE49-F238E27FC236}">
              <a16:creationId xmlns:a16="http://schemas.microsoft.com/office/drawing/2014/main" xmlns="" id="{00000000-0008-0000-2000-0000D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6" name="275 CuadroTexto">
          <a:extLst>
            <a:ext uri="{FF2B5EF4-FFF2-40B4-BE49-F238E27FC236}">
              <a16:creationId xmlns:a16="http://schemas.microsoft.com/office/drawing/2014/main" xmlns="" id="{00000000-0008-0000-2000-0000E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7" name="276 CuadroTexto">
          <a:extLst>
            <a:ext uri="{FF2B5EF4-FFF2-40B4-BE49-F238E27FC236}">
              <a16:creationId xmlns:a16="http://schemas.microsoft.com/office/drawing/2014/main" xmlns="" id="{00000000-0008-0000-2000-0000E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8" name="277 CuadroTexto">
          <a:extLst>
            <a:ext uri="{FF2B5EF4-FFF2-40B4-BE49-F238E27FC236}">
              <a16:creationId xmlns:a16="http://schemas.microsoft.com/office/drawing/2014/main" xmlns="" id="{00000000-0008-0000-2000-0000E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9" name="278 CuadroTexto">
          <a:extLst>
            <a:ext uri="{FF2B5EF4-FFF2-40B4-BE49-F238E27FC236}">
              <a16:creationId xmlns:a16="http://schemas.microsoft.com/office/drawing/2014/main" xmlns="" id="{00000000-0008-0000-2000-0000E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0" name="279 CuadroTexto">
          <a:extLst>
            <a:ext uri="{FF2B5EF4-FFF2-40B4-BE49-F238E27FC236}">
              <a16:creationId xmlns:a16="http://schemas.microsoft.com/office/drawing/2014/main" xmlns="" id="{00000000-0008-0000-2000-0000E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1" name="280 CuadroTexto">
          <a:extLst>
            <a:ext uri="{FF2B5EF4-FFF2-40B4-BE49-F238E27FC236}">
              <a16:creationId xmlns:a16="http://schemas.microsoft.com/office/drawing/2014/main" xmlns="" id="{00000000-0008-0000-2000-0000E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2" name="281 CuadroTexto">
          <a:extLst>
            <a:ext uri="{FF2B5EF4-FFF2-40B4-BE49-F238E27FC236}">
              <a16:creationId xmlns:a16="http://schemas.microsoft.com/office/drawing/2014/main" xmlns="" id="{00000000-0008-0000-2000-0000E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3" name="282 CuadroTexto">
          <a:extLst>
            <a:ext uri="{FF2B5EF4-FFF2-40B4-BE49-F238E27FC236}">
              <a16:creationId xmlns:a16="http://schemas.microsoft.com/office/drawing/2014/main" xmlns="" id="{00000000-0008-0000-2000-0000E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4" name="283 CuadroTexto">
          <a:extLst>
            <a:ext uri="{FF2B5EF4-FFF2-40B4-BE49-F238E27FC236}">
              <a16:creationId xmlns:a16="http://schemas.microsoft.com/office/drawing/2014/main" xmlns="" id="{00000000-0008-0000-2000-0000E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5" name="284 CuadroTexto">
          <a:extLst>
            <a:ext uri="{FF2B5EF4-FFF2-40B4-BE49-F238E27FC236}">
              <a16:creationId xmlns:a16="http://schemas.microsoft.com/office/drawing/2014/main" xmlns="" id="{00000000-0008-0000-2000-0000E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26" name="285 CuadroTexto">
          <a:extLst>
            <a:ext uri="{FF2B5EF4-FFF2-40B4-BE49-F238E27FC236}">
              <a16:creationId xmlns:a16="http://schemas.microsoft.com/office/drawing/2014/main" xmlns="" id="{00000000-0008-0000-2000-0000E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7" name="286 CuadroTexto">
          <a:extLst>
            <a:ext uri="{FF2B5EF4-FFF2-40B4-BE49-F238E27FC236}">
              <a16:creationId xmlns:a16="http://schemas.microsoft.com/office/drawing/2014/main" xmlns="" id="{00000000-0008-0000-2000-0000E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8" name="287 CuadroTexto">
          <a:extLst>
            <a:ext uri="{FF2B5EF4-FFF2-40B4-BE49-F238E27FC236}">
              <a16:creationId xmlns:a16="http://schemas.microsoft.com/office/drawing/2014/main" xmlns="" id="{00000000-0008-0000-2000-0000E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9" name="288 CuadroTexto">
          <a:extLst>
            <a:ext uri="{FF2B5EF4-FFF2-40B4-BE49-F238E27FC236}">
              <a16:creationId xmlns:a16="http://schemas.microsoft.com/office/drawing/2014/main" xmlns="" id="{00000000-0008-0000-2000-0000E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0" name="289 CuadroTexto">
          <a:extLst>
            <a:ext uri="{FF2B5EF4-FFF2-40B4-BE49-F238E27FC236}">
              <a16:creationId xmlns:a16="http://schemas.microsoft.com/office/drawing/2014/main" xmlns="" id="{00000000-0008-0000-2000-0000E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1" name="290 CuadroTexto">
          <a:extLst>
            <a:ext uri="{FF2B5EF4-FFF2-40B4-BE49-F238E27FC236}">
              <a16:creationId xmlns:a16="http://schemas.microsoft.com/office/drawing/2014/main" xmlns="" id="{00000000-0008-0000-2000-0000E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2" name="291 CuadroTexto">
          <a:extLst>
            <a:ext uri="{FF2B5EF4-FFF2-40B4-BE49-F238E27FC236}">
              <a16:creationId xmlns:a16="http://schemas.microsoft.com/office/drawing/2014/main" xmlns="" id="{00000000-0008-0000-2000-0000F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3" name="292 CuadroTexto">
          <a:extLst>
            <a:ext uri="{FF2B5EF4-FFF2-40B4-BE49-F238E27FC236}">
              <a16:creationId xmlns:a16="http://schemas.microsoft.com/office/drawing/2014/main" xmlns="" id="{00000000-0008-0000-2000-0000F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4" name="293 CuadroTexto">
          <a:extLst>
            <a:ext uri="{FF2B5EF4-FFF2-40B4-BE49-F238E27FC236}">
              <a16:creationId xmlns:a16="http://schemas.microsoft.com/office/drawing/2014/main" xmlns="" id="{00000000-0008-0000-2000-0000F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5" name="294 CuadroTexto">
          <a:extLst>
            <a:ext uri="{FF2B5EF4-FFF2-40B4-BE49-F238E27FC236}">
              <a16:creationId xmlns:a16="http://schemas.microsoft.com/office/drawing/2014/main" xmlns="" id="{00000000-0008-0000-2000-0000F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6" name="295 CuadroTexto">
          <a:extLst>
            <a:ext uri="{FF2B5EF4-FFF2-40B4-BE49-F238E27FC236}">
              <a16:creationId xmlns:a16="http://schemas.microsoft.com/office/drawing/2014/main" xmlns="" id="{00000000-0008-0000-2000-0000F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7" name="296 CuadroTexto">
          <a:extLst>
            <a:ext uri="{FF2B5EF4-FFF2-40B4-BE49-F238E27FC236}">
              <a16:creationId xmlns:a16="http://schemas.microsoft.com/office/drawing/2014/main" xmlns="" id="{00000000-0008-0000-2000-0000F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8" name="17 CuadroTexto">
          <a:extLst>
            <a:ext uri="{FF2B5EF4-FFF2-40B4-BE49-F238E27FC236}">
              <a16:creationId xmlns:a16="http://schemas.microsoft.com/office/drawing/2014/main" xmlns="" id="{00000000-0008-0000-2000-0000F607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039" name="90 CuadroTexto">
          <a:extLst>
            <a:ext uri="{FF2B5EF4-FFF2-40B4-BE49-F238E27FC236}">
              <a16:creationId xmlns:a16="http://schemas.microsoft.com/office/drawing/2014/main" xmlns="" id="{00000000-0008-0000-2000-0000F7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0" name="91 CuadroTexto">
          <a:extLst>
            <a:ext uri="{FF2B5EF4-FFF2-40B4-BE49-F238E27FC236}">
              <a16:creationId xmlns:a16="http://schemas.microsoft.com/office/drawing/2014/main" xmlns="" id="{00000000-0008-0000-2000-0000F8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1" name="92 CuadroTexto">
          <a:extLst>
            <a:ext uri="{FF2B5EF4-FFF2-40B4-BE49-F238E27FC236}">
              <a16:creationId xmlns:a16="http://schemas.microsoft.com/office/drawing/2014/main" xmlns="" id="{00000000-0008-0000-2000-0000F9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2" name="93 CuadroTexto">
          <a:extLst>
            <a:ext uri="{FF2B5EF4-FFF2-40B4-BE49-F238E27FC236}">
              <a16:creationId xmlns:a16="http://schemas.microsoft.com/office/drawing/2014/main" xmlns="" id="{00000000-0008-0000-2000-0000FA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3" name="94 CuadroTexto">
          <a:extLst>
            <a:ext uri="{FF2B5EF4-FFF2-40B4-BE49-F238E27FC236}">
              <a16:creationId xmlns:a16="http://schemas.microsoft.com/office/drawing/2014/main" xmlns="" id="{00000000-0008-0000-2000-0000FB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4" name="95 CuadroTexto">
          <a:extLst>
            <a:ext uri="{FF2B5EF4-FFF2-40B4-BE49-F238E27FC236}">
              <a16:creationId xmlns:a16="http://schemas.microsoft.com/office/drawing/2014/main" xmlns="" id="{00000000-0008-0000-2000-0000FC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5" name="96 CuadroTexto">
          <a:extLst>
            <a:ext uri="{FF2B5EF4-FFF2-40B4-BE49-F238E27FC236}">
              <a16:creationId xmlns:a16="http://schemas.microsoft.com/office/drawing/2014/main" xmlns="" id="{00000000-0008-0000-2000-0000FD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6" name="97 CuadroTexto">
          <a:extLst>
            <a:ext uri="{FF2B5EF4-FFF2-40B4-BE49-F238E27FC236}">
              <a16:creationId xmlns:a16="http://schemas.microsoft.com/office/drawing/2014/main" xmlns="" id="{00000000-0008-0000-2000-0000FE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7" name="98 CuadroTexto">
          <a:extLst>
            <a:ext uri="{FF2B5EF4-FFF2-40B4-BE49-F238E27FC236}">
              <a16:creationId xmlns:a16="http://schemas.microsoft.com/office/drawing/2014/main" xmlns="" id="{00000000-0008-0000-2000-0000FF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8" name="99 CuadroTexto">
          <a:extLst>
            <a:ext uri="{FF2B5EF4-FFF2-40B4-BE49-F238E27FC236}">
              <a16:creationId xmlns:a16="http://schemas.microsoft.com/office/drawing/2014/main" xmlns="" id="{00000000-0008-0000-2000-000000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9" name="100 CuadroTexto">
          <a:extLst>
            <a:ext uri="{FF2B5EF4-FFF2-40B4-BE49-F238E27FC236}">
              <a16:creationId xmlns:a16="http://schemas.microsoft.com/office/drawing/2014/main" xmlns="" id="{00000000-0008-0000-2000-000001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50" name="101 CuadroTexto">
          <a:extLst>
            <a:ext uri="{FF2B5EF4-FFF2-40B4-BE49-F238E27FC236}">
              <a16:creationId xmlns:a16="http://schemas.microsoft.com/office/drawing/2014/main" xmlns="" id="{00000000-0008-0000-2000-000002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51" name="118 CuadroTexto">
          <a:extLst>
            <a:ext uri="{FF2B5EF4-FFF2-40B4-BE49-F238E27FC236}">
              <a16:creationId xmlns:a16="http://schemas.microsoft.com/office/drawing/2014/main" xmlns="" id="{00000000-0008-0000-2000-00000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2" name="119 CuadroTexto">
          <a:extLst>
            <a:ext uri="{FF2B5EF4-FFF2-40B4-BE49-F238E27FC236}">
              <a16:creationId xmlns:a16="http://schemas.microsoft.com/office/drawing/2014/main" xmlns="" id="{00000000-0008-0000-2000-00000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3" name="120 CuadroTexto">
          <a:extLst>
            <a:ext uri="{FF2B5EF4-FFF2-40B4-BE49-F238E27FC236}">
              <a16:creationId xmlns:a16="http://schemas.microsoft.com/office/drawing/2014/main" xmlns="" id="{00000000-0008-0000-2000-00000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4" name="121 CuadroTexto">
          <a:extLst>
            <a:ext uri="{FF2B5EF4-FFF2-40B4-BE49-F238E27FC236}">
              <a16:creationId xmlns:a16="http://schemas.microsoft.com/office/drawing/2014/main" xmlns="" id="{00000000-0008-0000-2000-00000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5" name="122 CuadroTexto">
          <a:extLst>
            <a:ext uri="{FF2B5EF4-FFF2-40B4-BE49-F238E27FC236}">
              <a16:creationId xmlns:a16="http://schemas.microsoft.com/office/drawing/2014/main" xmlns="" id="{00000000-0008-0000-2000-00000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6" name="123 CuadroTexto">
          <a:extLst>
            <a:ext uri="{FF2B5EF4-FFF2-40B4-BE49-F238E27FC236}">
              <a16:creationId xmlns:a16="http://schemas.microsoft.com/office/drawing/2014/main" xmlns="" id="{00000000-0008-0000-2000-00000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7" name="124 CuadroTexto">
          <a:extLst>
            <a:ext uri="{FF2B5EF4-FFF2-40B4-BE49-F238E27FC236}">
              <a16:creationId xmlns:a16="http://schemas.microsoft.com/office/drawing/2014/main" xmlns="" id="{00000000-0008-0000-2000-00000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8" name="125 CuadroTexto">
          <a:extLst>
            <a:ext uri="{FF2B5EF4-FFF2-40B4-BE49-F238E27FC236}">
              <a16:creationId xmlns:a16="http://schemas.microsoft.com/office/drawing/2014/main" xmlns="" id="{00000000-0008-0000-2000-00000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9" name="143 CuadroTexto">
          <a:extLst>
            <a:ext uri="{FF2B5EF4-FFF2-40B4-BE49-F238E27FC236}">
              <a16:creationId xmlns:a16="http://schemas.microsoft.com/office/drawing/2014/main" xmlns="" id="{00000000-0008-0000-2000-00000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0" name="144 CuadroTexto">
          <a:extLst>
            <a:ext uri="{FF2B5EF4-FFF2-40B4-BE49-F238E27FC236}">
              <a16:creationId xmlns:a16="http://schemas.microsoft.com/office/drawing/2014/main" xmlns="" id="{00000000-0008-0000-2000-00000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1" name="145 CuadroTexto">
          <a:extLst>
            <a:ext uri="{FF2B5EF4-FFF2-40B4-BE49-F238E27FC236}">
              <a16:creationId xmlns:a16="http://schemas.microsoft.com/office/drawing/2014/main" xmlns="" id="{00000000-0008-0000-2000-00000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2" name="146 CuadroTexto">
          <a:extLst>
            <a:ext uri="{FF2B5EF4-FFF2-40B4-BE49-F238E27FC236}">
              <a16:creationId xmlns:a16="http://schemas.microsoft.com/office/drawing/2014/main" xmlns="" id="{00000000-0008-0000-2000-00000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3" name="147 CuadroTexto">
          <a:extLst>
            <a:ext uri="{FF2B5EF4-FFF2-40B4-BE49-F238E27FC236}">
              <a16:creationId xmlns:a16="http://schemas.microsoft.com/office/drawing/2014/main" xmlns="" id="{00000000-0008-0000-2000-00000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4" name="148 CuadroTexto">
          <a:extLst>
            <a:ext uri="{FF2B5EF4-FFF2-40B4-BE49-F238E27FC236}">
              <a16:creationId xmlns:a16="http://schemas.microsoft.com/office/drawing/2014/main" xmlns="" id="{00000000-0008-0000-2000-00001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5" name="149 CuadroTexto">
          <a:extLst>
            <a:ext uri="{FF2B5EF4-FFF2-40B4-BE49-F238E27FC236}">
              <a16:creationId xmlns:a16="http://schemas.microsoft.com/office/drawing/2014/main" xmlns="" id="{00000000-0008-0000-2000-00001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6" name="150 CuadroTexto">
          <a:extLst>
            <a:ext uri="{FF2B5EF4-FFF2-40B4-BE49-F238E27FC236}">
              <a16:creationId xmlns:a16="http://schemas.microsoft.com/office/drawing/2014/main" xmlns="" id="{00000000-0008-0000-2000-00001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7" name="151 CuadroTexto">
          <a:extLst>
            <a:ext uri="{FF2B5EF4-FFF2-40B4-BE49-F238E27FC236}">
              <a16:creationId xmlns:a16="http://schemas.microsoft.com/office/drawing/2014/main" xmlns="" id="{00000000-0008-0000-2000-00001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8" name="152 CuadroTexto">
          <a:extLst>
            <a:ext uri="{FF2B5EF4-FFF2-40B4-BE49-F238E27FC236}">
              <a16:creationId xmlns:a16="http://schemas.microsoft.com/office/drawing/2014/main" xmlns="" id="{00000000-0008-0000-2000-00001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9" name="153 CuadroTexto">
          <a:extLst>
            <a:ext uri="{FF2B5EF4-FFF2-40B4-BE49-F238E27FC236}">
              <a16:creationId xmlns:a16="http://schemas.microsoft.com/office/drawing/2014/main" xmlns="" id="{00000000-0008-0000-2000-00001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0" name="154 CuadroTexto">
          <a:extLst>
            <a:ext uri="{FF2B5EF4-FFF2-40B4-BE49-F238E27FC236}">
              <a16:creationId xmlns:a16="http://schemas.microsoft.com/office/drawing/2014/main" xmlns="" id="{00000000-0008-0000-2000-00001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1" name="155 CuadroTexto">
          <a:extLst>
            <a:ext uri="{FF2B5EF4-FFF2-40B4-BE49-F238E27FC236}">
              <a16:creationId xmlns:a16="http://schemas.microsoft.com/office/drawing/2014/main" xmlns="" id="{00000000-0008-0000-2000-00001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2" name="156 CuadroTexto">
          <a:extLst>
            <a:ext uri="{FF2B5EF4-FFF2-40B4-BE49-F238E27FC236}">
              <a16:creationId xmlns:a16="http://schemas.microsoft.com/office/drawing/2014/main" xmlns="" id="{00000000-0008-0000-2000-00001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3" name="157 CuadroTexto">
          <a:extLst>
            <a:ext uri="{FF2B5EF4-FFF2-40B4-BE49-F238E27FC236}">
              <a16:creationId xmlns:a16="http://schemas.microsoft.com/office/drawing/2014/main" xmlns="" id="{00000000-0008-0000-2000-00001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4" name="158 CuadroTexto">
          <a:extLst>
            <a:ext uri="{FF2B5EF4-FFF2-40B4-BE49-F238E27FC236}">
              <a16:creationId xmlns:a16="http://schemas.microsoft.com/office/drawing/2014/main" xmlns="" id="{00000000-0008-0000-2000-00001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5" name="159 CuadroTexto">
          <a:extLst>
            <a:ext uri="{FF2B5EF4-FFF2-40B4-BE49-F238E27FC236}">
              <a16:creationId xmlns:a16="http://schemas.microsoft.com/office/drawing/2014/main" xmlns="" id="{00000000-0008-0000-2000-00001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6" name="160 CuadroTexto">
          <a:extLst>
            <a:ext uri="{FF2B5EF4-FFF2-40B4-BE49-F238E27FC236}">
              <a16:creationId xmlns:a16="http://schemas.microsoft.com/office/drawing/2014/main" xmlns="" id="{00000000-0008-0000-2000-00001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7" name="161 CuadroTexto">
          <a:extLst>
            <a:ext uri="{FF2B5EF4-FFF2-40B4-BE49-F238E27FC236}">
              <a16:creationId xmlns:a16="http://schemas.microsoft.com/office/drawing/2014/main" xmlns="" id="{00000000-0008-0000-2000-00001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8" name="162 CuadroTexto">
          <a:extLst>
            <a:ext uri="{FF2B5EF4-FFF2-40B4-BE49-F238E27FC236}">
              <a16:creationId xmlns:a16="http://schemas.microsoft.com/office/drawing/2014/main" xmlns="" id="{00000000-0008-0000-2000-00001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9" name="163 CuadroTexto">
          <a:extLst>
            <a:ext uri="{FF2B5EF4-FFF2-40B4-BE49-F238E27FC236}">
              <a16:creationId xmlns:a16="http://schemas.microsoft.com/office/drawing/2014/main" xmlns="" id="{00000000-0008-0000-2000-00001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0" name="164 CuadroTexto">
          <a:extLst>
            <a:ext uri="{FF2B5EF4-FFF2-40B4-BE49-F238E27FC236}">
              <a16:creationId xmlns:a16="http://schemas.microsoft.com/office/drawing/2014/main" xmlns="" id="{00000000-0008-0000-2000-00002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1" name="165 CuadroTexto">
          <a:extLst>
            <a:ext uri="{FF2B5EF4-FFF2-40B4-BE49-F238E27FC236}">
              <a16:creationId xmlns:a16="http://schemas.microsoft.com/office/drawing/2014/main" xmlns="" id="{00000000-0008-0000-2000-00002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2" name="166 CuadroTexto">
          <a:extLst>
            <a:ext uri="{FF2B5EF4-FFF2-40B4-BE49-F238E27FC236}">
              <a16:creationId xmlns:a16="http://schemas.microsoft.com/office/drawing/2014/main" xmlns="" id="{00000000-0008-0000-2000-00002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3" name="167 CuadroTexto">
          <a:extLst>
            <a:ext uri="{FF2B5EF4-FFF2-40B4-BE49-F238E27FC236}">
              <a16:creationId xmlns:a16="http://schemas.microsoft.com/office/drawing/2014/main" xmlns="" id="{00000000-0008-0000-2000-00002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4" name="168 CuadroTexto">
          <a:extLst>
            <a:ext uri="{FF2B5EF4-FFF2-40B4-BE49-F238E27FC236}">
              <a16:creationId xmlns:a16="http://schemas.microsoft.com/office/drawing/2014/main" xmlns="" id="{00000000-0008-0000-2000-00002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5" name="169 CuadroTexto">
          <a:extLst>
            <a:ext uri="{FF2B5EF4-FFF2-40B4-BE49-F238E27FC236}">
              <a16:creationId xmlns:a16="http://schemas.microsoft.com/office/drawing/2014/main" xmlns="" id="{00000000-0008-0000-2000-00002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6" name="170 CuadroTexto">
          <a:extLst>
            <a:ext uri="{FF2B5EF4-FFF2-40B4-BE49-F238E27FC236}">
              <a16:creationId xmlns:a16="http://schemas.microsoft.com/office/drawing/2014/main" xmlns="" id="{00000000-0008-0000-2000-00002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7" name="171 CuadroTexto">
          <a:extLst>
            <a:ext uri="{FF2B5EF4-FFF2-40B4-BE49-F238E27FC236}">
              <a16:creationId xmlns:a16="http://schemas.microsoft.com/office/drawing/2014/main" xmlns="" id="{00000000-0008-0000-2000-00002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8" name="172 CuadroTexto">
          <a:extLst>
            <a:ext uri="{FF2B5EF4-FFF2-40B4-BE49-F238E27FC236}">
              <a16:creationId xmlns:a16="http://schemas.microsoft.com/office/drawing/2014/main" xmlns="" id="{00000000-0008-0000-2000-00002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9" name="173 CuadroTexto">
          <a:extLst>
            <a:ext uri="{FF2B5EF4-FFF2-40B4-BE49-F238E27FC236}">
              <a16:creationId xmlns:a16="http://schemas.microsoft.com/office/drawing/2014/main" xmlns="" id="{00000000-0008-0000-2000-00002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0" name="174 CuadroTexto">
          <a:extLst>
            <a:ext uri="{FF2B5EF4-FFF2-40B4-BE49-F238E27FC236}">
              <a16:creationId xmlns:a16="http://schemas.microsoft.com/office/drawing/2014/main" xmlns="" id="{00000000-0008-0000-2000-00002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1" name="175 CuadroTexto">
          <a:extLst>
            <a:ext uri="{FF2B5EF4-FFF2-40B4-BE49-F238E27FC236}">
              <a16:creationId xmlns:a16="http://schemas.microsoft.com/office/drawing/2014/main" xmlns="" id="{00000000-0008-0000-2000-00002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2" name="176 CuadroTexto">
          <a:extLst>
            <a:ext uri="{FF2B5EF4-FFF2-40B4-BE49-F238E27FC236}">
              <a16:creationId xmlns:a16="http://schemas.microsoft.com/office/drawing/2014/main" xmlns="" id="{00000000-0008-0000-2000-00002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3" name="177 CuadroTexto">
          <a:extLst>
            <a:ext uri="{FF2B5EF4-FFF2-40B4-BE49-F238E27FC236}">
              <a16:creationId xmlns:a16="http://schemas.microsoft.com/office/drawing/2014/main" xmlns="" id="{00000000-0008-0000-2000-00002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4" name="178 CuadroTexto">
          <a:extLst>
            <a:ext uri="{FF2B5EF4-FFF2-40B4-BE49-F238E27FC236}">
              <a16:creationId xmlns:a16="http://schemas.microsoft.com/office/drawing/2014/main" xmlns="" id="{00000000-0008-0000-2000-00002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5" name="179 CuadroTexto">
          <a:extLst>
            <a:ext uri="{FF2B5EF4-FFF2-40B4-BE49-F238E27FC236}">
              <a16:creationId xmlns:a16="http://schemas.microsoft.com/office/drawing/2014/main" xmlns="" id="{00000000-0008-0000-2000-00002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6" name="180 CuadroTexto">
          <a:extLst>
            <a:ext uri="{FF2B5EF4-FFF2-40B4-BE49-F238E27FC236}">
              <a16:creationId xmlns:a16="http://schemas.microsoft.com/office/drawing/2014/main" xmlns="" id="{00000000-0008-0000-2000-00003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7" name="181 CuadroTexto">
          <a:extLst>
            <a:ext uri="{FF2B5EF4-FFF2-40B4-BE49-F238E27FC236}">
              <a16:creationId xmlns:a16="http://schemas.microsoft.com/office/drawing/2014/main" xmlns="" id="{00000000-0008-0000-2000-00003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8" name="182 CuadroTexto">
          <a:extLst>
            <a:ext uri="{FF2B5EF4-FFF2-40B4-BE49-F238E27FC236}">
              <a16:creationId xmlns:a16="http://schemas.microsoft.com/office/drawing/2014/main" xmlns="" id="{00000000-0008-0000-2000-00003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9" name="183 CuadroTexto">
          <a:extLst>
            <a:ext uri="{FF2B5EF4-FFF2-40B4-BE49-F238E27FC236}">
              <a16:creationId xmlns:a16="http://schemas.microsoft.com/office/drawing/2014/main" xmlns="" id="{00000000-0008-0000-2000-00003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0" name="184 CuadroTexto">
          <a:extLst>
            <a:ext uri="{FF2B5EF4-FFF2-40B4-BE49-F238E27FC236}">
              <a16:creationId xmlns:a16="http://schemas.microsoft.com/office/drawing/2014/main" xmlns="" id="{00000000-0008-0000-2000-00003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1" name="185 CuadroTexto">
          <a:extLst>
            <a:ext uri="{FF2B5EF4-FFF2-40B4-BE49-F238E27FC236}">
              <a16:creationId xmlns:a16="http://schemas.microsoft.com/office/drawing/2014/main" xmlns="" id="{00000000-0008-0000-2000-00003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2" name="186 CuadroTexto">
          <a:extLst>
            <a:ext uri="{FF2B5EF4-FFF2-40B4-BE49-F238E27FC236}">
              <a16:creationId xmlns:a16="http://schemas.microsoft.com/office/drawing/2014/main" xmlns="" id="{00000000-0008-0000-2000-00003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3" name="187 CuadroTexto">
          <a:extLst>
            <a:ext uri="{FF2B5EF4-FFF2-40B4-BE49-F238E27FC236}">
              <a16:creationId xmlns:a16="http://schemas.microsoft.com/office/drawing/2014/main" xmlns="" id="{00000000-0008-0000-2000-00003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4" name="188 CuadroTexto">
          <a:extLst>
            <a:ext uri="{FF2B5EF4-FFF2-40B4-BE49-F238E27FC236}">
              <a16:creationId xmlns:a16="http://schemas.microsoft.com/office/drawing/2014/main" xmlns="" id="{00000000-0008-0000-2000-00003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5" name="189 CuadroTexto">
          <a:extLst>
            <a:ext uri="{FF2B5EF4-FFF2-40B4-BE49-F238E27FC236}">
              <a16:creationId xmlns:a16="http://schemas.microsoft.com/office/drawing/2014/main" xmlns="" id="{00000000-0008-0000-2000-00003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6" name="190 CuadroTexto">
          <a:extLst>
            <a:ext uri="{FF2B5EF4-FFF2-40B4-BE49-F238E27FC236}">
              <a16:creationId xmlns:a16="http://schemas.microsoft.com/office/drawing/2014/main" xmlns="" id="{00000000-0008-0000-2000-00003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7" name="191 CuadroTexto">
          <a:extLst>
            <a:ext uri="{FF2B5EF4-FFF2-40B4-BE49-F238E27FC236}">
              <a16:creationId xmlns:a16="http://schemas.microsoft.com/office/drawing/2014/main" xmlns="" id="{00000000-0008-0000-2000-00003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8" name="192 CuadroTexto">
          <a:extLst>
            <a:ext uri="{FF2B5EF4-FFF2-40B4-BE49-F238E27FC236}">
              <a16:creationId xmlns:a16="http://schemas.microsoft.com/office/drawing/2014/main" xmlns="" id="{00000000-0008-0000-2000-00003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9" name="193 CuadroTexto">
          <a:extLst>
            <a:ext uri="{FF2B5EF4-FFF2-40B4-BE49-F238E27FC236}">
              <a16:creationId xmlns:a16="http://schemas.microsoft.com/office/drawing/2014/main" xmlns="" id="{00000000-0008-0000-2000-00003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0" name="194 CuadroTexto">
          <a:extLst>
            <a:ext uri="{FF2B5EF4-FFF2-40B4-BE49-F238E27FC236}">
              <a16:creationId xmlns:a16="http://schemas.microsoft.com/office/drawing/2014/main" xmlns="" id="{00000000-0008-0000-2000-00003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1" name="195 CuadroTexto">
          <a:extLst>
            <a:ext uri="{FF2B5EF4-FFF2-40B4-BE49-F238E27FC236}">
              <a16:creationId xmlns:a16="http://schemas.microsoft.com/office/drawing/2014/main" xmlns="" id="{00000000-0008-0000-2000-00003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2" name="196 CuadroTexto">
          <a:extLst>
            <a:ext uri="{FF2B5EF4-FFF2-40B4-BE49-F238E27FC236}">
              <a16:creationId xmlns:a16="http://schemas.microsoft.com/office/drawing/2014/main" xmlns="" id="{00000000-0008-0000-2000-00004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3" name="197 CuadroTexto">
          <a:extLst>
            <a:ext uri="{FF2B5EF4-FFF2-40B4-BE49-F238E27FC236}">
              <a16:creationId xmlns:a16="http://schemas.microsoft.com/office/drawing/2014/main" xmlns="" id="{00000000-0008-0000-2000-00004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4" name="198 CuadroTexto">
          <a:extLst>
            <a:ext uri="{FF2B5EF4-FFF2-40B4-BE49-F238E27FC236}">
              <a16:creationId xmlns:a16="http://schemas.microsoft.com/office/drawing/2014/main" xmlns="" id="{00000000-0008-0000-2000-00004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5" name="199 CuadroTexto">
          <a:extLst>
            <a:ext uri="{FF2B5EF4-FFF2-40B4-BE49-F238E27FC236}">
              <a16:creationId xmlns:a16="http://schemas.microsoft.com/office/drawing/2014/main" xmlns="" id="{00000000-0008-0000-2000-00004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6" name="200 CuadroTexto">
          <a:extLst>
            <a:ext uri="{FF2B5EF4-FFF2-40B4-BE49-F238E27FC236}">
              <a16:creationId xmlns:a16="http://schemas.microsoft.com/office/drawing/2014/main" xmlns="" id="{00000000-0008-0000-2000-00004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7" name="201 CuadroTexto">
          <a:extLst>
            <a:ext uri="{FF2B5EF4-FFF2-40B4-BE49-F238E27FC236}">
              <a16:creationId xmlns:a16="http://schemas.microsoft.com/office/drawing/2014/main" xmlns="" id="{00000000-0008-0000-2000-00004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8" name="202 CuadroTexto">
          <a:extLst>
            <a:ext uri="{FF2B5EF4-FFF2-40B4-BE49-F238E27FC236}">
              <a16:creationId xmlns:a16="http://schemas.microsoft.com/office/drawing/2014/main" xmlns="" id="{00000000-0008-0000-2000-00004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9" name="203 CuadroTexto">
          <a:extLst>
            <a:ext uri="{FF2B5EF4-FFF2-40B4-BE49-F238E27FC236}">
              <a16:creationId xmlns:a16="http://schemas.microsoft.com/office/drawing/2014/main" xmlns="" id="{00000000-0008-0000-2000-00004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0" name="204 CuadroTexto">
          <a:extLst>
            <a:ext uri="{FF2B5EF4-FFF2-40B4-BE49-F238E27FC236}">
              <a16:creationId xmlns:a16="http://schemas.microsoft.com/office/drawing/2014/main" xmlns="" id="{00000000-0008-0000-2000-00004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1" name="205 CuadroTexto">
          <a:extLst>
            <a:ext uri="{FF2B5EF4-FFF2-40B4-BE49-F238E27FC236}">
              <a16:creationId xmlns:a16="http://schemas.microsoft.com/office/drawing/2014/main" xmlns="" id="{00000000-0008-0000-2000-00004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2" name="206 CuadroTexto">
          <a:extLst>
            <a:ext uri="{FF2B5EF4-FFF2-40B4-BE49-F238E27FC236}">
              <a16:creationId xmlns:a16="http://schemas.microsoft.com/office/drawing/2014/main" xmlns="" id="{00000000-0008-0000-2000-00004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3" name="207 CuadroTexto">
          <a:extLst>
            <a:ext uri="{FF2B5EF4-FFF2-40B4-BE49-F238E27FC236}">
              <a16:creationId xmlns:a16="http://schemas.microsoft.com/office/drawing/2014/main" xmlns="" id="{00000000-0008-0000-2000-00004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4" name="208 CuadroTexto">
          <a:extLst>
            <a:ext uri="{FF2B5EF4-FFF2-40B4-BE49-F238E27FC236}">
              <a16:creationId xmlns:a16="http://schemas.microsoft.com/office/drawing/2014/main" xmlns="" id="{00000000-0008-0000-2000-00004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5" name="209 CuadroTexto">
          <a:extLst>
            <a:ext uri="{FF2B5EF4-FFF2-40B4-BE49-F238E27FC236}">
              <a16:creationId xmlns:a16="http://schemas.microsoft.com/office/drawing/2014/main" xmlns="" id="{00000000-0008-0000-2000-00004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6" name="210 CuadroTexto">
          <a:extLst>
            <a:ext uri="{FF2B5EF4-FFF2-40B4-BE49-F238E27FC236}">
              <a16:creationId xmlns:a16="http://schemas.microsoft.com/office/drawing/2014/main" xmlns="" id="{00000000-0008-0000-2000-00004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7" name="211 CuadroTexto">
          <a:extLst>
            <a:ext uri="{FF2B5EF4-FFF2-40B4-BE49-F238E27FC236}">
              <a16:creationId xmlns:a16="http://schemas.microsoft.com/office/drawing/2014/main" xmlns="" id="{00000000-0008-0000-2000-00004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8" name="212 CuadroTexto">
          <a:extLst>
            <a:ext uri="{FF2B5EF4-FFF2-40B4-BE49-F238E27FC236}">
              <a16:creationId xmlns:a16="http://schemas.microsoft.com/office/drawing/2014/main" xmlns="" id="{00000000-0008-0000-2000-00005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9" name="213 CuadroTexto">
          <a:extLst>
            <a:ext uri="{FF2B5EF4-FFF2-40B4-BE49-F238E27FC236}">
              <a16:creationId xmlns:a16="http://schemas.microsoft.com/office/drawing/2014/main" xmlns="" id="{00000000-0008-0000-2000-00005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0" name="214 CuadroTexto">
          <a:extLst>
            <a:ext uri="{FF2B5EF4-FFF2-40B4-BE49-F238E27FC236}">
              <a16:creationId xmlns:a16="http://schemas.microsoft.com/office/drawing/2014/main" xmlns="" id="{00000000-0008-0000-2000-00005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1" name="215 CuadroTexto">
          <a:extLst>
            <a:ext uri="{FF2B5EF4-FFF2-40B4-BE49-F238E27FC236}">
              <a16:creationId xmlns:a16="http://schemas.microsoft.com/office/drawing/2014/main" xmlns="" id="{00000000-0008-0000-2000-00005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2" name="216 CuadroTexto">
          <a:extLst>
            <a:ext uri="{FF2B5EF4-FFF2-40B4-BE49-F238E27FC236}">
              <a16:creationId xmlns:a16="http://schemas.microsoft.com/office/drawing/2014/main" xmlns="" id="{00000000-0008-0000-2000-00005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3" name="217 CuadroTexto">
          <a:extLst>
            <a:ext uri="{FF2B5EF4-FFF2-40B4-BE49-F238E27FC236}">
              <a16:creationId xmlns:a16="http://schemas.microsoft.com/office/drawing/2014/main" xmlns="" id="{00000000-0008-0000-2000-00005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4" name="218 CuadroTexto">
          <a:extLst>
            <a:ext uri="{FF2B5EF4-FFF2-40B4-BE49-F238E27FC236}">
              <a16:creationId xmlns:a16="http://schemas.microsoft.com/office/drawing/2014/main" xmlns="" id="{00000000-0008-0000-2000-00005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5" name="219 CuadroTexto">
          <a:extLst>
            <a:ext uri="{FF2B5EF4-FFF2-40B4-BE49-F238E27FC236}">
              <a16:creationId xmlns:a16="http://schemas.microsoft.com/office/drawing/2014/main" xmlns="" id="{00000000-0008-0000-2000-00005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6" name="220 CuadroTexto">
          <a:extLst>
            <a:ext uri="{FF2B5EF4-FFF2-40B4-BE49-F238E27FC236}">
              <a16:creationId xmlns:a16="http://schemas.microsoft.com/office/drawing/2014/main" xmlns="" id="{00000000-0008-0000-2000-00005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7" name="221 CuadroTexto">
          <a:extLst>
            <a:ext uri="{FF2B5EF4-FFF2-40B4-BE49-F238E27FC236}">
              <a16:creationId xmlns:a16="http://schemas.microsoft.com/office/drawing/2014/main" xmlns="" id="{00000000-0008-0000-2000-00005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8" name="222 CuadroTexto">
          <a:extLst>
            <a:ext uri="{FF2B5EF4-FFF2-40B4-BE49-F238E27FC236}">
              <a16:creationId xmlns:a16="http://schemas.microsoft.com/office/drawing/2014/main" xmlns="" id="{00000000-0008-0000-2000-00005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9" name="223 CuadroTexto">
          <a:extLst>
            <a:ext uri="{FF2B5EF4-FFF2-40B4-BE49-F238E27FC236}">
              <a16:creationId xmlns:a16="http://schemas.microsoft.com/office/drawing/2014/main" xmlns="" id="{00000000-0008-0000-2000-00005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0" name="224 CuadroTexto">
          <a:extLst>
            <a:ext uri="{FF2B5EF4-FFF2-40B4-BE49-F238E27FC236}">
              <a16:creationId xmlns:a16="http://schemas.microsoft.com/office/drawing/2014/main" xmlns="" id="{00000000-0008-0000-2000-00005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1" name="225 CuadroTexto">
          <a:extLst>
            <a:ext uri="{FF2B5EF4-FFF2-40B4-BE49-F238E27FC236}">
              <a16:creationId xmlns:a16="http://schemas.microsoft.com/office/drawing/2014/main" xmlns="" id="{00000000-0008-0000-2000-00005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2" name="226 CuadroTexto">
          <a:extLst>
            <a:ext uri="{FF2B5EF4-FFF2-40B4-BE49-F238E27FC236}">
              <a16:creationId xmlns:a16="http://schemas.microsoft.com/office/drawing/2014/main" xmlns="" id="{00000000-0008-0000-2000-00005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3" name="227 CuadroTexto">
          <a:extLst>
            <a:ext uri="{FF2B5EF4-FFF2-40B4-BE49-F238E27FC236}">
              <a16:creationId xmlns:a16="http://schemas.microsoft.com/office/drawing/2014/main" xmlns="" id="{00000000-0008-0000-2000-00005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4" name="228 CuadroTexto">
          <a:extLst>
            <a:ext uri="{FF2B5EF4-FFF2-40B4-BE49-F238E27FC236}">
              <a16:creationId xmlns:a16="http://schemas.microsoft.com/office/drawing/2014/main" xmlns="" id="{00000000-0008-0000-2000-00006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5" name="229 CuadroTexto">
          <a:extLst>
            <a:ext uri="{FF2B5EF4-FFF2-40B4-BE49-F238E27FC236}">
              <a16:creationId xmlns:a16="http://schemas.microsoft.com/office/drawing/2014/main" xmlns="" id="{00000000-0008-0000-2000-00006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6" name="230 CuadroTexto">
          <a:extLst>
            <a:ext uri="{FF2B5EF4-FFF2-40B4-BE49-F238E27FC236}">
              <a16:creationId xmlns:a16="http://schemas.microsoft.com/office/drawing/2014/main" xmlns="" id="{00000000-0008-0000-2000-00006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7" name="231 CuadroTexto">
          <a:extLst>
            <a:ext uri="{FF2B5EF4-FFF2-40B4-BE49-F238E27FC236}">
              <a16:creationId xmlns:a16="http://schemas.microsoft.com/office/drawing/2014/main" xmlns="" id="{00000000-0008-0000-2000-00006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8" name="232 CuadroTexto">
          <a:extLst>
            <a:ext uri="{FF2B5EF4-FFF2-40B4-BE49-F238E27FC236}">
              <a16:creationId xmlns:a16="http://schemas.microsoft.com/office/drawing/2014/main" xmlns="" id="{00000000-0008-0000-2000-00006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9" name="233 CuadroTexto">
          <a:extLst>
            <a:ext uri="{FF2B5EF4-FFF2-40B4-BE49-F238E27FC236}">
              <a16:creationId xmlns:a16="http://schemas.microsoft.com/office/drawing/2014/main" xmlns="" id="{00000000-0008-0000-2000-00006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0" name="234 CuadroTexto">
          <a:extLst>
            <a:ext uri="{FF2B5EF4-FFF2-40B4-BE49-F238E27FC236}">
              <a16:creationId xmlns:a16="http://schemas.microsoft.com/office/drawing/2014/main" xmlns="" id="{00000000-0008-0000-2000-00006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1" name="235 CuadroTexto">
          <a:extLst>
            <a:ext uri="{FF2B5EF4-FFF2-40B4-BE49-F238E27FC236}">
              <a16:creationId xmlns:a16="http://schemas.microsoft.com/office/drawing/2014/main" xmlns="" id="{00000000-0008-0000-2000-00006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2" name="236 CuadroTexto">
          <a:extLst>
            <a:ext uri="{FF2B5EF4-FFF2-40B4-BE49-F238E27FC236}">
              <a16:creationId xmlns:a16="http://schemas.microsoft.com/office/drawing/2014/main" xmlns="" id="{00000000-0008-0000-2000-00006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3" name="237 CuadroTexto">
          <a:extLst>
            <a:ext uri="{FF2B5EF4-FFF2-40B4-BE49-F238E27FC236}">
              <a16:creationId xmlns:a16="http://schemas.microsoft.com/office/drawing/2014/main" xmlns="" id="{00000000-0008-0000-2000-00006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4" name="238 CuadroTexto">
          <a:extLst>
            <a:ext uri="{FF2B5EF4-FFF2-40B4-BE49-F238E27FC236}">
              <a16:creationId xmlns:a16="http://schemas.microsoft.com/office/drawing/2014/main" xmlns="" id="{00000000-0008-0000-2000-00006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5" name="239 CuadroTexto">
          <a:extLst>
            <a:ext uri="{FF2B5EF4-FFF2-40B4-BE49-F238E27FC236}">
              <a16:creationId xmlns:a16="http://schemas.microsoft.com/office/drawing/2014/main" xmlns="" id="{00000000-0008-0000-2000-00006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6" name="240 CuadroTexto">
          <a:extLst>
            <a:ext uri="{FF2B5EF4-FFF2-40B4-BE49-F238E27FC236}">
              <a16:creationId xmlns:a16="http://schemas.microsoft.com/office/drawing/2014/main" xmlns="" id="{00000000-0008-0000-2000-00006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7" name="241 CuadroTexto">
          <a:extLst>
            <a:ext uri="{FF2B5EF4-FFF2-40B4-BE49-F238E27FC236}">
              <a16:creationId xmlns:a16="http://schemas.microsoft.com/office/drawing/2014/main" xmlns="" id="{00000000-0008-0000-2000-00006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8" name="242 CuadroTexto">
          <a:extLst>
            <a:ext uri="{FF2B5EF4-FFF2-40B4-BE49-F238E27FC236}">
              <a16:creationId xmlns:a16="http://schemas.microsoft.com/office/drawing/2014/main" xmlns="" id="{00000000-0008-0000-2000-00006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9" name="243 CuadroTexto">
          <a:extLst>
            <a:ext uri="{FF2B5EF4-FFF2-40B4-BE49-F238E27FC236}">
              <a16:creationId xmlns:a16="http://schemas.microsoft.com/office/drawing/2014/main" xmlns="" id="{00000000-0008-0000-2000-00006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0" name="244 CuadroTexto">
          <a:extLst>
            <a:ext uri="{FF2B5EF4-FFF2-40B4-BE49-F238E27FC236}">
              <a16:creationId xmlns:a16="http://schemas.microsoft.com/office/drawing/2014/main" xmlns="" id="{00000000-0008-0000-2000-00007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1" name="245 CuadroTexto">
          <a:extLst>
            <a:ext uri="{FF2B5EF4-FFF2-40B4-BE49-F238E27FC236}">
              <a16:creationId xmlns:a16="http://schemas.microsoft.com/office/drawing/2014/main" xmlns="" id="{00000000-0008-0000-2000-00007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2" name="246 CuadroTexto">
          <a:extLst>
            <a:ext uri="{FF2B5EF4-FFF2-40B4-BE49-F238E27FC236}">
              <a16:creationId xmlns:a16="http://schemas.microsoft.com/office/drawing/2014/main" xmlns="" id="{00000000-0008-0000-2000-00007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3" name="247 CuadroTexto">
          <a:extLst>
            <a:ext uri="{FF2B5EF4-FFF2-40B4-BE49-F238E27FC236}">
              <a16:creationId xmlns:a16="http://schemas.microsoft.com/office/drawing/2014/main" xmlns="" id="{00000000-0008-0000-2000-00007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4" name="248 CuadroTexto">
          <a:extLst>
            <a:ext uri="{FF2B5EF4-FFF2-40B4-BE49-F238E27FC236}">
              <a16:creationId xmlns:a16="http://schemas.microsoft.com/office/drawing/2014/main" xmlns="" id="{00000000-0008-0000-2000-00007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5" name="249 CuadroTexto">
          <a:extLst>
            <a:ext uri="{FF2B5EF4-FFF2-40B4-BE49-F238E27FC236}">
              <a16:creationId xmlns:a16="http://schemas.microsoft.com/office/drawing/2014/main" xmlns="" id="{00000000-0008-0000-2000-00007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6" name="250 CuadroTexto">
          <a:extLst>
            <a:ext uri="{FF2B5EF4-FFF2-40B4-BE49-F238E27FC236}">
              <a16:creationId xmlns:a16="http://schemas.microsoft.com/office/drawing/2014/main" xmlns="" id="{00000000-0008-0000-2000-00007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7" name="251 CuadroTexto">
          <a:extLst>
            <a:ext uri="{FF2B5EF4-FFF2-40B4-BE49-F238E27FC236}">
              <a16:creationId xmlns:a16="http://schemas.microsoft.com/office/drawing/2014/main" xmlns="" id="{00000000-0008-0000-2000-00007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8" name="252 CuadroTexto">
          <a:extLst>
            <a:ext uri="{FF2B5EF4-FFF2-40B4-BE49-F238E27FC236}">
              <a16:creationId xmlns:a16="http://schemas.microsoft.com/office/drawing/2014/main" xmlns="" id="{00000000-0008-0000-2000-00007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9" name="253 CuadroTexto">
          <a:extLst>
            <a:ext uri="{FF2B5EF4-FFF2-40B4-BE49-F238E27FC236}">
              <a16:creationId xmlns:a16="http://schemas.microsoft.com/office/drawing/2014/main" xmlns="" id="{00000000-0008-0000-2000-00007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0" name="254 CuadroTexto">
          <a:extLst>
            <a:ext uri="{FF2B5EF4-FFF2-40B4-BE49-F238E27FC236}">
              <a16:creationId xmlns:a16="http://schemas.microsoft.com/office/drawing/2014/main" xmlns="" id="{00000000-0008-0000-2000-00007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1" name="255 CuadroTexto">
          <a:extLst>
            <a:ext uri="{FF2B5EF4-FFF2-40B4-BE49-F238E27FC236}">
              <a16:creationId xmlns:a16="http://schemas.microsoft.com/office/drawing/2014/main" xmlns="" id="{00000000-0008-0000-2000-00007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2" name="256 CuadroTexto">
          <a:extLst>
            <a:ext uri="{FF2B5EF4-FFF2-40B4-BE49-F238E27FC236}">
              <a16:creationId xmlns:a16="http://schemas.microsoft.com/office/drawing/2014/main" xmlns="" id="{00000000-0008-0000-2000-00007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3" name="257 CuadroTexto">
          <a:extLst>
            <a:ext uri="{FF2B5EF4-FFF2-40B4-BE49-F238E27FC236}">
              <a16:creationId xmlns:a16="http://schemas.microsoft.com/office/drawing/2014/main" xmlns="" id="{00000000-0008-0000-2000-00007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4" name="258 CuadroTexto">
          <a:extLst>
            <a:ext uri="{FF2B5EF4-FFF2-40B4-BE49-F238E27FC236}">
              <a16:creationId xmlns:a16="http://schemas.microsoft.com/office/drawing/2014/main" xmlns="" id="{00000000-0008-0000-2000-00007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5" name="259 CuadroTexto">
          <a:extLst>
            <a:ext uri="{FF2B5EF4-FFF2-40B4-BE49-F238E27FC236}">
              <a16:creationId xmlns:a16="http://schemas.microsoft.com/office/drawing/2014/main" xmlns="" id="{00000000-0008-0000-2000-00007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6" name="260 CuadroTexto">
          <a:extLst>
            <a:ext uri="{FF2B5EF4-FFF2-40B4-BE49-F238E27FC236}">
              <a16:creationId xmlns:a16="http://schemas.microsoft.com/office/drawing/2014/main" xmlns="" id="{00000000-0008-0000-2000-00008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7" name="261 CuadroTexto">
          <a:extLst>
            <a:ext uri="{FF2B5EF4-FFF2-40B4-BE49-F238E27FC236}">
              <a16:creationId xmlns:a16="http://schemas.microsoft.com/office/drawing/2014/main" xmlns="" id="{00000000-0008-0000-2000-00008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8" name="262 CuadroTexto">
          <a:extLst>
            <a:ext uri="{FF2B5EF4-FFF2-40B4-BE49-F238E27FC236}">
              <a16:creationId xmlns:a16="http://schemas.microsoft.com/office/drawing/2014/main" xmlns="" id="{00000000-0008-0000-2000-00008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9" name="263 CuadroTexto">
          <a:extLst>
            <a:ext uri="{FF2B5EF4-FFF2-40B4-BE49-F238E27FC236}">
              <a16:creationId xmlns:a16="http://schemas.microsoft.com/office/drawing/2014/main" xmlns="" id="{00000000-0008-0000-2000-00008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0" name="264 CuadroTexto">
          <a:extLst>
            <a:ext uri="{FF2B5EF4-FFF2-40B4-BE49-F238E27FC236}">
              <a16:creationId xmlns:a16="http://schemas.microsoft.com/office/drawing/2014/main" xmlns="" id="{00000000-0008-0000-2000-00008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1" name="265 CuadroTexto">
          <a:extLst>
            <a:ext uri="{FF2B5EF4-FFF2-40B4-BE49-F238E27FC236}">
              <a16:creationId xmlns:a16="http://schemas.microsoft.com/office/drawing/2014/main" xmlns="" id="{00000000-0008-0000-2000-00008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2" name="266 CuadroTexto">
          <a:extLst>
            <a:ext uri="{FF2B5EF4-FFF2-40B4-BE49-F238E27FC236}">
              <a16:creationId xmlns:a16="http://schemas.microsoft.com/office/drawing/2014/main" xmlns="" id="{00000000-0008-0000-2000-00008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3" name="267 CuadroTexto">
          <a:extLst>
            <a:ext uri="{FF2B5EF4-FFF2-40B4-BE49-F238E27FC236}">
              <a16:creationId xmlns:a16="http://schemas.microsoft.com/office/drawing/2014/main" xmlns="" id="{00000000-0008-0000-2000-00008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184" name="268 CuadroTexto">
          <a:extLst>
            <a:ext uri="{FF2B5EF4-FFF2-40B4-BE49-F238E27FC236}">
              <a16:creationId xmlns:a16="http://schemas.microsoft.com/office/drawing/2014/main" xmlns="" id="{00000000-0008-0000-2000-00008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5" name="269 CuadroTexto">
          <a:extLst>
            <a:ext uri="{FF2B5EF4-FFF2-40B4-BE49-F238E27FC236}">
              <a16:creationId xmlns:a16="http://schemas.microsoft.com/office/drawing/2014/main" xmlns="" id="{00000000-0008-0000-2000-000089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6" name="270 CuadroTexto">
          <a:extLst>
            <a:ext uri="{FF2B5EF4-FFF2-40B4-BE49-F238E27FC236}">
              <a16:creationId xmlns:a16="http://schemas.microsoft.com/office/drawing/2014/main" xmlns="" id="{00000000-0008-0000-2000-00008A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7" name="271 CuadroTexto">
          <a:extLst>
            <a:ext uri="{FF2B5EF4-FFF2-40B4-BE49-F238E27FC236}">
              <a16:creationId xmlns:a16="http://schemas.microsoft.com/office/drawing/2014/main" xmlns="" id="{00000000-0008-0000-2000-00008B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8" name="272 CuadroTexto">
          <a:extLst>
            <a:ext uri="{FF2B5EF4-FFF2-40B4-BE49-F238E27FC236}">
              <a16:creationId xmlns:a16="http://schemas.microsoft.com/office/drawing/2014/main" xmlns="" id="{00000000-0008-0000-2000-00008C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9" name="273 CuadroTexto">
          <a:extLst>
            <a:ext uri="{FF2B5EF4-FFF2-40B4-BE49-F238E27FC236}">
              <a16:creationId xmlns:a16="http://schemas.microsoft.com/office/drawing/2014/main" xmlns="" id="{00000000-0008-0000-2000-00008D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0" name="274 CuadroTexto">
          <a:extLst>
            <a:ext uri="{FF2B5EF4-FFF2-40B4-BE49-F238E27FC236}">
              <a16:creationId xmlns:a16="http://schemas.microsoft.com/office/drawing/2014/main" xmlns="" id="{00000000-0008-0000-2000-00008E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1" name="275 CuadroTexto">
          <a:extLst>
            <a:ext uri="{FF2B5EF4-FFF2-40B4-BE49-F238E27FC236}">
              <a16:creationId xmlns:a16="http://schemas.microsoft.com/office/drawing/2014/main" xmlns="" id="{00000000-0008-0000-2000-00008F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2" name="276 CuadroTexto">
          <a:extLst>
            <a:ext uri="{FF2B5EF4-FFF2-40B4-BE49-F238E27FC236}">
              <a16:creationId xmlns:a16="http://schemas.microsoft.com/office/drawing/2014/main" xmlns="" id="{00000000-0008-0000-2000-000090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3" name="277 CuadroTexto">
          <a:extLst>
            <a:ext uri="{FF2B5EF4-FFF2-40B4-BE49-F238E27FC236}">
              <a16:creationId xmlns:a16="http://schemas.microsoft.com/office/drawing/2014/main" xmlns="" id="{00000000-0008-0000-2000-000091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4" name="278 CuadroTexto">
          <a:extLst>
            <a:ext uri="{FF2B5EF4-FFF2-40B4-BE49-F238E27FC236}">
              <a16:creationId xmlns:a16="http://schemas.microsoft.com/office/drawing/2014/main" xmlns="" id="{00000000-0008-0000-2000-000092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5" name="279 CuadroTexto">
          <a:extLst>
            <a:ext uri="{FF2B5EF4-FFF2-40B4-BE49-F238E27FC236}">
              <a16:creationId xmlns:a16="http://schemas.microsoft.com/office/drawing/2014/main" xmlns="" id="{00000000-0008-0000-2000-000093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6" name="280 CuadroTexto">
          <a:extLst>
            <a:ext uri="{FF2B5EF4-FFF2-40B4-BE49-F238E27FC236}">
              <a16:creationId xmlns:a16="http://schemas.microsoft.com/office/drawing/2014/main" xmlns="" id="{00000000-0008-0000-2000-000094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7" name="281 CuadroTexto">
          <a:extLst>
            <a:ext uri="{FF2B5EF4-FFF2-40B4-BE49-F238E27FC236}">
              <a16:creationId xmlns:a16="http://schemas.microsoft.com/office/drawing/2014/main" xmlns="" id="{00000000-0008-0000-2000-000095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8" name="282 CuadroTexto">
          <a:extLst>
            <a:ext uri="{FF2B5EF4-FFF2-40B4-BE49-F238E27FC236}">
              <a16:creationId xmlns:a16="http://schemas.microsoft.com/office/drawing/2014/main" xmlns="" id="{00000000-0008-0000-2000-000096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9" name="283 CuadroTexto">
          <a:extLst>
            <a:ext uri="{FF2B5EF4-FFF2-40B4-BE49-F238E27FC236}">
              <a16:creationId xmlns:a16="http://schemas.microsoft.com/office/drawing/2014/main" xmlns="" id="{00000000-0008-0000-2000-000097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200" name="284 CuadroTexto">
          <a:extLst>
            <a:ext uri="{FF2B5EF4-FFF2-40B4-BE49-F238E27FC236}">
              <a16:creationId xmlns:a16="http://schemas.microsoft.com/office/drawing/2014/main" xmlns="" id="{00000000-0008-0000-2000-00009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01" name="285 CuadroTexto">
          <a:extLst>
            <a:ext uri="{FF2B5EF4-FFF2-40B4-BE49-F238E27FC236}">
              <a16:creationId xmlns:a16="http://schemas.microsoft.com/office/drawing/2014/main" xmlns="" id="{00000000-0008-0000-2000-00009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2" name="286 CuadroTexto">
          <a:extLst>
            <a:ext uri="{FF2B5EF4-FFF2-40B4-BE49-F238E27FC236}">
              <a16:creationId xmlns:a16="http://schemas.microsoft.com/office/drawing/2014/main" xmlns="" id="{00000000-0008-0000-2000-00009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3" name="287 CuadroTexto">
          <a:extLst>
            <a:ext uri="{FF2B5EF4-FFF2-40B4-BE49-F238E27FC236}">
              <a16:creationId xmlns:a16="http://schemas.microsoft.com/office/drawing/2014/main" xmlns="" id="{00000000-0008-0000-2000-00009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4" name="288 CuadroTexto">
          <a:extLst>
            <a:ext uri="{FF2B5EF4-FFF2-40B4-BE49-F238E27FC236}">
              <a16:creationId xmlns:a16="http://schemas.microsoft.com/office/drawing/2014/main" xmlns="" id="{00000000-0008-0000-2000-00009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5" name="289 CuadroTexto">
          <a:extLst>
            <a:ext uri="{FF2B5EF4-FFF2-40B4-BE49-F238E27FC236}">
              <a16:creationId xmlns:a16="http://schemas.microsoft.com/office/drawing/2014/main" xmlns="" id="{00000000-0008-0000-2000-00009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6" name="290 CuadroTexto">
          <a:extLst>
            <a:ext uri="{FF2B5EF4-FFF2-40B4-BE49-F238E27FC236}">
              <a16:creationId xmlns:a16="http://schemas.microsoft.com/office/drawing/2014/main" xmlns="" id="{00000000-0008-0000-2000-00009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7" name="291 CuadroTexto">
          <a:extLst>
            <a:ext uri="{FF2B5EF4-FFF2-40B4-BE49-F238E27FC236}">
              <a16:creationId xmlns:a16="http://schemas.microsoft.com/office/drawing/2014/main" xmlns="" id="{00000000-0008-0000-2000-00009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8" name="292 CuadroTexto">
          <a:extLst>
            <a:ext uri="{FF2B5EF4-FFF2-40B4-BE49-F238E27FC236}">
              <a16:creationId xmlns:a16="http://schemas.microsoft.com/office/drawing/2014/main" xmlns="" id="{00000000-0008-0000-2000-0000A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9" name="293 CuadroTexto">
          <a:extLst>
            <a:ext uri="{FF2B5EF4-FFF2-40B4-BE49-F238E27FC236}">
              <a16:creationId xmlns:a16="http://schemas.microsoft.com/office/drawing/2014/main" xmlns="" id="{00000000-0008-0000-2000-0000A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0" name="294 CuadroTexto">
          <a:extLst>
            <a:ext uri="{FF2B5EF4-FFF2-40B4-BE49-F238E27FC236}">
              <a16:creationId xmlns:a16="http://schemas.microsoft.com/office/drawing/2014/main" xmlns="" id="{00000000-0008-0000-2000-0000A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1" name="295 CuadroTexto">
          <a:extLst>
            <a:ext uri="{FF2B5EF4-FFF2-40B4-BE49-F238E27FC236}">
              <a16:creationId xmlns:a16="http://schemas.microsoft.com/office/drawing/2014/main" xmlns="" id="{00000000-0008-0000-2000-0000A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2" name="296 CuadroTexto">
          <a:extLst>
            <a:ext uri="{FF2B5EF4-FFF2-40B4-BE49-F238E27FC236}">
              <a16:creationId xmlns:a16="http://schemas.microsoft.com/office/drawing/2014/main" xmlns="" id="{00000000-0008-0000-2000-0000A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3" name="17 CuadroTexto">
          <a:extLst>
            <a:ext uri="{FF2B5EF4-FFF2-40B4-BE49-F238E27FC236}">
              <a16:creationId xmlns:a16="http://schemas.microsoft.com/office/drawing/2014/main" xmlns="" id="{00000000-0008-0000-2000-0000A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214" name="90 CuadroTexto">
          <a:extLst>
            <a:ext uri="{FF2B5EF4-FFF2-40B4-BE49-F238E27FC236}">
              <a16:creationId xmlns:a16="http://schemas.microsoft.com/office/drawing/2014/main" xmlns="" id="{00000000-0008-0000-2000-0000A6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5" name="91 CuadroTexto">
          <a:extLst>
            <a:ext uri="{FF2B5EF4-FFF2-40B4-BE49-F238E27FC236}">
              <a16:creationId xmlns:a16="http://schemas.microsoft.com/office/drawing/2014/main" xmlns="" id="{00000000-0008-0000-2000-0000A7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6" name="92 CuadroTexto">
          <a:extLst>
            <a:ext uri="{FF2B5EF4-FFF2-40B4-BE49-F238E27FC236}">
              <a16:creationId xmlns:a16="http://schemas.microsoft.com/office/drawing/2014/main" xmlns="" id="{00000000-0008-0000-2000-0000A8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7" name="93 CuadroTexto">
          <a:extLst>
            <a:ext uri="{FF2B5EF4-FFF2-40B4-BE49-F238E27FC236}">
              <a16:creationId xmlns:a16="http://schemas.microsoft.com/office/drawing/2014/main" xmlns="" id="{00000000-0008-0000-2000-0000A9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8" name="94 CuadroTexto">
          <a:extLst>
            <a:ext uri="{FF2B5EF4-FFF2-40B4-BE49-F238E27FC236}">
              <a16:creationId xmlns:a16="http://schemas.microsoft.com/office/drawing/2014/main" xmlns="" id="{00000000-0008-0000-2000-0000AA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9" name="95 CuadroTexto">
          <a:extLst>
            <a:ext uri="{FF2B5EF4-FFF2-40B4-BE49-F238E27FC236}">
              <a16:creationId xmlns:a16="http://schemas.microsoft.com/office/drawing/2014/main" xmlns="" id="{00000000-0008-0000-2000-0000AB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0" name="96 CuadroTexto">
          <a:extLst>
            <a:ext uri="{FF2B5EF4-FFF2-40B4-BE49-F238E27FC236}">
              <a16:creationId xmlns:a16="http://schemas.microsoft.com/office/drawing/2014/main" xmlns="" id="{00000000-0008-0000-2000-0000AC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1" name="97 CuadroTexto">
          <a:extLst>
            <a:ext uri="{FF2B5EF4-FFF2-40B4-BE49-F238E27FC236}">
              <a16:creationId xmlns:a16="http://schemas.microsoft.com/office/drawing/2014/main" xmlns="" id="{00000000-0008-0000-2000-0000AD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2" name="98 CuadroTexto">
          <a:extLst>
            <a:ext uri="{FF2B5EF4-FFF2-40B4-BE49-F238E27FC236}">
              <a16:creationId xmlns:a16="http://schemas.microsoft.com/office/drawing/2014/main" xmlns="" id="{00000000-0008-0000-2000-0000AE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3" name="99 CuadroTexto">
          <a:extLst>
            <a:ext uri="{FF2B5EF4-FFF2-40B4-BE49-F238E27FC236}">
              <a16:creationId xmlns:a16="http://schemas.microsoft.com/office/drawing/2014/main" xmlns="" id="{00000000-0008-0000-2000-0000AF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4" name="100 CuadroTexto">
          <a:extLst>
            <a:ext uri="{FF2B5EF4-FFF2-40B4-BE49-F238E27FC236}">
              <a16:creationId xmlns:a16="http://schemas.microsoft.com/office/drawing/2014/main" xmlns="" id="{00000000-0008-0000-2000-0000B0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5" name="101 CuadroTexto">
          <a:extLst>
            <a:ext uri="{FF2B5EF4-FFF2-40B4-BE49-F238E27FC236}">
              <a16:creationId xmlns:a16="http://schemas.microsoft.com/office/drawing/2014/main" xmlns="" id="{00000000-0008-0000-2000-0000B1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26" name="118 CuadroTexto">
          <a:extLst>
            <a:ext uri="{FF2B5EF4-FFF2-40B4-BE49-F238E27FC236}">
              <a16:creationId xmlns:a16="http://schemas.microsoft.com/office/drawing/2014/main" xmlns="" id="{00000000-0008-0000-2000-0000B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7" name="119 CuadroTexto">
          <a:extLst>
            <a:ext uri="{FF2B5EF4-FFF2-40B4-BE49-F238E27FC236}">
              <a16:creationId xmlns:a16="http://schemas.microsoft.com/office/drawing/2014/main" xmlns="" id="{00000000-0008-0000-2000-0000B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8" name="120 CuadroTexto">
          <a:extLst>
            <a:ext uri="{FF2B5EF4-FFF2-40B4-BE49-F238E27FC236}">
              <a16:creationId xmlns:a16="http://schemas.microsoft.com/office/drawing/2014/main" xmlns="" id="{00000000-0008-0000-2000-0000B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9" name="121 CuadroTexto">
          <a:extLst>
            <a:ext uri="{FF2B5EF4-FFF2-40B4-BE49-F238E27FC236}">
              <a16:creationId xmlns:a16="http://schemas.microsoft.com/office/drawing/2014/main" xmlns="" id="{00000000-0008-0000-2000-0000B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0" name="122 CuadroTexto">
          <a:extLst>
            <a:ext uri="{FF2B5EF4-FFF2-40B4-BE49-F238E27FC236}">
              <a16:creationId xmlns:a16="http://schemas.microsoft.com/office/drawing/2014/main" xmlns="" id="{00000000-0008-0000-2000-0000B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1" name="123 CuadroTexto">
          <a:extLst>
            <a:ext uri="{FF2B5EF4-FFF2-40B4-BE49-F238E27FC236}">
              <a16:creationId xmlns:a16="http://schemas.microsoft.com/office/drawing/2014/main" xmlns="" id="{00000000-0008-0000-2000-0000B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2" name="124 CuadroTexto">
          <a:extLst>
            <a:ext uri="{FF2B5EF4-FFF2-40B4-BE49-F238E27FC236}">
              <a16:creationId xmlns:a16="http://schemas.microsoft.com/office/drawing/2014/main" xmlns="" id="{00000000-0008-0000-2000-0000B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3" name="125 CuadroTexto">
          <a:extLst>
            <a:ext uri="{FF2B5EF4-FFF2-40B4-BE49-F238E27FC236}">
              <a16:creationId xmlns:a16="http://schemas.microsoft.com/office/drawing/2014/main" xmlns="" id="{00000000-0008-0000-2000-0000B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4" name="143 CuadroTexto">
          <a:extLst>
            <a:ext uri="{FF2B5EF4-FFF2-40B4-BE49-F238E27FC236}">
              <a16:creationId xmlns:a16="http://schemas.microsoft.com/office/drawing/2014/main" xmlns="" id="{00000000-0008-0000-2000-0000B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5" name="144 CuadroTexto">
          <a:extLst>
            <a:ext uri="{FF2B5EF4-FFF2-40B4-BE49-F238E27FC236}">
              <a16:creationId xmlns:a16="http://schemas.microsoft.com/office/drawing/2014/main" xmlns="" id="{00000000-0008-0000-2000-0000B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6" name="145 CuadroTexto">
          <a:extLst>
            <a:ext uri="{FF2B5EF4-FFF2-40B4-BE49-F238E27FC236}">
              <a16:creationId xmlns:a16="http://schemas.microsoft.com/office/drawing/2014/main" xmlns="" id="{00000000-0008-0000-2000-0000B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7" name="146 CuadroTexto">
          <a:extLst>
            <a:ext uri="{FF2B5EF4-FFF2-40B4-BE49-F238E27FC236}">
              <a16:creationId xmlns:a16="http://schemas.microsoft.com/office/drawing/2014/main" xmlns="" id="{00000000-0008-0000-2000-0000B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8" name="147 CuadroTexto">
          <a:extLst>
            <a:ext uri="{FF2B5EF4-FFF2-40B4-BE49-F238E27FC236}">
              <a16:creationId xmlns:a16="http://schemas.microsoft.com/office/drawing/2014/main" xmlns="" id="{00000000-0008-0000-2000-0000B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9" name="148 CuadroTexto">
          <a:extLst>
            <a:ext uri="{FF2B5EF4-FFF2-40B4-BE49-F238E27FC236}">
              <a16:creationId xmlns:a16="http://schemas.microsoft.com/office/drawing/2014/main" xmlns="" id="{00000000-0008-0000-2000-0000B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0" name="149 CuadroTexto">
          <a:extLst>
            <a:ext uri="{FF2B5EF4-FFF2-40B4-BE49-F238E27FC236}">
              <a16:creationId xmlns:a16="http://schemas.microsoft.com/office/drawing/2014/main" xmlns="" id="{00000000-0008-0000-2000-0000C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1" name="150 CuadroTexto">
          <a:extLst>
            <a:ext uri="{FF2B5EF4-FFF2-40B4-BE49-F238E27FC236}">
              <a16:creationId xmlns:a16="http://schemas.microsoft.com/office/drawing/2014/main" xmlns="" id="{00000000-0008-0000-2000-0000C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2" name="151 CuadroTexto">
          <a:extLst>
            <a:ext uri="{FF2B5EF4-FFF2-40B4-BE49-F238E27FC236}">
              <a16:creationId xmlns:a16="http://schemas.microsoft.com/office/drawing/2014/main" xmlns="" id="{00000000-0008-0000-2000-0000C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3" name="152 CuadroTexto">
          <a:extLst>
            <a:ext uri="{FF2B5EF4-FFF2-40B4-BE49-F238E27FC236}">
              <a16:creationId xmlns:a16="http://schemas.microsoft.com/office/drawing/2014/main" xmlns="" id="{00000000-0008-0000-2000-0000C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4" name="153 CuadroTexto">
          <a:extLst>
            <a:ext uri="{FF2B5EF4-FFF2-40B4-BE49-F238E27FC236}">
              <a16:creationId xmlns:a16="http://schemas.microsoft.com/office/drawing/2014/main" xmlns="" id="{00000000-0008-0000-2000-0000C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5" name="154 CuadroTexto">
          <a:extLst>
            <a:ext uri="{FF2B5EF4-FFF2-40B4-BE49-F238E27FC236}">
              <a16:creationId xmlns:a16="http://schemas.microsoft.com/office/drawing/2014/main" xmlns="" id="{00000000-0008-0000-2000-0000C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6" name="155 CuadroTexto">
          <a:extLst>
            <a:ext uri="{FF2B5EF4-FFF2-40B4-BE49-F238E27FC236}">
              <a16:creationId xmlns:a16="http://schemas.microsoft.com/office/drawing/2014/main" xmlns="" id="{00000000-0008-0000-2000-0000C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7" name="156 CuadroTexto">
          <a:extLst>
            <a:ext uri="{FF2B5EF4-FFF2-40B4-BE49-F238E27FC236}">
              <a16:creationId xmlns:a16="http://schemas.microsoft.com/office/drawing/2014/main" xmlns="" id="{00000000-0008-0000-2000-0000C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8" name="157 CuadroTexto">
          <a:extLst>
            <a:ext uri="{FF2B5EF4-FFF2-40B4-BE49-F238E27FC236}">
              <a16:creationId xmlns:a16="http://schemas.microsoft.com/office/drawing/2014/main" xmlns="" id="{00000000-0008-0000-2000-0000C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9" name="158 CuadroTexto">
          <a:extLst>
            <a:ext uri="{FF2B5EF4-FFF2-40B4-BE49-F238E27FC236}">
              <a16:creationId xmlns:a16="http://schemas.microsoft.com/office/drawing/2014/main" xmlns="" id="{00000000-0008-0000-2000-0000C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0" name="159 CuadroTexto">
          <a:extLst>
            <a:ext uri="{FF2B5EF4-FFF2-40B4-BE49-F238E27FC236}">
              <a16:creationId xmlns:a16="http://schemas.microsoft.com/office/drawing/2014/main" xmlns="" id="{00000000-0008-0000-2000-0000C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1" name="160 CuadroTexto">
          <a:extLst>
            <a:ext uri="{FF2B5EF4-FFF2-40B4-BE49-F238E27FC236}">
              <a16:creationId xmlns:a16="http://schemas.microsoft.com/office/drawing/2014/main" xmlns="" id="{00000000-0008-0000-2000-0000C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2" name="161 CuadroTexto">
          <a:extLst>
            <a:ext uri="{FF2B5EF4-FFF2-40B4-BE49-F238E27FC236}">
              <a16:creationId xmlns:a16="http://schemas.microsoft.com/office/drawing/2014/main" xmlns="" id="{00000000-0008-0000-2000-0000C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3" name="162 CuadroTexto">
          <a:extLst>
            <a:ext uri="{FF2B5EF4-FFF2-40B4-BE49-F238E27FC236}">
              <a16:creationId xmlns:a16="http://schemas.microsoft.com/office/drawing/2014/main" xmlns="" id="{00000000-0008-0000-2000-0000C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4" name="163 CuadroTexto">
          <a:extLst>
            <a:ext uri="{FF2B5EF4-FFF2-40B4-BE49-F238E27FC236}">
              <a16:creationId xmlns:a16="http://schemas.microsoft.com/office/drawing/2014/main" xmlns="" id="{00000000-0008-0000-2000-0000C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5" name="164 CuadroTexto">
          <a:extLst>
            <a:ext uri="{FF2B5EF4-FFF2-40B4-BE49-F238E27FC236}">
              <a16:creationId xmlns:a16="http://schemas.microsoft.com/office/drawing/2014/main" xmlns="" id="{00000000-0008-0000-2000-0000C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6" name="165 CuadroTexto">
          <a:extLst>
            <a:ext uri="{FF2B5EF4-FFF2-40B4-BE49-F238E27FC236}">
              <a16:creationId xmlns:a16="http://schemas.microsoft.com/office/drawing/2014/main" xmlns="" id="{00000000-0008-0000-2000-0000D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7" name="166 CuadroTexto">
          <a:extLst>
            <a:ext uri="{FF2B5EF4-FFF2-40B4-BE49-F238E27FC236}">
              <a16:creationId xmlns:a16="http://schemas.microsoft.com/office/drawing/2014/main" xmlns="" id="{00000000-0008-0000-2000-0000D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8" name="167 CuadroTexto">
          <a:extLst>
            <a:ext uri="{FF2B5EF4-FFF2-40B4-BE49-F238E27FC236}">
              <a16:creationId xmlns:a16="http://schemas.microsoft.com/office/drawing/2014/main" xmlns="" id="{00000000-0008-0000-2000-0000D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9" name="168 CuadroTexto">
          <a:extLst>
            <a:ext uri="{FF2B5EF4-FFF2-40B4-BE49-F238E27FC236}">
              <a16:creationId xmlns:a16="http://schemas.microsoft.com/office/drawing/2014/main" xmlns="" id="{00000000-0008-0000-2000-0000D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0" name="169 CuadroTexto">
          <a:extLst>
            <a:ext uri="{FF2B5EF4-FFF2-40B4-BE49-F238E27FC236}">
              <a16:creationId xmlns:a16="http://schemas.microsoft.com/office/drawing/2014/main" xmlns="" id="{00000000-0008-0000-2000-0000D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1" name="170 CuadroTexto">
          <a:extLst>
            <a:ext uri="{FF2B5EF4-FFF2-40B4-BE49-F238E27FC236}">
              <a16:creationId xmlns:a16="http://schemas.microsoft.com/office/drawing/2014/main" xmlns="" id="{00000000-0008-0000-2000-0000D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2" name="171 CuadroTexto">
          <a:extLst>
            <a:ext uri="{FF2B5EF4-FFF2-40B4-BE49-F238E27FC236}">
              <a16:creationId xmlns:a16="http://schemas.microsoft.com/office/drawing/2014/main" xmlns="" id="{00000000-0008-0000-2000-0000D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3" name="172 CuadroTexto">
          <a:extLst>
            <a:ext uri="{FF2B5EF4-FFF2-40B4-BE49-F238E27FC236}">
              <a16:creationId xmlns:a16="http://schemas.microsoft.com/office/drawing/2014/main" xmlns="" id="{00000000-0008-0000-2000-0000D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4" name="173 CuadroTexto">
          <a:extLst>
            <a:ext uri="{FF2B5EF4-FFF2-40B4-BE49-F238E27FC236}">
              <a16:creationId xmlns:a16="http://schemas.microsoft.com/office/drawing/2014/main" xmlns="" id="{00000000-0008-0000-2000-0000D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5" name="174 CuadroTexto">
          <a:extLst>
            <a:ext uri="{FF2B5EF4-FFF2-40B4-BE49-F238E27FC236}">
              <a16:creationId xmlns:a16="http://schemas.microsoft.com/office/drawing/2014/main" xmlns="" id="{00000000-0008-0000-2000-0000D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6" name="175 CuadroTexto">
          <a:extLst>
            <a:ext uri="{FF2B5EF4-FFF2-40B4-BE49-F238E27FC236}">
              <a16:creationId xmlns:a16="http://schemas.microsoft.com/office/drawing/2014/main" xmlns="" id="{00000000-0008-0000-2000-0000D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7" name="176 CuadroTexto">
          <a:extLst>
            <a:ext uri="{FF2B5EF4-FFF2-40B4-BE49-F238E27FC236}">
              <a16:creationId xmlns:a16="http://schemas.microsoft.com/office/drawing/2014/main" xmlns="" id="{00000000-0008-0000-2000-0000D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8" name="177 CuadroTexto">
          <a:extLst>
            <a:ext uri="{FF2B5EF4-FFF2-40B4-BE49-F238E27FC236}">
              <a16:creationId xmlns:a16="http://schemas.microsoft.com/office/drawing/2014/main" xmlns="" id="{00000000-0008-0000-2000-0000D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9" name="178 CuadroTexto">
          <a:extLst>
            <a:ext uri="{FF2B5EF4-FFF2-40B4-BE49-F238E27FC236}">
              <a16:creationId xmlns:a16="http://schemas.microsoft.com/office/drawing/2014/main" xmlns="" id="{00000000-0008-0000-2000-0000D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0" name="179 CuadroTexto">
          <a:extLst>
            <a:ext uri="{FF2B5EF4-FFF2-40B4-BE49-F238E27FC236}">
              <a16:creationId xmlns:a16="http://schemas.microsoft.com/office/drawing/2014/main" xmlns="" id="{00000000-0008-0000-2000-0000D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1" name="180 CuadroTexto">
          <a:extLst>
            <a:ext uri="{FF2B5EF4-FFF2-40B4-BE49-F238E27FC236}">
              <a16:creationId xmlns:a16="http://schemas.microsoft.com/office/drawing/2014/main" xmlns="" id="{00000000-0008-0000-2000-0000D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2" name="181 CuadroTexto">
          <a:extLst>
            <a:ext uri="{FF2B5EF4-FFF2-40B4-BE49-F238E27FC236}">
              <a16:creationId xmlns:a16="http://schemas.microsoft.com/office/drawing/2014/main" xmlns="" id="{00000000-0008-0000-2000-0000E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3" name="182 CuadroTexto">
          <a:extLst>
            <a:ext uri="{FF2B5EF4-FFF2-40B4-BE49-F238E27FC236}">
              <a16:creationId xmlns:a16="http://schemas.microsoft.com/office/drawing/2014/main" xmlns="" id="{00000000-0008-0000-2000-0000E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4" name="183 CuadroTexto">
          <a:extLst>
            <a:ext uri="{FF2B5EF4-FFF2-40B4-BE49-F238E27FC236}">
              <a16:creationId xmlns:a16="http://schemas.microsoft.com/office/drawing/2014/main" xmlns="" id="{00000000-0008-0000-2000-0000E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5" name="184 CuadroTexto">
          <a:extLst>
            <a:ext uri="{FF2B5EF4-FFF2-40B4-BE49-F238E27FC236}">
              <a16:creationId xmlns:a16="http://schemas.microsoft.com/office/drawing/2014/main" xmlns="" id="{00000000-0008-0000-2000-0000E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6" name="185 CuadroTexto">
          <a:extLst>
            <a:ext uri="{FF2B5EF4-FFF2-40B4-BE49-F238E27FC236}">
              <a16:creationId xmlns:a16="http://schemas.microsoft.com/office/drawing/2014/main" xmlns="" id="{00000000-0008-0000-2000-0000E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7" name="186 CuadroTexto">
          <a:extLst>
            <a:ext uri="{FF2B5EF4-FFF2-40B4-BE49-F238E27FC236}">
              <a16:creationId xmlns:a16="http://schemas.microsoft.com/office/drawing/2014/main" xmlns="" id="{00000000-0008-0000-2000-0000E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8" name="187 CuadroTexto">
          <a:extLst>
            <a:ext uri="{FF2B5EF4-FFF2-40B4-BE49-F238E27FC236}">
              <a16:creationId xmlns:a16="http://schemas.microsoft.com/office/drawing/2014/main" xmlns="" id="{00000000-0008-0000-2000-0000E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9" name="188 CuadroTexto">
          <a:extLst>
            <a:ext uri="{FF2B5EF4-FFF2-40B4-BE49-F238E27FC236}">
              <a16:creationId xmlns:a16="http://schemas.microsoft.com/office/drawing/2014/main" xmlns="" id="{00000000-0008-0000-2000-0000E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0" name="189 CuadroTexto">
          <a:extLst>
            <a:ext uri="{FF2B5EF4-FFF2-40B4-BE49-F238E27FC236}">
              <a16:creationId xmlns:a16="http://schemas.microsoft.com/office/drawing/2014/main" xmlns="" id="{00000000-0008-0000-2000-0000E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1" name="190 CuadroTexto">
          <a:extLst>
            <a:ext uri="{FF2B5EF4-FFF2-40B4-BE49-F238E27FC236}">
              <a16:creationId xmlns:a16="http://schemas.microsoft.com/office/drawing/2014/main" xmlns="" id="{00000000-0008-0000-2000-0000E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2" name="191 CuadroTexto">
          <a:extLst>
            <a:ext uri="{FF2B5EF4-FFF2-40B4-BE49-F238E27FC236}">
              <a16:creationId xmlns:a16="http://schemas.microsoft.com/office/drawing/2014/main" xmlns="" id="{00000000-0008-0000-2000-0000E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3" name="192 CuadroTexto">
          <a:extLst>
            <a:ext uri="{FF2B5EF4-FFF2-40B4-BE49-F238E27FC236}">
              <a16:creationId xmlns:a16="http://schemas.microsoft.com/office/drawing/2014/main" xmlns="" id="{00000000-0008-0000-2000-0000E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4" name="193 CuadroTexto">
          <a:extLst>
            <a:ext uri="{FF2B5EF4-FFF2-40B4-BE49-F238E27FC236}">
              <a16:creationId xmlns:a16="http://schemas.microsoft.com/office/drawing/2014/main" xmlns="" id="{00000000-0008-0000-2000-0000E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5" name="194 CuadroTexto">
          <a:extLst>
            <a:ext uri="{FF2B5EF4-FFF2-40B4-BE49-F238E27FC236}">
              <a16:creationId xmlns:a16="http://schemas.microsoft.com/office/drawing/2014/main" xmlns="" id="{00000000-0008-0000-2000-0000E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6" name="195 CuadroTexto">
          <a:extLst>
            <a:ext uri="{FF2B5EF4-FFF2-40B4-BE49-F238E27FC236}">
              <a16:creationId xmlns:a16="http://schemas.microsoft.com/office/drawing/2014/main" xmlns="" id="{00000000-0008-0000-2000-0000E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7" name="196 CuadroTexto">
          <a:extLst>
            <a:ext uri="{FF2B5EF4-FFF2-40B4-BE49-F238E27FC236}">
              <a16:creationId xmlns:a16="http://schemas.microsoft.com/office/drawing/2014/main" xmlns="" id="{00000000-0008-0000-2000-0000E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8" name="197 CuadroTexto">
          <a:extLst>
            <a:ext uri="{FF2B5EF4-FFF2-40B4-BE49-F238E27FC236}">
              <a16:creationId xmlns:a16="http://schemas.microsoft.com/office/drawing/2014/main" xmlns="" id="{00000000-0008-0000-2000-0000F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9" name="198 CuadroTexto">
          <a:extLst>
            <a:ext uri="{FF2B5EF4-FFF2-40B4-BE49-F238E27FC236}">
              <a16:creationId xmlns:a16="http://schemas.microsoft.com/office/drawing/2014/main" xmlns="" id="{00000000-0008-0000-2000-0000F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0" name="199 CuadroTexto">
          <a:extLst>
            <a:ext uri="{FF2B5EF4-FFF2-40B4-BE49-F238E27FC236}">
              <a16:creationId xmlns:a16="http://schemas.microsoft.com/office/drawing/2014/main" xmlns="" id="{00000000-0008-0000-2000-0000F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1" name="200 CuadroTexto">
          <a:extLst>
            <a:ext uri="{FF2B5EF4-FFF2-40B4-BE49-F238E27FC236}">
              <a16:creationId xmlns:a16="http://schemas.microsoft.com/office/drawing/2014/main" xmlns="" id="{00000000-0008-0000-2000-0000F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2" name="201 CuadroTexto">
          <a:extLst>
            <a:ext uri="{FF2B5EF4-FFF2-40B4-BE49-F238E27FC236}">
              <a16:creationId xmlns:a16="http://schemas.microsoft.com/office/drawing/2014/main" xmlns="" id="{00000000-0008-0000-2000-0000F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3" name="202 CuadroTexto">
          <a:extLst>
            <a:ext uri="{FF2B5EF4-FFF2-40B4-BE49-F238E27FC236}">
              <a16:creationId xmlns:a16="http://schemas.microsoft.com/office/drawing/2014/main" xmlns="" id="{00000000-0008-0000-2000-0000F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4" name="203 CuadroTexto">
          <a:extLst>
            <a:ext uri="{FF2B5EF4-FFF2-40B4-BE49-F238E27FC236}">
              <a16:creationId xmlns:a16="http://schemas.microsoft.com/office/drawing/2014/main" xmlns="" id="{00000000-0008-0000-2000-0000F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5" name="204 CuadroTexto">
          <a:extLst>
            <a:ext uri="{FF2B5EF4-FFF2-40B4-BE49-F238E27FC236}">
              <a16:creationId xmlns:a16="http://schemas.microsoft.com/office/drawing/2014/main" xmlns="" id="{00000000-0008-0000-2000-0000F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6" name="205 CuadroTexto">
          <a:extLst>
            <a:ext uri="{FF2B5EF4-FFF2-40B4-BE49-F238E27FC236}">
              <a16:creationId xmlns:a16="http://schemas.microsoft.com/office/drawing/2014/main" xmlns="" id="{00000000-0008-0000-2000-0000F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7" name="206 CuadroTexto">
          <a:extLst>
            <a:ext uri="{FF2B5EF4-FFF2-40B4-BE49-F238E27FC236}">
              <a16:creationId xmlns:a16="http://schemas.microsoft.com/office/drawing/2014/main" xmlns="" id="{00000000-0008-0000-2000-0000F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8" name="207 CuadroTexto">
          <a:extLst>
            <a:ext uri="{FF2B5EF4-FFF2-40B4-BE49-F238E27FC236}">
              <a16:creationId xmlns:a16="http://schemas.microsoft.com/office/drawing/2014/main" xmlns="" id="{00000000-0008-0000-2000-0000F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9" name="208 CuadroTexto">
          <a:extLst>
            <a:ext uri="{FF2B5EF4-FFF2-40B4-BE49-F238E27FC236}">
              <a16:creationId xmlns:a16="http://schemas.microsoft.com/office/drawing/2014/main" xmlns="" id="{00000000-0008-0000-2000-0000F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0" name="209 CuadroTexto">
          <a:extLst>
            <a:ext uri="{FF2B5EF4-FFF2-40B4-BE49-F238E27FC236}">
              <a16:creationId xmlns:a16="http://schemas.microsoft.com/office/drawing/2014/main" xmlns="" id="{00000000-0008-0000-2000-0000F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1" name="210 CuadroTexto">
          <a:extLst>
            <a:ext uri="{FF2B5EF4-FFF2-40B4-BE49-F238E27FC236}">
              <a16:creationId xmlns:a16="http://schemas.microsoft.com/office/drawing/2014/main" xmlns="" id="{00000000-0008-0000-2000-0000F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2" name="211 CuadroTexto">
          <a:extLst>
            <a:ext uri="{FF2B5EF4-FFF2-40B4-BE49-F238E27FC236}">
              <a16:creationId xmlns:a16="http://schemas.microsoft.com/office/drawing/2014/main" xmlns="" id="{00000000-0008-0000-2000-0000F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3" name="212 CuadroTexto">
          <a:extLst>
            <a:ext uri="{FF2B5EF4-FFF2-40B4-BE49-F238E27FC236}">
              <a16:creationId xmlns:a16="http://schemas.microsoft.com/office/drawing/2014/main" xmlns="" id="{00000000-0008-0000-2000-0000F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4" name="213 CuadroTexto">
          <a:extLst>
            <a:ext uri="{FF2B5EF4-FFF2-40B4-BE49-F238E27FC236}">
              <a16:creationId xmlns:a16="http://schemas.microsoft.com/office/drawing/2014/main" xmlns="" id="{00000000-0008-0000-2000-00000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5" name="214 CuadroTexto">
          <a:extLst>
            <a:ext uri="{FF2B5EF4-FFF2-40B4-BE49-F238E27FC236}">
              <a16:creationId xmlns:a16="http://schemas.microsoft.com/office/drawing/2014/main" xmlns="" id="{00000000-0008-0000-2000-00000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6" name="215 CuadroTexto">
          <a:extLst>
            <a:ext uri="{FF2B5EF4-FFF2-40B4-BE49-F238E27FC236}">
              <a16:creationId xmlns:a16="http://schemas.microsoft.com/office/drawing/2014/main" xmlns="" id="{00000000-0008-0000-2000-00000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7" name="216 CuadroTexto">
          <a:extLst>
            <a:ext uri="{FF2B5EF4-FFF2-40B4-BE49-F238E27FC236}">
              <a16:creationId xmlns:a16="http://schemas.microsoft.com/office/drawing/2014/main" xmlns="" id="{00000000-0008-0000-2000-00000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8" name="217 CuadroTexto">
          <a:extLst>
            <a:ext uri="{FF2B5EF4-FFF2-40B4-BE49-F238E27FC236}">
              <a16:creationId xmlns:a16="http://schemas.microsoft.com/office/drawing/2014/main" xmlns="" id="{00000000-0008-0000-2000-00000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9" name="218 CuadroTexto">
          <a:extLst>
            <a:ext uri="{FF2B5EF4-FFF2-40B4-BE49-F238E27FC236}">
              <a16:creationId xmlns:a16="http://schemas.microsoft.com/office/drawing/2014/main" xmlns="" id="{00000000-0008-0000-2000-00000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0" name="219 CuadroTexto">
          <a:extLst>
            <a:ext uri="{FF2B5EF4-FFF2-40B4-BE49-F238E27FC236}">
              <a16:creationId xmlns:a16="http://schemas.microsoft.com/office/drawing/2014/main" xmlns="" id="{00000000-0008-0000-2000-00000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1" name="220 CuadroTexto">
          <a:extLst>
            <a:ext uri="{FF2B5EF4-FFF2-40B4-BE49-F238E27FC236}">
              <a16:creationId xmlns:a16="http://schemas.microsoft.com/office/drawing/2014/main" xmlns="" id="{00000000-0008-0000-2000-00000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2" name="221 CuadroTexto">
          <a:extLst>
            <a:ext uri="{FF2B5EF4-FFF2-40B4-BE49-F238E27FC236}">
              <a16:creationId xmlns:a16="http://schemas.microsoft.com/office/drawing/2014/main" xmlns="" id="{00000000-0008-0000-2000-00000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3" name="222 CuadroTexto">
          <a:extLst>
            <a:ext uri="{FF2B5EF4-FFF2-40B4-BE49-F238E27FC236}">
              <a16:creationId xmlns:a16="http://schemas.microsoft.com/office/drawing/2014/main" xmlns="" id="{00000000-0008-0000-2000-00000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4" name="223 CuadroTexto">
          <a:extLst>
            <a:ext uri="{FF2B5EF4-FFF2-40B4-BE49-F238E27FC236}">
              <a16:creationId xmlns:a16="http://schemas.microsoft.com/office/drawing/2014/main" xmlns="" id="{00000000-0008-0000-2000-00000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5" name="224 CuadroTexto">
          <a:extLst>
            <a:ext uri="{FF2B5EF4-FFF2-40B4-BE49-F238E27FC236}">
              <a16:creationId xmlns:a16="http://schemas.microsoft.com/office/drawing/2014/main" xmlns="" id="{00000000-0008-0000-2000-00000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6" name="225 CuadroTexto">
          <a:extLst>
            <a:ext uri="{FF2B5EF4-FFF2-40B4-BE49-F238E27FC236}">
              <a16:creationId xmlns:a16="http://schemas.microsoft.com/office/drawing/2014/main" xmlns="" id="{00000000-0008-0000-2000-00000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7" name="226 CuadroTexto">
          <a:extLst>
            <a:ext uri="{FF2B5EF4-FFF2-40B4-BE49-F238E27FC236}">
              <a16:creationId xmlns:a16="http://schemas.microsoft.com/office/drawing/2014/main" xmlns="" id="{00000000-0008-0000-2000-00000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8" name="227 CuadroTexto">
          <a:extLst>
            <a:ext uri="{FF2B5EF4-FFF2-40B4-BE49-F238E27FC236}">
              <a16:creationId xmlns:a16="http://schemas.microsoft.com/office/drawing/2014/main" xmlns="" id="{00000000-0008-0000-2000-00000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9" name="228 CuadroTexto">
          <a:extLst>
            <a:ext uri="{FF2B5EF4-FFF2-40B4-BE49-F238E27FC236}">
              <a16:creationId xmlns:a16="http://schemas.microsoft.com/office/drawing/2014/main" xmlns="" id="{00000000-0008-0000-2000-00000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0" name="229 CuadroTexto">
          <a:extLst>
            <a:ext uri="{FF2B5EF4-FFF2-40B4-BE49-F238E27FC236}">
              <a16:creationId xmlns:a16="http://schemas.microsoft.com/office/drawing/2014/main" xmlns="" id="{00000000-0008-0000-2000-00001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1" name="230 CuadroTexto">
          <a:extLst>
            <a:ext uri="{FF2B5EF4-FFF2-40B4-BE49-F238E27FC236}">
              <a16:creationId xmlns:a16="http://schemas.microsoft.com/office/drawing/2014/main" xmlns="" id="{00000000-0008-0000-2000-00001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2" name="231 CuadroTexto">
          <a:extLst>
            <a:ext uri="{FF2B5EF4-FFF2-40B4-BE49-F238E27FC236}">
              <a16:creationId xmlns:a16="http://schemas.microsoft.com/office/drawing/2014/main" xmlns="" id="{00000000-0008-0000-2000-00001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3" name="232 CuadroTexto">
          <a:extLst>
            <a:ext uri="{FF2B5EF4-FFF2-40B4-BE49-F238E27FC236}">
              <a16:creationId xmlns:a16="http://schemas.microsoft.com/office/drawing/2014/main" xmlns="" id="{00000000-0008-0000-2000-00001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4" name="233 CuadroTexto">
          <a:extLst>
            <a:ext uri="{FF2B5EF4-FFF2-40B4-BE49-F238E27FC236}">
              <a16:creationId xmlns:a16="http://schemas.microsoft.com/office/drawing/2014/main" xmlns="" id="{00000000-0008-0000-2000-00001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5" name="234 CuadroTexto">
          <a:extLst>
            <a:ext uri="{FF2B5EF4-FFF2-40B4-BE49-F238E27FC236}">
              <a16:creationId xmlns:a16="http://schemas.microsoft.com/office/drawing/2014/main" xmlns="" id="{00000000-0008-0000-2000-00001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6" name="235 CuadroTexto">
          <a:extLst>
            <a:ext uri="{FF2B5EF4-FFF2-40B4-BE49-F238E27FC236}">
              <a16:creationId xmlns:a16="http://schemas.microsoft.com/office/drawing/2014/main" xmlns="" id="{00000000-0008-0000-2000-00001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7" name="236 CuadroTexto">
          <a:extLst>
            <a:ext uri="{FF2B5EF4-FFF2-40B4-BE49-F238E27FC236}">
              <a16:creationId xmlns:a16="http://schemas.microsoft.com/office/drawing/2014/main" xmlns="" id="{00000000-0008-0000-2000-00001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8" name="237 CuadroTexto">
          <a:extLst>
            <a:ext uri="{FF2B5EF4-FFF2-40B4-BE49-F238E27FC236}">
              <a16:creationId xmlns:a16="http://schemas.microsoft.com/office/drawing/2014/main" xmlns="" id="{00000000-0008-0000-2000-00001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9" name="238 CuadroTexto">
          <a:extLst>
            <a:ext uri="{FF2B5EF4-FFF2-40B4-BE49-F238E27FC236}">
              <a16:creationId xmlns:a16="http://schemas.microsoft.com/office/drawing/2014/main" xmlns="" id="{00000000-0008-0000-2000-00001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0" name="239 CuadroTexto">
          <a:extLst>
            <a:ext uri="{FF2B5EF4-FFF2-40B4-BE49-F238E27FC236}">
              <a16:creationId xmlns:a16="http://schemas.microsoft.com/office/drawing/2014/main" xmlns="" id="{00000000-0008-0000-2000-00001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1" name="240 CuadroTexto">
          <a:extLst>
            <a:ext uri="{FF2B5EF4-FFF2-40B4-BE49-F238E27FC236}">
              <a16:creationId xmlns:a16="http://schemas.microsoft.com/office/drawing/2014/main" xmlns="" id="{00000000-0008-0000-2000-00001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2" name="241 CuadroTexto">
          <a:extLst>
            <a:ext uri="{FF2B5EF4-FFF2-40B4-BE49-F238E27FC236}">
              <a16:creationId xmlns:a16="http://schemas.microsoft.com/office/drawing/2014/main" xmlns="" id="{00000000-0008-0000-2000-00001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3" name="242 CuadroTexto">
          <a:extLst>
            <a:ext uri="{FF2B5EF4-FFF2-40B4-BE49-F238E27FC236}">
              <a16:creationId xmlns:a16="http://schemas.microsoft.com/office/drawing/2014/main" xmlns="" id="{00000000-0008-0000-2000-00001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4" name="243 CuadroTexto">
          <a:extLst>
            <a:ext uri="{FF2B5EF4-FFF2-40B4-BE49-F238E27FC236}">
              <a16:creationId xmlns:a16="http://schemas.microsoft.com/office/drawing/2014/main" xmlns="" id="{00000000-0008-0000-2000-00001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5" name="244 CuadroTexto">
          <a:extLst>
            <a:ext uri="{FF2B5EF4-FFF2-40B4-BE49-F238E27FC236}">
              <a16:creationId xmlns:a16="http://schemas.microsoft.com/office/drawing/2014/main" xmlns="" id="{00000000-0008-0000-2000-00001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6" name="245 CuadroTexto">
          <a:extLst>
            <a:ext uri="{FF2B5EF4-FFF2-40B4-BE49-F238E27FC236}">
              <a16:creationId xmlns:a16="http://schemas.microsoft.com/office/drawing/2014/main" xmlns="" id="{00000000-0008-0000-2000-00002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7" name="246 CuadroTexto">
          <a:extLst>
            <a:ext uri="{FF2B5EF4-FFF2-40B4-BE49-F238E27FC236}">
              <a16:creationId xmlns:a16="http://schemas.microsoft.com/office/drawing/2014/main" xmlns="" id="{00000000-0008-0000-2000-00002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8" name="247 CuadroTexto">
          <a:extLst>
            <a:ext uri="{FF2B5EF4-FFF2-40B4-BE49-F238E27FC236}">
              <a16:creationId xmlns:a16="http://schemas.microsoft.com/office/drawing/2014/main" xmlns="" id="{00000000-0008-0000-2000-00002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9" name="248 CuadroTexto">
          <a:extLst>
            <a:ext uri="{FF2B5EF4-FFF2-40B4-BE49-F238E27FC236}">
              <a16:creationId xmlns:a16="http://schemas.microsoft.com/office/drawing/2014/main" xmlns="" id="{00000000-0008-0000-2000-00002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0" name="249 CuadroTexto">
          <a:extLst>
            <a:ext uri="{FF2B5EF4-FFF2-40B4-BE49-F238E27FC236}">
              <a16:creationId xmlns:a16="http://schemas.microsoft.com/office/drawing/2014/main" xmlns="" id="{00000000-0008-0000-2000-00002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1" name="250 CuadroTexto">
          <a:extLst>
            <a:ext uri="{FF2B5EF4-FFF2-40B4-BE49-F238E27FC236}">
              <a16:creationId xmlns:a16="http://schemas.microsoft.com/office/drawing/2014/main" xmlns="" id="{00000000-0008-0000-2000-00002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2" name="251 CuadroTexto">
          <a:extLst>
            <a:ext uri="{FF2B5EF4-FFF2-40B4-BE49-F238E27FC236}">
              <a16:creationId xmlns:a16="http://schemas.microsoft.com/office/drawing/2014/main" xmlns="" id="{00000000-0008-0000-2000-00002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3" name="252 CuadroTexto">
          <a:extLst>
            <a:ext uri="{FF2B5EF4-FFF2-40B4-BE49-F238E27FC236}">
              <a16:creationId xmlns:a16="http://schemas.microsoft.com/office/drawing/2014/main" xmlns="" id="{00000000-0008-0000-2000-00002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4" name="253 CuadroTexto">
          <a:extLst>
            <a:ext uri="{FF2B5EF4-FFF2-40B4-BE49-F238E27FC236}">
              <a16:creationId xmlns:a16="http://schemas.microsoft.com/office/drawing/2014/main" xmlns="" id="{00000000-0008-0000-2000-00002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5" name="254 CuadroTexto">
          <a:extLst>
            <a:ext uri="{FF2B5EF4-FFF2-40B4-BE49-F238E27FC236}">
              <a16:creationId xmlns:a16="http://schemas.microsoft.com/office/drawing/2014/main" xmlns="" id="{00000000-0008-0000-2000-00002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6" name="255 CuadroTexto">
          <a:extLst>
            <a:ext uri="{FF2B5EF4-FFF2-40B4-BE49-F238E27FC236}">
              <a16:creationId xmlns:a16="http://schemas.microsoft.com/office/drawing/2014/main" xmlns="" id="{00000000-0008-0000-2000-00002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7" name="256 CuadroTexto">
          <a:extLst>
            <a:ext uri="{FF2B5EF4-FFF2-40B4-BE49-F238E27FC236}">
              <a16:creationId xmlns:a16="http://schemas.microsoft.com/office/drawing/2014/main" xmlns="" id="{00000000-0008-0000-2000-00002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8" name="257 CuadroTexto">
          <a:extLst>
            <a:ext uri="{FF2B5EF4-FFF2-40B4-BE49-F238E27FC236}">
              <a16:creationId xmlns:a16="http://schemas.microsoft.com/office/drawing/2014/main" xmlns="" id="{00000000-0008-0000-2000-00002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9" name="258 CuadroTexto">
          <a:extLst>
            <a:ext uri="{FF2B5EF4-FFF2-40B4-BE49-F238E27FC236}">
              <a16:creationId xmlns:a16="http://schemas.microsoft.com/office/drawing/2014/main" xmlns="" id="{00000000-0008-0000-2000-00002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0" name="259 CuadroTexto">
          <a:extLst>
            <a:ext uri="{FF2B5EF4-FFF2-40B4-BE49-F238E27FC236}">
              <a16:creationId xmlns:a16="http://schemas.microsoft.com/office/drawing/2014/main" xmlns="" id="{00000000-0008-0000-2000-00002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1" name="260 CuadroTexto">
          <a:extLst>
            <a:ext uri="{FF2B5EF4-FFF2-40B4-BE49-F238E27FC236}">
              <a16:creationId xmlns:a16="http://schemas.microsoft.com/office/drawing/2014/main" xmlns="" id="{00000000-0008-0000-2000-00002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2" name="261 CuadroTexto">
          <a:extLst>
            <a:ext uri="{FF2B5EF4-FFF2-40B4-BE49-F238E27FC236}">
              <a16:creationId xmlns:a16="http://schemas.microsoft.com/office/drawing/2014/main" xmlns="" id="{00000000-0008-0000-2000-00003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3" name="262 CuadroTexto">
          <a:extLst>
            <a:ext uri="{FF2B5EF4-FFF2-40B4-BE49-F238E27FC236}">
              <a16:creationId xmlns:a16="http://schemas.microsoft.com/office/drawing/2014/main" xmlns="" id="{00000000-0008-0000-2000-00003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4" name="263 CuadroTexto">
          <a:extLst>
            <a:ext uri="{FF2B5EF4-FFF2-40B4-BE49-F238E27FC236}">
              <a16:creationId xmlns:a16="http://schemas.microsoft.com/office/drawing/2014/main" xmlns="" id="{00000000-0008-0000-2000-00003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5" name="264 CuadroTexto">
          <a:extLst>
            <a:ext uri="{FF2B5EF4-FFF2-40B4-BE49-F238E27FC236}">
              <a16:creationId xmlns:a16="http://schemas.microsoft.com/office/drawing/2014/main" xmlns="" id="{00000000-0008-0000-2000-00003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6" name="265 CuadroTexto">
          <a:extLst>
            <a:ext uri="{FF2B5EF4-FFF2-40B4-BE49-F238E27FC236}">
              <a16:creationId xmlns:a16="http://schemas.microsoft.com/office/drawing/2014/main" xmlns="" id="{00000000-0008-0000-2000-00003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7" name="266 CuadroTexto">
          <a:extLst>
            <a:ext uri="{FF2B5EF4-FFF2-40B4-BE49-F238E27FC236}">
              <a16:creationId xmlns:a16="http://schemas.microsoft.com/office/drawing/2014/main" xmlns="" id="{00000000-0008-0000-2000-00003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8" name="267 CuadroTexto">
          <a:extLst>
            <a:ext uri="{FF2B5EF4-FFF2-40B4-BE49-F238E27FC236}">
              <a16:creationId xmlns:a16="http://schemas.microsoft.com/office/drawing/2014/main" xmlns="" id="{00000000-0008-0000-2000-00003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359" name="268 CuadroTexto">
          <a:extLst>
            <a:ext uri="{FF2B5EF4-FFF2-40B4-BE49-F238E27FC236}">
              <a16:creationId xmlns:a16="http://schemas.microsoft.com/office/drawing/2014/main" xmlns="" id="{00000000-0008-0000-2000-00003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0" name="269 CuadroTexto">
          <a:extLst>
            <a:ext uri="{FF2B5EF4-FFF2-40B4-BE49-F238E27FC236}">
              <a16:creationId xmlns:a16="http://schemas.microsoft.com/office/drawing/2014/main" xmlns="" id="{00000000-0008-0000-2000-00003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1" name="270 CuadroTexto">
          <a:extLst>
            <a:ext uri="{FF2B5EF4-FFF2-40B4-BE49-F238E27FC236}">
              <a16:creationId xmlns:a16="http://schemas.microsoft.com/office/drawing/2014/main" xmlns="" id="{00000000-0008-0000-2000-00003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2" name="271 CuadroTexto">
          <a:extLst>
            <a:ext uri="{FF2B5EF4-FFF2-40B4-BE49-F238E27FC236}">
              <a16:creationId xmlns:a16="http://schemas.microsoft.com/office/drawing/2014/main" xmlns="" id="{00000000-0008-0000-2000-00003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3" name="272 CuadroTexto">
          <a:extLst>
            <a:ext uri="{FF2B5EF4-FFF2-40B4-BE49-F238E27FC236}">
              <a16:creationId xmlns:a16="http://schemas.microsoft.com/office/drawing/2014/main" xmlns="" id="{00000000-0008-0000-2000-00003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4" name="273 CuadroTexto">
          <a:extLst>
            <a:ext uri="{FF2B5EF4-FFF2-40B4-BE49-F238E27FC236}">
              <a16:creationId xmlns:a16="http://schemas.microsoft.com/office/drawing/2014/main" xmlns="" id="{00000000-0008-0000-2000-00003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5" name="274 CuadroTexto">
          <a:extLst>
            <a:ext uri="{FF2B5EF4-FFF2-40B4-BE49-F238E27FC236}">
              <a16:creationId xmlns:a16="http://schemas.microsoft.com/office/drawing/2014/main" xmlns="" id="{00000000-0008-0000-2000-00003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6" name="275 CuadroTexto">
          <a:extLst>
            <a:ext uri="{FF2B5EF4-FFF2-40B4-BE49-F238E27FC236}">
              <a16:creationId xmlns:a16="http://schemas.microsoft.com/office/drawing/2014/main" xmlns="" id="{00000000-0008-0000-2000-00003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7" name="276 CuadroTexto">
          <a:extLst>
            <a:ext uri="{FF2B5EF4-FFF2-40B4-BE49-F238E27FC236}">
              <a16:creationId xmlns:a16="http://schemas.microsoft.com/office/drawing/2014/main" xmlns="" id="{00000000-0008-0000-2000-00003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8" name="277 CuadroTexto">
          <a:extLst>
            <a:ext uri="{FF2B5EF4-FFF2-40B4-BE49-F238E27FC236}">
              <a16:creationId xmlns:a16="http://schemas.microsoft.com/office/drawing/2014/main" xmlns="" id="{00000000-0008-0000-2000-00004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9" name="278 CuadroTexto">
          <a:extLst>
            <a:ext uri="{FF2B5EF4-FFF2-40B4-BE49-F238E27FC236}">
              <a16:creationId xmlns:a16="http://schemas.microsoft.com/office/drawing/2014/main" xmlns="" id="{00000000-0008-0000-2000-00004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0" name="279 CuadroTexto">
          <a:extLst>
            <a:ext uri="{FF2B5EF4-FFF2-40B4-BE49-F238E27FC236}">
              <a16:creationId xmlns:a16="http://schemas.microsoft.com/office/drawing/2014/main" xmlns="" id="{00000000-0008-0000-2000-00004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1" name="280 CuadroTexto">
          <a:extLst>
            <a:ext uri="{FF2B5EF4-FFF2-40B4-BE49-F238E27FC236}">
              <a16:creationId xmlns:a16="http://schemas.microsoft.com/office/drawing/2014/main" xmlns="" id="{00000000-0008-0000-2000-00004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2" name="281 CuadroTexto">
          <a:extLst>
            <a:ext uri="{FF2B5EF4-FFF2-40B4-BE49-F238E27FC236}">
              <a16:creationId xmlns:a16="http://schemas.microsoft.com/office/drawing/2014/main" xmlns="" id="{00000000-0008-0000-2000-00004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3" name="282 CuadroTexto">
          <a:extLst>
            <a:ext uri="{FF2B5EF4-FFF2-40B4-BE49-F238E27FC236}">
              <a16:creationId xmlns:a16="http://schemas.microsoft.com/office/drawing/2014/main" xmlns="" id="{00000000-0008-0000-2000-00004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4" name="283 CuadroTexto">
          <a:extLst>
            <a:ext uri="{FF2B5EF4-FFF2-40B4-BE49-F238E27FC236}">
              <a16:creationId xmlns:a16="http://schemas.microsoft.com/office/drawing/2014/main" xmlns="" id="{00000000-0008-0000-2000-00004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5" name="284 CuadroTexto">
          <a:extLst>
            <a:ext uri="{FF2B5EF4-FFF2-40B4-BE49-F238E27FC236}">
              <a16:creationId xmlns:a16="http://schemas.microsoft.com/office/drawing/2014/main" xmlns="" id="{00000000-0008-0000-2000-00004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76" name="285 CuadroTexto">
          <a:extLst>
            <a:ext uri="{FF2B5EF4-FFF2-40B4-BE49-F238E27FC236}">
              <a16:creationId xmlns:a16="http://schemas.microsoft.com/office/drawing/2014/main" xmlns="" id="{00000000-0008-0000-2000-00004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7" name="286 CuadroTexto">
          <a:extLst>
            <a:ext uri="{FF2B5EF4-FFF2-40B4-BE49-F238E27FC236}">
              <a16:creationId xmlns:a16="http://schemas.microsoft.com/office/drawing/2014/main" xmlns="" id="{00000000-0008-0000-2000-00004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8" name="287 CuadroTexto">
          <a:extLst>
            <a:ext uri="{FF2B5EF4-FFF2-40B4-BE49-F238E27FC236}">
              <a16:creationId xmlns:a16="http://schemas.microsoft.com/office/drawing/2014/main" xmlns="" id="{00000000-0008-0000-2000-00004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9" name="288 CuadroTexto">
          <a:extLst>
            <a:ext uri="{FF2B5EF4-FFF2-40B4-BE49-F238E27FC236}">
              <a16:creationId xmlns:a16="http://schemas.microsoft.com/office/drawing/2014/main" xmlns="" id="{00000000-0008-0000-2000-00004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0" name="289 CuadroTexto">
          <a:extLst>
            <a:ext uri="{FF2B5EF4-FFF2-40B4-BE49-F238E27FC236}">
              <a16:creationId xmlns:a16="http://schemas.microsoft.com/office/drawing/2014/main" xmlns="" id="{00000000-0008-0000-2000-00004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1" name="290 CuadroTexto">
          <a:extLst>
            <a:ext uri="{FF2B5EF4-FFF2-40B4-BE49-F238E27FC236}">
              <a16:creationId xmlns:a16="http://schemas.microsoft.com/office/drawing/2014/main" xmlns="" id="{00000000-0008-0000-2000-00004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2" name="291 CuadroTexto">
          <a:extLst>
            <a:ext uri="{FF2B5EF4-FFF2-40B4-BE49-F238E27FC236}">
              <a16:creationId xmlns:a16="http://schemas.microsoft.com/office/drawing/2014/main" xmlns="" id="{00000000-0008-0000-2000-00004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3" name="292 CuadroTexto">
          <a:extLst>
            <a:ext uri="{FF2B5EF4-FFF2-40B4-BE49-F238E27FC236}">
              <a16:creationId xmlns:a16="http://schemas.microsoft.com/office/drawing/2014/main" xmlns="" id="{00000000-0008-0000-2000-00004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4" name="293 CuadroTexto">
          <a:extLst>
            <a:ext uri="{FF2B5EF4-FFF2-40B4-BE49-F238E27FC236}">
              <a16:creationId xmlns:a16="http://schemas.microsoft.com/office/drawing/2014/main" xmlns="" id="{00000000-0008-0000-2000-00005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5" name="294 CuadroTexto">
          <a:extLst>
            <a:ext uri="{FF2B5EF4-FFF2-40B4-BE49-F238E27FC236}">
              <a16:creationId xmlns:a16="http://schemas.microsoft.com/office/drawing/2014/main" xmlns="" id="{00000000-0008-0000-2000-00005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6" name="295 CuadroTexto">
          <a:extLst>
            <a:ext uri="{FF2B5EF4-FFF2-40B4-BE49-F238E27FC236}">
              <a16:creationId xmlns:a16="http://schemas.microsoft.com/office/drawing/2014/main" xmlns="" id="{00000000-0008-0000-2000-00005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7" name="296 CuadroTexto">
          <a:extLst>
            <a:ext uri="{FF2B5EF4-FFF2-40B4-BE49-F238E27FC236}">
              <a16:creationId xmlns:a16="http://schemas.microsoft.com/office/drawing/2014/main" xmlns="" id="{00000000-0008-0000-2000-00005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388" name="301 CuadroTexto">
          <a:extLst>
            <a:ext uri="{FF2B5EF4-FFF2-40B4-BE49-F238E27FC236}">
              <a16:creationId xmlns:a16="http://schemas.microsoft.com/office/drawing/2014/main" xmlns="" id="{00000000-0008-0000-2000-00005409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389" name="302 CuadroTexto">
          <a:extLst>
            <a:ext uri="{FF2B5EF4-FFF2-40B4-BE49-F238E27FC236}">
              <a16:creationId xmlns:a16="http://schemas.microsoft.com/office/drawing/2014/main" xmlns="" id="{00000000-0008-0000-2000-00005509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90" name="17 CuadroTexto">
          <a:extLst>
            <a:ext uri="{FF2B5EF4-FFF2-40B4-BE49-F238E27FC236}">
              <a16:creationId xmlns:a16="http://schemas.microsoft.com/office/drawing/2014/main" xmlns="" id="{00000000-0008-0000-2000-00005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391" name="90 CuadroTexto">
          <a:extLst>
            <a:ext uri="{FF2B5EF4-FFF2-40B4-BE49-F238E27FC236}">
              <a16:creationId xmlns:a16="http://schemas.microsoft.com/office/drawing/2014/main" xmlns="" id="{00000000-0008-0000-2000-000057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2" name="91 CuadroTexto">
          <a:extLst>
            <a:ext uri="{FF2B5EF4-FFF2-40B4-BE49-F238E27FC236}">
              <a16:creationId xmlns:a16="http://schemas.microsoft.com/office/drawing/2014/main" xmlns="" id="{00000000-0008-0000-2000-000058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3" name="92 CuadroTexto">
          <a:extLst>
            <a:ext uri="{FF2B5EF4-FFF2-40B4-BE49-F238E27FC236}">
              <a16:creationId xmlns:a16="http://schemas.microsoft.com/office/drawing/2014/main" xmlns="" id="{00000000-0008-0000-2000-000059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4" name="93 CuadroTexto">
          <a:extLst>
            <a:ext uri="{FF2B5EF4-FFF2-40B4-BE49-F238E27FC236}">
              <a16:creationId xmlns:a16="http://schemas.microsoft.com/office/drawing/2014/main" xmlns="" id="{00000000-0008-0000-2000-00005A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5" name="94 CuadroTexto">
          <a:extLst>
            <a:ext uri="{FF2B5EF4-FFF2-40B4-BE49-F238E27FC236}">
              <a16:creationId xmlns:a16="http://schemas.microsoft.com/office/drawing/2014/main" xmlns="" id="{00000000-0008-0000-2000-00005B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6" name="95 CuadroTexto">
          <a:extLst>
            <a:ext uri="{FF2B5EF4-FFF2-40B4-BE49-F238E27FC236}">
              <a16:creationId xmlns:a16="http://schemas.microsoft.com/office/drawing/2014/main" xmlns="" id="{00000000-0008-0000-2000-00005C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7" name="96 CuadroTexto">
          <a:extLst>
            <a:ext uri="{FF2B5EF4-FFF2-40B4-BE49-F238E27FC236}">
              <a16:creationId xmlns:a16="http://schemas.microsoft.com/office/drawing/2014/main" xmlns="" id="{00000000-0008-0000-2000-00005D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8" name="97 CuadroTexto">
          <a:extLst>
            <a:ext uri="{FF2B5EF4-FFF2-40B4-BE49-F238E27FC236}">
              <a16:creationId xmlns:a16="http://schemas.microsoft.com/office/drawing/2014/main" xmlns="" id="{00000000-0008-0000-2000-00005E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9" name="98 CuadroTexto">
          <a:extLst>
            <a:ext uri="{FF2B5EF4-FFF2-40B4-BE49-F238E27FC236}">
              <a16:creationId xmlns:a16="http://schemas.microsoft.com/office/drawing/2014/main" xmlns="" id="{00000000-0008-0000-2000-00005F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400" name="99 CuadroTexto">
          <a:extLst>
            <a:ext uri="{FF2B5EF4-FFF2-40B4-BE49-F238E27FC236}">
              <a16:creationId xmlns:a16="http://schemas.microsoft.com/office/drawing/2014/main" xmlns="" id="{00000000-0008-0000-2000-000060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401" name="100 CuadroTexto">
          <a:extLst>
            <a:ext uri="{FF2B5EF4-FFF2-40B4-BE49-F238E27FC236}">
              <a16:creationId xmlns:a16="http://schemas.microsoft.com/office/drawing/2014/main" xmlns="" id="{00000000-0008-0000-2000-000061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402" name="101 CuadroTexto">
          <a:extLst>
            <a:ext uri="{FF2B5EF4-FFF2-40B4-BE49-F238E27FC236}">
              <a16:creationId xmlns:a16="http://schemas.microsoft.com/office/drawing/2014/main" xmlns="" id="{00000000-0008-0000-2000-000062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03" name="118 CuadroTexto">
          <a:extLst>
            <a:ext uri="{FF2B5EF4-FFF2-40B4-BE49-F238E27FC236}">
              <a16:creationId xmlns:a16="http://schemas.microsoft.com/office/drawing/2014/main" xmlns="" id="{00000000-0008-0000-2000-00006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4" name="119 CuadroTexto">
          <a:extLst>
            <a:ext uri="{FF2B5EF4-FFF2-40B4-BE49-F238E27FC236}">
              <a16:creationId xmlns:a16="http://schemas.microsoft.com/office/drawing/2014/main" xmlns="" id="{00000000-0008-0000-2000-00006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5" name="120 CuadroTexto">
          <a:extLst>
            <a:ext uri="{FF2B5EF4-FFF2-40B4-BE49-F238E27FC236}">
              <a16:creationId xmlns:a16="http://schemas.microsoft.com/office/drawing/2014/main" xmlns="" id="{00000000-0008-0000-2000-00006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6" name="121 CuadroTexto">
          <a:extLst>
            <a:ext uri="{FF2B5EF4-FFF2-40B4-BE49-F238E27FC236}">
              <a16:creationId xmlns:a16="http://schemas.microsoft.com/office/drawing/2014/main" xmlns="" id="{00000000-0008-0000-2000-00006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7" name="122 CuadroTexto">
          <a:extLst>
            <a:ext uri="{FF2B5EF4-FFF2-40B4-BE49-F238E27FC236}">
              <a16:creationId xmlns:a16="http://schemas.microsoft.com/office/drawing/2014/main" xmlns="" id="{00000000-0008-0000-2000-00006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8" name="123 CuadroTexto">
          <a:extLst>
            <a:ext uri="{FF2B5EF4-FFF2-40B4-BE49-F238E27FC236}">
              <a16:creationId xmlns:a16="http://schemas.microsoft.com/office/drawing/2014/main" xmlns="" id="{00000000-0008-0000-2000-00006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9" name="124 CuadroTexto">
          <a:extLst>
            <a:ext uri="{FF2B5EF4-FFF2-40B4-BE49-F238E27FC236}">
              <a16:creationId xmlns:a16="http://schemas.microsoft.com/office/drawing/2014/main" xmlns="" id="{00000000-0008-0000-2000-00006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0" name="125 CuadroTexto">
          <a:extLst>
            <a:ext uri="{FF2B5EF4-FFF2-40B4-BE49-F238E27FC236}">
              <a16:creationId xmlns:a16="http://schemas.microsoft.com/office/drawing/2014/main" xmlns="" id="{00000000-0008-0000-2000-00006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1" name="143 CuadroTexto">
          <a:extLst>
            <a:ext uri="{FF2B5EF4-FFF2-40B4-BE49-F238E27FC236}">
              <a16:creationId xmlns:a16="http://schemas.microsoft.com/office/drawing/2014/main" xmlns="" id="{00000000-0008-0000-2000-00006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2" name="144 CuadroTexto">
          <a:extLst>
            <a:ext uri="{FF2B5EF4-FFF2-40B4-BE49-F238E27FC236}">
              <a16:creationId xmlns:a16="http://schemas.microsoft.com/office/drawing/2014/main" xmlns="" id="{00000000-0008-0000-2000-00006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3" name="145 CuadroTexto">
          <a:extLst>
            <a:ext uri="{FF2B5EF4-FFF2-40B4-BE49-F238E27FC236}">
              <a16:creationId xmlns:a16="http://schemas.microsoft.com/office/drawing/2014/main" xmlns="" id="{00000000-0008-0000-2000-00006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4" name="146 CuadroTexto">
          <a:extLst>
            <a:ext uri="{FF2B5EF4-FFF2-40B4-BE49-F238E27FC236}">
              <a16:creationId xmlns:a16="http://schemas.microsoft.com/office/drawing/2014/main" xmlns="" id="{00000000-0008-0000-2000-00006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5" name="147 CuadroTexto">
          <a:extLst>
            <a:ext uri="{FF2B5EF4-FFF2-40B4-BE49-F238E27FC236}">
              <a16:creationId xmlns:a16="http://schemas.microsoft.com/office/drawing/2014/main" xmlns="" id="{00000000-0008-0000-2000-00006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6" name="148 CuadroTexto">
          <a:extLst>
            <a:ext uri="{FF2B5EF4-FFF2-40B4-BE49-F238E27FC236}">
              <a16:creationId xmlns:a16="http://schemas.microsoft.com/office/drawing/2014/main" xmlns="" id="{00000000-0008-0000-2000-00007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7" name="149 CuadroTexto">
          <a:extLst>
            <a:ext uri="{FF2B5EF4-FFF2-40B4-BE49-F238E27FC236}">
              <a16:creationId xmlns:a16="http://schemas.microsoft.com/office/drawing/2014/main" xmlns="" id="{00000000-0008-0000-2000-00007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8" name="150 CuadroTexto">
          <a:extLst>
            <a:ext uri="{FF2B5EF4-FFF2-40B4-BE49-F238E27FC236}">
              <a16:creationId xmlns:a16="http://schemas.microsoft.com/office/drawing/2014/main" xmlns="" id="{00000000-0008-0000-2000-00007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9" name="151 CuadroTexto">
          <a:extLst>
            <a:ext uri="{FF2B5EF4-FFF2-40B4-BE49-F238E27FC236}">
              <a16:creationId xmlns:a16="http://schemas.microsoft.com/office/drawing/2014/main" xmlns="" id="{00000000-0008-0000-2000-00007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0" name="152 CuadroTexto">
          <a:extLst>
            <a:ext uri="{FF2B5EF4-FFF2-40B4-BE49-F238E27FC236}">
              <a16:creationId xmlns:a16="http://schemas.microsoft.com/office/drawing/2014/main" xmlns="" id="{00000000-0008-0000-2000-00007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1" name="153 CuadroTexto">
          <a:extLst>
            <a:ext uri="{FF2B5EF4-FFF2-40B4-BE49-F238E27FC236}">
              <a16:creationId xmlns:a16="http://schemas.microsoft.com/office/drawing/2014/main" xmlns="" id="{00000000-0008-0000-2000-00007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2" name="154 CuadroTexto">
          <a:extLst>
            <a:ext uri="{FF2B5EF4-FFF2-40B4-BE49-F238E27FC236}">
              <a16:creationId xmlns:a16="http://schemas.microsoft.com/office/drawing/2014/main" xmlns="" id="{00000000-0008-0000-2000-00007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3" name="155 CuadroTexto">
          <a:extLst>
            <a:ext uri="{FF2B5EF4-FFF2-40B4-BE49-F238E27FC236}">
              <a16:creationId xmlns:a16="http://schemas.microsoft.com/office/drawing/2014/main" xmlns="" id="{00000000-0008-0000-2000-00007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4" name="156 CuadroTexto">
          <a:extLst>
            <a:ext uri="{FF2B5EF4-FFF2-40B4-BE49-F238E27FC236}">
              <a16:creationId xmlns:a16="http://schemas.microsoft.com/office/drawing/2014/main" xmlns="" id="{00000000-0008-0000-2000-00007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5" name="157 CuadroTexto">
          <a:extLst>
            <a:ext uri="{FF2B5EF4-FFF2-40B4-BE49-F238E27FC236}">
              <a16:creationId xmlns:a16="http://schemas.microsoft.com/office/drawing/2014/main" xmlns="" id="{00000000-0008-0000-2000-00007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6" name="158 CuadroTexto">
          <a:extLst>
            <a:ext uri="{FF2B5EF4-FFF2-40B4-BE49-F238E27FC236}">
              <a16:creationId xmlns:a16="http://schemas.microsoft.com/office/drawing/2014/main" xmlns="" id="{00000000-0008-0000-2000-00007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7" name="159 CuadroTexto">
          <a:extLst>
            <a:ext uri="{FF2B5EF4-FFF2-40B4-BE49-F238E27FC236}">
              <a16:creationId xmlns:a16="http://schemas.microsoft.com/office/drawing/2014/main" xmlns="" id="{00000000-0008-0000-2000-00007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8" name="160 CuadroTexto">
          <a:extLst>
            <a:ext uri="{FF2B5EF4-FFF2-40B4-BE49-F238E27FC236}">
              <a16:creationId xmlns:a16="http://schemas.microsoft.com/office/drawing/2014/main" xmlns="" id="{00000000-0008-0000-2000-00007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9" name="161 CuadroTexto">
          <a:extLst>
            <a:ext uri="{FF2B5EF4-FFF2-40B4-BE49-F238E27FC236}">
              <a16:creationId xmlns:a16="http://schemas.microsoft.com/office/drawing/2014/main" xmlns="" id="{00000000-0008-0000-2000-00007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0" name="162 CuadroTexto">
          <a:extLst>
            <a:ext uri="{FF2B5EF4-FFF2-40B4-BE49-F238E27FC236}">
              <a16:creationId xmlns:a16="http://schemas.microsoft.com/office/drawing/2014/main" xmlns="" id="{00000000-0008-0000-2000-00007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1" name="163 CuadroTexto">
          <a:extLst>
            <a:ext uri="{FF2B5EF4-FFF2-40B4-BE49-F238E27FC236}">
              <a16:creationId xmlns:a16="http://schemas.microsoft.com/office/drawing/2014/main" xmlns="" id="{00000000-0008-0000-2000-00007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2" name="164 CuadroTexto">
          <a:extLst>
            <a:ext uri="{FF2B5EF4-FFF2-40B4-BE49-F238E27FC236}">
              <a16:creationId xmlns:a16="http://schemas.microsoft.com/office/drawing/2014/main" xmlns="" id="{00000000-0008-0000-2000-00008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3" name="165 CuadroTexto">
          <a:extLst>
            <a:ext uri="{FF2B5EF4-FFF2-40B4-BE49-F238E27FC236}">
              <a16:creationId xmlns:a16="http://schemas.microsoft.com/office/drawing/2014/main" xmlns="" id="{00000000-0008-0000-2000-00008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4" name="166 CuadroTexto">
          <a:extLst>
            <a:ext uri="{FF2B5EF4-FFF2-40B4-BE49-F238E27FC236}">
              <a16:creationId xmlns:a16="http://schemas.microsoft.com/office/drawing/2014/main" xmlns="" id="{00000000-0008-0000-2000-00008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5" name="167 CuadroTexto">
          <a:extLst>
            <a:ext uri="{FF2B5EF4-FFF2-40B4-BE49-F238E27FC236}">
              <a16:creationId xmlns:a16="http://schemas.microsoft.com/office/drawing/2014/main" xmlns="" id="{00000000-0008-0000-2000-00008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6" name="168 CuadroTexto">
          <a:extLst>
            <a:ext uri="{FF2B5EF4-FFF2-40B4-BE49-F238E27FC236}">
              <a16:creationId xmlns:a16="http://schemas.microsoft.com/office/drawing/2014/main" xmlns="" id="{00000000-0008-0000-2000-00008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7" name="169 CuadroTexto">
          <a:extLst>
            <a:ext uri="{FF2B5EF4-FFF2-40B4-BE49-F238E27FC236}">
              <a16:creationId xmlns:a16="http://schemas.microsoft.com/office/drawing/2014/main" xmlns="" id="{00000000-0008-0000-2000-00008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8" name="170 CuadroTexto">
          <a:extLst>
            <a:ext uri="{FF2B5EF4-FFF2-40B4-BE49-F238E27FC236}">
              <a16:creationId xmlns:a16="http://schemas.microsoft.com/office/drawing/2014/main" xmlns="" id="{00000000-0008-0000-2000-00008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9" name="171 CuadroTexto">
          <a:extLst>
            <a:ext uri="{FF2B5EF4-FFF2-40B4-BE49-F238E27FC236}">
              <a16:creationId xmlns:a16="http://schemas.microsoft.com/office/drawing/2014/main" xmlns="" id="{00000000-0008-0000-2000-00008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0" name="172 CuadroTexto">
          <a:extLst>
            <a:ext uri="{FF2B5EF4-FFF2-40B4-BE49-F238E27FC236}">
              <a16:creationId xmlns:a16="http://schemas.microsoft.com/office/drawing/2014/main" xmlns="" id="{00000000-0008-0000-2000-00008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1" name="173 CuadroTexto">
          <a:extLst>
            <a:ext uri="{FF2B5EF4-FFF2-40B4-BE49-F238E27FC236}">
              <a16:creationId xmlns:a16="http://schemas.microsoft.com/office/drawing/2014/main" xmlns="" id="{00000000-0008-0000-2000-00008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2" name="174 CuadroTexto">
          <a:extLst>
            <a:ext uri="{FF2B5EF4-FFF2-40B4-BE49-F238E27FC236}">
              <a16:creationId xmlns:a16="http://schemas.microsoft.com/office/drawing/2014/main" xmlns="" id="{00000000-0008-0000-2000-00008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3" name="175 CuadroTexto">
          <a:extLst>
            <a:ext uri="{FF2B5EF4-FFF2-40B4-BE49-F238E27FC236}">
              <a16:creationId xmlns:a16="http://schemas.microsoft.com/office/drawing/2014/main" xmlns="" id="{00000000-0008-0000-2000-00008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4" name="176 CuadroTexto">
          <a:extLst>
            <a:ext uri="{FF2B5EF4-FFF2-40B4-BE49-F238E27FC236}">
              <a16:creationId xmlns:a16="http://schemas.microsoft.com/office/drawing/2014/main" xmlns="" id="{00000000-0008-0000-2000-00008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5" name="177 CuadroTexto">
          <a:extLst>
            <a:ext uri="{FF2B5EF4-FFF2-40B4-BE49-F238E27FC236}">
              <a16:creationId xmlns:a16="http://schemas.microsoft.com/office/drawing/2014/main" xmlns="" id="{00000000-0008-0000-2000-00008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6" name="178 CuadroTexto">
          <a:extLst>
            <a:ext uri="{FF2B5EF4-FFF2-40B4-BE49-F238E27FC236}">
              <a16:creationId xmlns:a16="http://schemas.microsoft.com/office/drawing/2014/main" xmlns="" id="{00000000-0008-0000-2000-00008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7" name="179 CuadroTexto">
          <a:extLst>
            <a:ext uri="{FF2B5EF4-FFF2-40B4-BE49-F238E27FC236}">
              <a16:creationId xmlns:a16="http://schemas.microsoft.com/office/drawing/2014/main" xmlns="" id="{00000000-0008-0000-2000-00008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8" name="180 CuadroTexto">
          <a:extLst>
            <a:ext uri="{FF2B5EF4-FFF2-40B4-BE49-F238E27FC236}">
              <a16:creationId xmlns:a16="http://schemas.microsoft.com/office/drawing/2014/main" xmlns="" id="{00000000-0008-0000-2000-00009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9" name="181 CuadroTexto">
          <a:extLst>
            <a:ext uri="{FF2B5EF4-FFF2-40B4-BE49-F238E27FC236}">
              <a16:creationId xmlns:a16="http://schemas.microsoft.com/office/drawing/2014/main" xmlns="" id="{00000000-0008-0000-2000-00009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0" name="182 CuadroTexto">
          <a:extLst>
            <a:ext uri="{FF2B5EF4-FFF2-40B4-BE49-F238E27FC236}">
              <a16:creationId xmlns:a16="http://schemas.microsoft.com/office/drawing/2014/main" xmlns="" id="{00000000-0008-0000-2000-00009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1" name="183 CuadroTexto">
          <a:extLst>
            <a:ext uri="{FF2B5EF4-FFF2-40B4-BE49-F238E27FC236}">
              <a16:creationId xmlns:a16="http://schemas.microsoft.com/office/drawing/2014/main" xmlns="" id="{00000000-0008-0000-2000-00009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2" name="184 CuadroTexto">
          <a:extLst>
            <a:ext uri="{FF2B5EF4-FFF2-40B4-BE49-F238E27FC236}">
              <a16:creationId xmlns:a16="http://schemas.microsoft.com/office/drawing/2014/main" xmlns="" id="{00000000-0008-0000-2000-00009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3" name="185 CuadroTexto">
          <a:extLst>
            <a:ext uri="{FF2B5EF4-FFF2-40B4-BE49-F238E27FC236}">
              <a16:creationId xmlns:a16="http://schemas.microsoft.com/office/drawing/2014/main" xmlns="" id="{00000000-0008-0000-2000-00009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4" name="186 CuadroTexto">
          <a:extLst>
            <a:ext uri="{FF2B5EF4-FFF2-40B4-BE49-F238E27FC236}">
              <a16:creationId xmlns:a16="http://schemas.microsoft.com/office/drawing/2014/main" xmlns="" id="{00000000-0008-0000-2000-00009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5" name="187 CuadroTexto">
          <a:extLst>
            <a:ext uri="{FF2B5EF4-FFF2-40B4-BE49-F238E27FC236}">
              <a16:creationId xmlns:a16="http://schemas.microsoft.com/office/drawing/2014/main" xmlns="" id="{00000000-0008-0000-2000-00009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6" name="188 CuadroTexto">
          <a:extLst>
            <a:ext uri="{FF2B5EF4-FFF2-40B4-BE49-F238E27FC236}">
              <a16:creationId xmlns:a16="http://schemas.microsoft.com/office/drawing/2014/main" xmlns="" id="{00000000-0008-0000-2000-00009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7" name="189 CuadroTexto">
          <a:extLst>
            <a:ext uri="{FF2B5EF4-FFF2-40B4-BE49-F238E27FC236}">
              <a16:creationId xmlns:a16="http://schemas.microsoft.com/office/drawing/2014/main" xmlns="" id="{00000000-0008-0000-2000-00009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8" name="190 CuadroTexto">
          <a:extLst>
            <a:ext uri="{FF2B5EF4-FFF2-40B4-BE49-F238E27FC236}">
              <a16:creationId xmlns:a16="http://schemas.microsoft.com/office/drawing/2014/main" xmlns="" id="{00000000-0008-0000-2000-00009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9" name="191 CuadroTexto">
          <a:extLst>
            <a:ext uri="{FF2B5EF4-FFF2-40B4-BE49-F238E27FC236}">
              <a16:creationId xmlns:a16="http://schemas.microsoft.com/office/drawing/2014/main" xmlns="" id="{00000000-0008-0000-2000-00009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0" name="192 CuadroTexto">
          <a:extLst>
            <a:ext uri="{FF2B5EF4-FFF2-40B4-BE49-F238E27FC236}">
              <a16:creationId xmlns:a16="http://schemas.microsoft.com/office/drawing/2014/main" xmlns="" id="{00000000-0008-0000-2000-00009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1" name="193 CuadroTexto">
          <a:extLst>
            <a:ext uri="{FF2B5EF4-FFF2-40B4-BE49-F238E27FC236}">
              <a16:creationId xmlns:a16="http://schemas.microsoft.com/office/drawing/2014/main" xmlns="" id="{00000000-0008-0000-2000-00009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2" name="194 CuadroTexto">
          <a:extLst>
            <a:ext uri="{FF2B5EF4-FFF2-40B4-BE49-F238E27FC236}">
              <a16:creationId xmlns:a16="http://schemas.microsoft.com/office/drawing/2014/main" xmlns="" id="{00000000-0008-0000-2000-00009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3" name="195 CuadroTexto">
          <a:extLst>
            <a:ext uri="{FF2B5EF4-FFF2-40B4-BE49-F238E27FC236}">
              <a16:creationId xmlns:a16="http://schemas.microsoft.com/office/drawing/2014/main" xmlns="" id="{00000000-0008-0000-2000-00009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4" name="196 CuadroTexto">
          <a:extLst>
            <a:ext uri="{FF2B5EF4-FFF2-40B4-BE49-F238E27FC236}">
              <a16:creationId xmlns:a16="http://schemas.microsoft.com/office/drawing/2014/main" xmlns="" id="{00000000-0008-0000-2000-0000A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5" name="197 CuadroTexto">
          <a:extLst>
            <a:ext uri="{FF2B5EF4-FFF2-40B4-BE49-F238E27FC236}">
              <a16:creationId xmlns:a16="http://schemas.microsoft.com/office/drawing/2014/main" xmlns="" id="{00000000-0008-0000-2000-0000A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6" name="198 CuadroTexto">
          <a:extLst>
            <a:ext uri="{FF2B5EF4-FFF2-40B4-BE49-F238E27FC236}">
              <a16:creationId xmlns:a16="http://schemas.microsoft.com/office/drawing/2014/main" xmlns="" id="{00000000-0008-0000-2000-0000A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7" name="199 CuadroTexto">
          <a:extLst>
            <a:ext uri="{FF2B5EF4-FFF2-40B4-BE49-F238E27FC236}">
              <a16:creationId xmlns:a16="http://schemas.microsoft.com/office/drawing/2014/main" xmlns="" id="{00000000-0008-0000-2000-0000A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8" name="200 CuadroTexto">
          <a:extLst>
            <a:ext uri="{FF2B5EF4-FFF2-40B4-BE49-F238E27FC236}">
              <a16:creationId xmlns:a16="http://schemas.microsoft.com/office/drawing/2014/main" xmlns="" id="{00000000-0008-0000-2000-0000A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9" name="201 CuadroTexto">
          <a:extLst>
            <a:ext uri="{FF2B5EF4-FFF2-40B4-BE49-F238E27FC236}">
              <a16:creationId xmlns:a16="http://schemas.microsoft.com/office/drawing/2014/main" xmlns="" id="{00000000-0008-0000-2000-0000A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0" name="202 CuadroTexto">
          <a:extLst>
            <a:ext uri="{FF2B5EF4-FFF2-40B4-BE49-F238E27FC236}">
              <a16:creationId xmlns:a16="http://schemas.microsoft.com/office/drawing/2014/main" xmlns="" id="{00000000-0008-0000-2000-0000A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1" name="203 CuadroTexto">
          <a:extLst>
            <a:ext uri="{FF2B5EF4-FFF2-40B4-BE49-F238E27FC236}">
              <a16:creationId xmlns:a16="http://schemas.microsoft.com/office/drawing/2014/main" xmlns="" id="{00000000-0008-0000-2000-0000A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2" name="204 CuadroTexto">
          <a:extLst>
            <a:ext uri="{FF2B5EF4-FFF2-40B4-BE49-F238E27FC236}">
              <a16:creationId xmlns:a16="http://schemas.microsoft.com/office/drawing/2014/main" xmlns="" id="{00000000-0008-0000-2000-0000A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3" name="205 CuadroTexto">
          <a:extLst>
            <a:ext uri="{FF2B5EF4-FFF2-40B4-BE49-F238E27FC236}">
              <a16:creationId xmlns:a16="http://schemas.microsoft.com/office/drawing/2014/main" xmlns="" id="{00000000-0008-0000-2000-0000A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4" name="206 CuadroTexto">
          <a:extLst>
            <a:ext uri="{FF2B5EF4-FFF2-40B4-BE49-F238E27FC236}">
              <a16:creationId xmlns:a16="http://schemas.microsoft.com/office/drawing/2014/main" xmlns="" id="{00000000-0008-0000-2000-0000A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5" name="207 CuadroTexto">
          <a:extLst>
            <a:ext uri="{FF2B5EF4-FFF2-40B4-BE49-F238E27FC236}">
              <a16:creationId xmlns:a16="http://schemas.microsoft.com/office/drawing/2014/main" xmlns="" id="{00000000-0008-0000-2000-0000A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6" name="208 CuadroTexto">
          <a:extLst>
            <a:ext uri="{FF2B5EF4-FFF2-40B4-BE49-F238E27FC236}">
              <a16:creationId xmlns:a16="http://schemas.microsoft.com/office/drawing/2014/main" xmlns="" id="{00000000-0008-0000-2000-0000A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7" name="209 CuadroTexto">
          <a:extLst>
            <a:ext uri="{FF2B5EF4-FFF2-40B4-BE49-F238E27FC236}">
              <a16:creationId xmlns:a16="http://schemas.microsoft.com/office/drawing/2014/main" xmlns="" id="{00000000-0008-0000-2000-0000A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8" name="210 CuadroTexto">
          <a:extLst>
            <a:ext uri="{FF2B5EF4-FFF2-40B4-BE49-F238E27FC236}">
              <a16:creationId xmlns:a16="http://schemas.microsoft.com/office/drawing/2014/main" xmlns="" id="{00000000-0008-0000-2000-0000A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9" name="211 CuadroTexto">
          <a:extLst>
            <a:ext uri="{FF2B5EF4-FFF2-40B4-BE49-F238E27FC236}">
              <a16:creationId xmlns:a16="http://schemas.microsoft.com/office/drawing/2014/main" xmlns="" id="{00000000-0008-0000-2000-0000A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0" name="212 CuadroTexto">
          <a:extLst>
            <a:ext uri="{FF2B5EF4-FFF2-40B4-BE49-F238E27FC236}">
              <a16:creationId xmlns:a16="http://schemas.microsoft.com/office/drawing/2014/main" xmlns="" id="{00000000-0008-0000-2000-0000B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1" name="213 CuadroTexto">
          <a:extLst>
            <a:ext uri="{FF2B5EF4-FFF2-40B4-BE49-F238E27FC236}">
              <a16:creationId xmlns:a16="http://schemas.microsoft.com/office/drawing/2014/main" xmlns="" id="{00000000-0008-0000-2000-0000B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2" name="214 CuadroTexto">
          <a:extLst>
            <a:ext uri="{FF2B5EF4-FFF2-40B4-BE49-F238E27FC236}">
              <a16:creationId xmlns:a16="http://schemas.microsoft.com/office/drawing/2014/main" xmlns="" id="{00000000-0008-0000-2000-0000B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3" name="215 CuadroTexto">
          <a:extLst>
            <a:ext uri="{FF2B5EF4-FFF2-40B4-BE49-F238E27FC236}">
              <a16:creationId xmlns:a16="http://schemas.microsoft.com/office/drawing/2014/main" xmlns="" id="{00000000-0008-0000-2000-0000B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4" name="216 CuadroTexto">
          <a:extLst>
            <a:ext uri="{FF2B5EF4-FFF2-40B4-BE49-F238E27FC236}">
              <a16:creationId xmlns:a16="http://schemas.microsoft.com/office/drawing/2014/main" xmlns="" id="{00000000-0008-0000-2000-0000B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5" name="217 CuadroTexto">
          <a:extLst>
            <a:ext uri="{FF2B5EF4-FFF2-40B4-BE49-F238E27FC236}">
              <a16:creationId xmlns:a16="http://schemas.microsoft.com/office/drawing/2014/main" xmlns="" id="{00000000-0008-0000-2000-0000B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6" name="218 CuadroTexto">
          <a:extLst>
            <a:ext uri="{FF2B5EF4-FFF2-40B4-BE49-F238E27FC236}">
              <a16:creationId xmlns:a16="http://schemas.microsoft.com/office/drawing/2014/main" xmlns="" id="{00000000-0008-0000-2000-0000B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7" name="219 CuadroTexto">
          <a:extLst>
            <a:ext uri="{FF2B5EF4-FFF2-40B4-BE49-F238E27FC236}">
              <a16:creationId xmlns:a16="http://schemas.microsoft.com/office/drawing/2014/main" xmlns="" id="{00000000-0008-0000-2000-0000B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8" name="220 CuadroTexto">
          <a:extLst>
            <a:ext uri="{FF2B5EF4-FFF2-40B4-BE49-F238E27FC236}">
              <a16:creationId xmlns:a16="http://schemas.microsoft.com/office/drawing/2014/main" xmlns="" id="{00000000-0008-0000-2000-0000B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9" name="221 CuadroTexto">
          <a:extLst>
            <a:ext uri="{FF2B5EF4-FFF2-40B4-BE49-F238E27FC236}">
              <a16:creationId xmlns:a16="http://schemas.microsoft.com/office/drawing/2014/main" xmlns="" id="{00000000-0008-0000-2000-0000B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0" name="222 CuadroTexto">
          <a:extLst>
            <a:ext uri="{FF2B5EF4-FFF2-40B4-BE49-F238E27FC236}">
              <a16:creationId xmlns:a16="http://schemas.microsoft.com/office/drawing/2014/main" xmlns="" id="{00000000-0008-0000-2000-0000B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1" name="223 CuadroTexto">
          <a:extLst>
            <a:ext uri="{FF2B5EF4-FFF2-40B4-BE49-F238E27FC236}">
              <a16:creationId xmlns:a16="http://schemas.microsoft.com/office/drawing/2014/main" xmlns="" id="{00000000-0008-0000-2000-0000B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2" name="224 CuadroTexto">
          <a:extLst>
            <a:ext uri="{FF2B5EF4-FFF2-40B4-BE49-F238E27FC236}">
              <a16:creationId xmlns:a16="http://schemas.microsoft.com/office/drawing/2014/main" xmlns="" id="{00000000-0008-0000-2000-0000B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3" name="225 CuadroTexto">
          <a:extLst>
            <a:ext uri="{FF2B5EF4-FFF2-40B4-BE49-F238E27FC236}">
              <a16:creationId xmlns:a16="http://schemas.microsoft.com/office/drawing/2014/main" xmlns="" id="{00000000-0008-0000-2000-0000B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4" name="226 CuadroTexto">
          <a:extLst>
            <a:ext uri="{FF2B5EF4-FFF2-40B4-BE49-F238E27FC236}">
              <a16:creationId xmlns:a16="http://schemas.microsoft.com/office/drawing/2014/main" xmlns="" id="{00000000-0008-0000-2000-0000B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5" name="227 CuadroTexto">
          <a:extLst>
            <a:ext uri="{FF2B5EF4-FFF2-40B4-BE49-F238E27FC236}">
              <a16:creationId xmlns:a16="http://schemas.microsoft.com/office/drawing/2014/main" xmlns="" id="{00000000-0008-0000-2000-0000B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6" name="228 CuadroTexto">
          <a:extLst>
            <a:ext uri="{FF2B5EF4-FFF2-40B4-BE49-F238E27FC236}">
              <a16:creationId xmlns:a16="http://schemas.microsoft.com/office/drawing/2014/main" xmlns="" id="{00000000-0008-0000-2000-0000C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7" name="229 CuadroTexto">
          <a:extLst>
            <a:ext uri="{FF2B5EF4-FFF2-40B4-BE49-F238E27FC236}">
              <a16:creationId xmlns:a16="http://schemas.microsoft.com/office/drawing/2014/main" xmlns="" id="{00000000-0008-0000-2000-0000C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8" name="230 CuadroTexto">
          <a:extLst>
            <a:ext uri="{FF2B5EF4-FFF2-40B4-BE49-F238E27FC236}">
              <a16:creationId xmlns:a16="http://schemas.microsoft.com/office/drawing/2014/main" xmlns="" id="{00000000-0008-0000-2000-0000C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9" name="231 CuadroTexto">
          <a:extLst>
            <a:ext uri="{FF2B5EF4-FFF2-40B4-BE49-F238E27FC236}">
              <a16:creationId xmlns:a16="http://schemas.microsoft.com/office/drawing/2014/main" xmlns="" id="{00000000-0008-0000-2000-0000C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0" name="232 CuadroTexto">
          <a:extLst>
            <a:ext uri="{FF2B5EF4-FFF2-40B4-BE49-F238E27FC236}">
              <a16:creationId xmlns:a16="http://schemas.microsoft.com/office/drawing/2014/main" xmlns="" id="{00000000-0008-0000-2000-0000C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1" name="233 CuadroTexto">
          <a:extLst>
            <a:ext uri="{FF2B5EF4-FFF2-40B4-BE49-F238E27FC236}">
              <a16:creationId xmlns:a16="http://schemas.microsoft.com/office/drawing/2014/main" xmlns="" id="{00000000-0008-0000-2000-0000C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2" name="234 CuadroTexto">
          <a:extLst>
            <a:ext uri="{FF2B5EF4-FFF2-40B4-BE49-F238E27FC236}">
              <a16:creationId xmlns:a16="http://schemas.microsoft.com/office/drawing/2014/main" xmlns="" id="{00000000-0008-0000-2000-0000C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3" name="235 CuadroTexto">
          <a:extLst>
            <a:ext uri="{FF2B5EF4-FFF2-40B4-BE49-F238E27FC236}">
              <a16:creationId xmlns:a16="http://schemas.microsoft.com/office/drawing/2014/main" xmlns="" id="{00000000-0008-0000-2000-0000C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4" name="236 CuadroTexto">
          <a:extLst>
            <a:ext uri="{FF2B5EF4-FFF2-40B4-BE49-F238E27FC236}">
              <a16:creationId xmlns:a16="http://schemas.microsoft.com/office/drawing/2014/main" xmlns="" id="{00000000-0008-0000-2000-0000C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5" name="237 CuadroTexto">
          <a:extLst>
            <a:ext uri="{FF2B5EF4-FFF2-40B4-BE49-F238E27FC236}">
              <a16:creationId xmlns:a16="http://schemas.microsoft.com/office/drawing/2014/main" xmlns="" id="{00000000-0008-0000-2000-0000C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6" name="238 CuadroTexto">
          <a:extLst>
            <a:ext uri="{FF2B5EF4-FFF2-40B4-BE49-F238E27FC236}">
              <a16:creationId xmlns:a16="http://schemas.microsoft.com/office/drawing/2014/main" xmlns="" id="{00000000-0008-0000-2000-0000C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7" name="239 CuadroTexto">
          <a:extLst>
            <a:ext uri="{FF2B5EF4-FFF2-40B4-BE49-F238E27FC236}">
              <a16:creationId xmlns:a16="http://schemas.microsoft.com/office/drawing/2014/main" xmlns="" id="{00000000-0008-0000-2000-0000C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8" name="240 CuadroTexto">
          <a:extLst>
            <a:ext uri="{FF2B5EF4-FFF2-40B4-BE49-F238E27FC236}">
              <a16:creationId xmlns:a16="http://schemas.microsoft.com/office/drawing/2014/main" xmlns="" id="{00000000-0008-0000-2000-0000C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9" name="241 CuadroTexto">
          <a:extLst>
            <a:ext uri="{FF2B5EF4-FFF2-40B4-BE49-F238E27FC236}">
              <a16:creationId xmlns:a16="http://schemas.microsoft.com/office/drawing/2014/main" xmlns="" id="{00000000-0008-0000-2000-0000C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0" name="242 CuadroTexto">
          <a:extLst>
            <a:ext uri="{FF2B5EF4-FFF2-40B4-BE49-F238E27FC236}">
              <a16:creationId xmlns:a16="http://schemas.microsoft.com/office/drawing/2014/main" xmlns="" id="{00000000-0008-0000-2000-0000C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1" name="243 CuadroTexto">
          <a:extLst>
            <a:ext uri="{FF2B5EF4-FFF2-40B4-BE49-F238E27FC236}">
              <a16:creationId xmlns:a16="http://schemas.microsoft.com/office/drawing/2014/main" xmlns="" id="{00000000-0008-0000-2000-0000C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2" name="244 CuadroTexto">
          <a:extLst>
            <a:ext uri="{FF2B5EF4-FFF2-40B4-BE49-F238E27FC236}">
              <a16:creationId xmlns:a16="http://schemas.microsoft.com/office/drawing/2014/main" xmlns="" id="{00000000-0008-0000-2000-0000D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3" name="245 CuadroTexto">
          <a:extLst>
            <a:ext uri="{FF2B5EF4-FFF2-40B4-BE49-F238E27FC236}">
              <a16:creationId xmlns:a16="http://schemas.microsoft.com/office/drawing/2014/main" xmlns="" id="{00000000-0008-0000-2000-0000D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4" name="246 CuadroTexto">
          <a:extLst>
            <a:ext uri="{FF2B5EF4-FFF2-40B4-BE49-F238E27FC236}">
              <a16:creationId xmlns:a16="http://schemas.microsoft.com/office/drawing/2014/main" xmlns="" id="{00000000-0008-0000-2000-0000D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5" name="247 CuadroTexto">
          <a:extLst>
            <a:ext uri="{FF2B5EF4-FFF2-40B4-BE49-F238E27FC236}">
              <a16:creationId xmlns:a16="http://schemas.microsoft.com/office/drawing/2014/main" xmlns="" id="{00000000-0008-0000-2000-0000D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6" name="248 CuadroTexto">
          <a:extLst>
            <a:ext uri="{FF2B5EF4-FFF2-40B4-BE49-F238E27FC236}">
              <a16:creationId xmlns:a16="http://schemas.microsoft.com/office/drawing/2014/main" xmlns="" id="{00000000-0008-0000-2000-0000D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7" name="249 CuadroTexto">
          <a:extLst>
            <a:ext uri="{FF2B5EF4-FFF2-40B4-BE49-F238E27FC236}">
              <a16:creationId xmlns:a16="http://schemas.microsoft.com/office/drawing/2014/main" xmlns="" id="{00000000-0008-0000-2000-0000D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8" name="250 CuadroTexto">
          <a:extLst>
            <a:ext uri="{FF2B5EF4-FFF2-40B4-BE49-F238E27FC236}">
              <a16:creationId xmlns:a16="http://schemas.microsoft.com/office/drawing/2014/main" xmlns="" id="{00000000-0008-0000-2000-0000D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9" name="251 CuadroTexto">
          <a:extLst>
            <a:ext uri="{FF2B5EF4-FFF2-40B4-BE49-F238E27FC236}">
              <a16:creationId xmlns:a16="http://schemas.microsoft.com/office/drawing/2014/main" xmlns="" id="{00000000-0008-0000-2000-0000D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0" name="252 CuadroTexto">
          <a:extLst>
            <a:ext uri="{FF2B5EF4-FFF2-40B4-BE49-F238E27FC236}">
              <a16:creationId xmlns:a16="http://schemas.microsoft.com/office/drawing/2014/main" xmlns="" id="{00000000-0008-0000-2000-0000D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1" name="253 CuadroTexto">
          <a:extLst>
            <a:ext uri="{FF2B5EF4-FFF2-40B4-BE49-F238E27FC236}">
              <a16:creationId xmlns:a16="http://schemas.microsoft.com/office/drawing/2014/main" xmlns="" id="{00000000-0008-0000-2000-0000D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2" name="254 CuadroTexto">
          <a:extLst>
            <a:ext uri="{FF2B5EF4-FFF2-40B4-BE49-F238E27FC236}">
              <a16:creationId xmlns:a16="http://schemas.microsoft.com/office/drawing/2014/main" xmlns="" id="{00000000-0008-0000-2000-0000D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3" name="255 CuadroTexto">
          <a:extLst>
            <a:ext uri="{FF2B5EF4-FFF2-40B4-BE49-F238E27FC236}">
              <a16:creationId xmlns:a16="http://schemas.microsoft.com/office/drawing/2014/main" xmlns="" id="{00000000-0008-0000-2000-0000D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4" name="256 CuadroTexto">
          <a:extLst>
            <a:ext uri="{FF2B5EF4-FFF2-40B4-BE49-F238E27FC236}">
              <a16:creationId xmlns:a16="http://schemas.microsoft.com/office/drawing/2014/main" xmlns="" id="{00000000-0008-0000-2000-0000D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5" name="257 CuadroTexto">
          <a:extLst>
            <a:ext uri="{FF2B5EF4-FFF2-40B4-BE49-F238E27FC236}">
              <a16:creationId xmlns:a16="http://schemas.microsoft.com/office/drawing/2014/main" xmlns="" id="{00000000-0008-0000-2000-0000D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6" name="258 CuadroTexto">
          <a:extLst>
            <a:ext uri="{FF2B5EF4-FFF2-40B4-BE49-F238E27FC236}">
              <a16:creationId xmlns:a16="http://schemas.microsoft.com/office/drawing/2014/main" xmlns="" id="{00000000-0008-0000-2000-0000D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7" name="259 CuadroTexto">
          <a:extLst>
            <a:ext uri="{FF2B5EF4-FFF2-40B4-BE49-F238E27FC236}">
              <a16:creationId xmlns:a16="http://schemas.microsoft.com/office/drawing/2014/main" xmlns="" id="{00000000-0008-0000-2000-0000D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8" name="260 CuadroTexto">
          <a:extLst>
            <a:ext uri="{FF2B5EF4-FFF2-40B4-BE49-F238E27FC236}">
              <a16:creationId xmlns:a16="http://schemas.microsoft.com/office/drawing/2014/main" xmlns="" id="{00000000-0008-0000-2000-0000E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9" name="261 CuadroTexto">
          <a:extLst>
            <a:ext uri="{FF2B5EF4-FFF2-40B4-BE49-F238E27FC236}">
              <a16:creationId xmlns:a16="http://schemas.microsoft.com/office/drawing/2014/main" xmlns="" id="{00000000-0008-0000-2000-0000E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0" name="262 CuadroTexto">
          <a:extLst>
            <a:ext uri="{FF2B5EF4-FFF2-40B4-BE49-F238E27FC236}">
              <a16:creationId xmlns:a16="http://schemas.microsoft.com/office/drawing/2014/main" xmlns="" id="{00000000-0008-0000-2000-0000E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1" name="263 CuadroTexto">
          <a:extLst>
            <a:ext uri="{FF2B5EF4-FFF2-40B4-BE49-F238E27FC236}">
              <a16:creationId xmlns:a16="http://schemas.microsoft.com/office/drawing/2014/main" xmlns="" id="{00000000-0008-0000-2000-0000E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2" name="264 CuadroTexto">
          <a:extLst>
            <a:ext uri="{FF2B5EF4-FFF2-40B4-BE49-F238E27FC236}">
              <a16:creationId xmlns:a16="http://schemas.microsoft.com/office/drawing/2014/main" xmlns="" id="{00000000-0008-0000-2000-0000E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3" name="265 CuadroTexto">
          <a:extLst>
            <a:ext uri="{FF2B5EF4-FFF2-40B4-BE49-F238E27FC236}">
              <a16:creationId xmlns:a16="http://schemas.microsoft.com/office/drawing/2014/main" xmlns="" id="{00000000-0008-0000-2000-0000E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4" name="266 CuadroTexto">
          <a:extLst>
            <a:ext uri="{FF2B5EF4-FFF2-40B4-BE49-F238E27FC236}">
              <a16:creationId xmlns:a16="http://schemas.microsoft.com/office/drawing/2014/main" xmlns="" id="{00000000-0008-0000-2000-0000E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5" name="267 CuadroTexto">
          <a:extLst>
            <a:ext uri="{FF2B5EF4-FFF2-40B4-BE49-F238E27FC236}">
              <a16:creationId xmlns:a16="http://schemas.microsoft.com/office/drawing/2014/main" xmlns="" id="{00000000-0008-0000-2000-0000E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536" name="268 CuadroTexto">
          <a:extLst>
            <a:ext uri="{FF2B5EF4-FFF2-40B4-BE49-F238E27FC236}">
              <a16:creationId xmlns:a16="http://schemas.microsoft.com/office/drawing/2014/main" xmlns="" id="{00000000-0008-0000-2000-0000E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37" name="269 CuadroTexto">
          <a:extLst>
            <a:ext uri="{FF2B5EF4-FFF2-40B4-BE49-F238E27FC236}">
              <a16:creationId xmlns:a16="http://schemas.microsoft.com/office/drawing/2014/main" xmlns="" id="{00000000-0008-0000-2000-0000E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38" name="270 CuadroTexto">
          <a:extLst>
            <a:ext uri="{FF2B5EF4-FFF2-40B4-BE49-F238E27FC236}">
              <a16:creationId xmlns:a16="http://schemas.microsoft.com/office/drawing/2014/main" xmlns="" id="{00000000-0008-0000-2000-0000E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39" name="271 CuadroTexto">
          <a:extLst>
            <a:ext uri="{FF2B5EF4-FFF2-40B4-BE49-F238E27FC236}">
              <a16:creationId xmlns:a16="http://schemas.microsoft.com/office/drawing/2014/main" xmlns="" id="{00000000-0008-0000-2000-0000E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0" name="272 CuadroTexto">
          <a:extLst>
            <a:ext uri="{FF2B5EF4-FFF2-40B4-BE49-F238E27FC236}">
              <a16:creationId xmlns:a16="http://schemas.microsoft.com/office/drawing/2014/main" xmlns="" id="{00000000-0008-0000-2000-0000E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1" name="273 CuadroTexto">
          <a:extLst>
            <a:ext uri="{FF2B5EF4-FFF2-40B4-BE49-F238E27FC236}">
              <a16:creationId xmlns:a16="http://schemas.microsoft.com/office/drawing/2014/main" xmlns="" id="{00000000-0008-0000-2000-0000E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2" name="274 CuadroTexto">
          <a:extLst>
            <a:ext uri="{FF2B5EF4-FFF2-40B4-BE49-F238E27FC236}">
              <a16:creationId xmlns:a16="http://schemas.microsoft.com/office/drawing/2014/main" xmlns="" id="{00000000-0008-0000-2000-0000E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3" name="275 CuadroTexto">
          <a:extLst>
            <a:ext uri="{FF2B5EF4-FFF2-40B4-BE49-F238E27FC236}">
              <a16:creationId xmlns:a16="http://schemas.microsoft.com/office/drawing/2014/main" xmlns="" id="{00000000-0008-0000-2000-0000E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4" name="276 CuadroTexto">
          <a:extLst>
            <a:ext uri="{FF2B5EF4-FFF2-40B4-BE49-F238E27FC236}">
              <a16:creationId xmlns:a16="http://schemas.microsoft.com/office/drawing/2014/main" xmlns="" id="{00000000-0008-0000-2000-0000F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5" name="277 CuadroTexto">
          <a:extLst>
            <a:ext uri="{FF2B5EF4-FFF2-40B4-BE49-F238E27FC236}">
              <a16:creationId xmlns:a16="http://schemas.microsoft.com/office/drawing/2014/main" xmlns="" id="{00000000-0008-0000-2000-0000F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6" name="278 CuadroTexto">
          <a:extLst>
            <a:ext uri="{FF2B5EF4-FFF2-40B4-BE49-F238E27FC236}">
              <a16:creationId xmlns:a16="http://schemas.microsoft.com/office/drawing/2014/main" xmlns="" id="{00000000-0008-0000-2000-0000F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7" name="279 CuadroTexto">
          <a:extLst>
            <a:ext uri="{FF2B5EF4-FFF2-40B4-BE49-F238E27FC236}">
              <a16:creationId xmlns:a16="http://schemas.microsoft.com/office/drawing/2014/main" xmlns="" id="{00000000-0008-0000-2000-0000F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8" name="280 CuadroTexto">
          <a:extLst>
            <a:ext uri="{FF2B5EF4-FFF2-40B4-BE49-F238E27FC236}">
              <a16:creationId xmlns:a16="http://schemas.microsoft.com/office/drawing/2014/main" xmlns="" id="{00000000-0008-0000-2000-0000F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9" name="281 CuadroTexto">
          <a:extLst>
            <a:ext uri="{FF2B5EF4-FFF2-40B4-BE49-F238E27FC236}">
              <a16:creationId xmlns:a16="http://schemas.microsoft.com/office/drawing/2014/main" xmlns="" id="{00000000-0008-0000-2000-0000F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50" name="282 CuadroTexto">
          <a:extLst>
            <a:ext uri="{FF2B5EF4-FFF2-40B4-BE49-F238E27FC236}">
              <a16:creationId xmlns:a16="http://schemas.microsoft.com/office/drawing/2014/main" xmlns="" id="{00000000-0008-0000-2000-0000F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51" name="283 CuadroTexto">
          <a:extLst>
            <a:ext uri="{FF2B5EF4-FFF2-40B4-BE49-F238E27FC236}">
              <a16:creationId xmlns:a16="http://schemas.microsoft.com/office/drawing/2014/main" xmlns="" id="{00000000-0008-0000-2000-0000F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52" name="284 CuadroTexto">
          <a:extLst>
            <a:ext uri="{FF2B5EF4-FFF2-40B4-BE49-F238E27FC236}">
              <a16:creationId xmlns:a16="http://schemas.microsoft.com/office/drawing/2014/main" xmlns="" id="{00000000-0008-0000-2000-0000F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53" name="285 CuadroTexto">
          <a:extLst>
            <a:ext uri="{FF2B5EF4-FFF2-40B4-BE49-F238E27FC236}">
              <a16:creationId xmlns:a16="http://schemas.microsoft.com/office/drawing/2014/main" xmlns="" id="{00000000-0008-0000-2000-0000F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4" name="286 CuadroTexto">
          <a:extLst>
            <a:ext uri="{FF2B5EF4-FFF2-40B4-BE49-F238E27FC236}">
              <a16:creationId xmlns:a16="http://schemas.microsoft.com/office/drawing/2014/main" xmlns="" id="{00000000-0008-0000-2000-0000F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5" name="287 CuadroTexto">
          <a:extLst>
            <a:ext uri="{FF2B5EF4-FFF2-40B4-BE49-F238E27FC236}">
              <a16:creationId xmlns:a16="http://schemas.microsoft.com/office/drawing/2014/main" xmlns="" id="{00000000-0008-0000-2000-0000F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6" name="288 CuadroTexto">
          <a:extLst>
            <a:ext uri="{FF2B5EF4-FFF2-40B4-BE49-F238E27FC236}">
              <a16:creationId xmlns:a16="http://schemas.microsoft.com/office/drawing/2014/main" xmlns="" id="{00000000-0008-0000-2000-0000F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7" name="289 CuadroTexto">
          <a:extLst>
            <a:ext uri="{FF2B5EF4-FFF2-40B4-BE49-F238E27FC236}">
              <a16:creationId xmlns:a16="http://schemas.microsoft.com/office/drawing/2014/main" xmlns="" id="{00000000-0008-0000-2000-0000F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8" name="290 CuadroTexto">
          <a:extLst>
            <a:ext uri="{FF2B5EF4-FFF2-40B4-BE49-F238E27FC236}">
              <a16:creationId xmlns:a16="http://schemas.microsoft.com/office/drawing/2014/main" xmlns="" id="{00000000-0008-0000-2000-0000F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9" name="291 CuadroTexto">
          <a:extLst>
            <a:ext uri="{FF2B5EF4-FFF2-40B4-BE49-F238E27FC236}">
              <a16:creationId xmlns:a16="http://schemas.microsoft.com/office/drawing/2014/main" xmlns="" id="{00000000-0008-0000-2000-0000F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0" name="292 CuadroTexto">
          <a:extLst>
            <a:ext uri="{FF2B5EF4-FFF2-40B4-BE49-F238E27FC236}">
              <a16:creationId xmlns:a16="http://schemas.microsoft.com/office/drawing/2014/main" xmlns="" id="{00000000-0008-0000-2000-00000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1" name="293 CuadroTexto">
          <a:extLst>
            <a:ext uri="{FF2B5EF4-FFF2-40B4-BE49-F238E27FC236}">
              <a16:creationId xmlns:a16="http://schemas.microsoft.com/office/drawing/2014/main" xmlns="" id="{00000000-0008-0000-2000-00000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2" name="294 CuadroTexto">
          <a:extLst>
            <a:ext uri="{FF2B5EF4-FFF2-40B4-BE49-F238E27FC236}">
              <a16:creationId xmlns:a16="http://schemas.microsoft.com/office/drawing/2014/main" xmlns="" id="{00000000-0008-0000-2000-00000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3" name="295 CuadroTexto">
          <a:extLst>
            <a:ext uri="{FF2B5EF4-FFF2-40B4-BE49-F238E27FC236}">
              <a16:creationId xmlns:a16="http://schemas.microsoft.com/office/drawing/2014/main" xmlns="" id="{00000000-0008-0000-2000-00000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4" name="296 CuadroTexto">
          <a:extLst>
            <a:ext uri="{FF2B5EF4-FFF2-40B4-BE49-F238E27FC236}">
              <a16:creationId xmlns:a16="http://schemas.microsoft.com/office/drawing/2014/main" xmlns="" id="{00000000-0008-0000-2000-00000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5" name="1 CuadroTexto">
          <a:extLst>
            <a:ext uri="{FF2B5EF4-FFF2-40B4-BE49-F238E27FC236}">
              <a16:creationId xmlns:a16="http://schemas.microsoft.com/office/drawing/2014/main" xmlns="" id="{00000000-0008-0000-2000-00000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6" name="2 CuadroTexto">
          <a:extLst>
            <a:ext uri="{FF2B5EF4-FFF2-40B4-BE49-F238E27FC236}">
              <a16:creationId xmlns:a16="http://schemas.microsoft.com/office/drawing/2014/main" xmlns="" id="{00000000-0008-0000-2000-00000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7" name="3 CuadroTexto">
          <a:extLst>
            <a:ext uri="{FF2B5EF4-FFF2-40B4-BE49-F238E27FC236}">
              <a16:creationId xmlns:a16="http://schemas.microsoft.com/office/drawing/2014/main" xmlns="" id="{00000000-0008-0000-2000-00000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8" name="4 CuadroTexto">
          <a:extLst>
            <a:ext uri="{FF2B5EF4-FFF2-40B4-BE49-F238E27FC236}">
              <a16:creationId xmlns:a16="http://schemas.microsoft.com/office/drawing/2014/main" xmlns="" id="{00000000-0008-0000-2000-00000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9" name="5 CuadroTexto">
          <a:extLst>
            <a:ext uri="{FF2B5EF4-FFF2-40B4-BE49-F238E27FC236}">
              <a16:creationId xmlns:a16="http://schemas.microsoft.com/office/drawing/2014/main" xmlns="" id="{00000000-0008-0000-2000-00000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0" name="6 CuadroTexto">
          <a:extLst>
            <a:ext uri="{FF2B5EF4-FFF2-40B4-BE49-F238E27FC236}">
              <a16:creationId xmlns:a16="http://schemas.microsoft.com/office/drawing/2014/main" xmlns="" id="{00000000-0008-0000-2000-00000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1" name="7 CuadroTexto">
          <a:extLst>
            <a:ext uri="{FF2B5EF4-FFF2-40B4-BE49-F238E27FC236}">
              <a16:creationId xmlns:a16="http://schemas.microsoft.com/office/drawing/2014/main" xmlns="" id="{00000000-0008-0000-2000-00000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2" name="8 CuadroTexto">
          <a:extLst>
            <a:ext uri="{FF2B5EF4-FFF2-40B4-BE49-F238E27FC236}">
              <a16:creationId xmlns:a16="http://schemas.microsoft.com/office/drawing/2014/main" xmlns="" id="{00000000-0008-0000-2000-00000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3" name="9 CuadroTexto">
          <a:extLst>
            <a:ext uri="{FF2B5EF4-FFF2-40B4-BE49-F238E27FC236}">
              <a16:creationId xmlns:a16="http://schemas.microsoft.com/office/drawing/2014/main" xmlns="" id="{00000000-0008-0000-2000-00000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4" name="10 CuadroTexto">
          <a:extLst>
            <a:ext uri="{FF2B5EF4-FFF2-40B4-BE49-F238E27FC236}">
              <a16:creationId xmlns:a16="http://schemas.microsoft.com/office/drawing/2014/main" xmlns="" id="{00000000-0008-0000-2000-00000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5" name="11 CuadroTexto">
          <a:extLst>
            <a:ext uri="{FF2B5EF4-FFF2-40B4-BE49-F238E27FC236}">
              <a16:creationId xmlns:a16="http://schemas.microsoft.com/office/drawing/2014/main" xmlns="" id="{00000000-0008-0000-2000-00000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6" name="12 CuadroTexto">
          <a:extLst>
            <a:ext uri="{FF2B5EF4-FFF2-40B4-BE49-F238E27FC236}">
              <a16:creationId xmlns:a16="http://schemas.microsoft.com/office/drawing/2014/main" xmlns="" id="{00000000-0008-0000-2000-00001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7" name="13 CuadroTexto">
          <a:extLst>
            <a:ext uri="{FF2B5EF4-FFF2-40B4-BE49-F238E27FC236}">
              <a16:creationId xmlns:a16="http://schemas.microsoft.com/office/drawing/2014/main" xmlns="" id="{00000000-0008-0000-2000-00001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8" name="14 CuadroTexto">
          <a:extLst>
            <a:ext uri="{FF2B5EF4-FFF2-40B4-BE49-F238E27FC236}">
              <a16:creationId xmlns:a16="http://schemas.microsoft.com/office/drawing/2014/main" xmlns="" id="{00000000-0008-0000-2000-00001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9" name="15 CuadroTexto">
          <a:extLst>
            <a:ext uri="{FF2B5EF4-FFF2-40B4-BE49-F238E27FC236}">
              <a16:creationId xmlns:a16="http://schemas.microsoft.com/office/drawing/2014/main" xmlns="" id="{00000000-0008-0000-2000-00001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0" name="16 CuadroTexto">
          <a:extLst>
            <a:ext uri="{FF2B5EF4-FFF2-40B4-BE49-F238E27FC236}">
              <a16:creationId xmlns:a16="http://schemas.microsoft.com/office/drawing/2014/main" xmlns="" id="{00000000-0008-0000-2000-00001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1" name="18 CuadroTexto">
          <a:extLst>
            <a:ext uri="{FF2B5EF4-FFF2-40B4-BE49-F238E27FC236}">
              <a16:creationId xmlns:a16="http://schemas.microsoft.com/office/drawing/2014/main" xmlns="" id="{00000000-0008-0000-2000-00001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2" name="19 CuadroTexto">
          <a:extLst>
            <a:ext uri="{FF2B5EF4-FFF2-40B4-BE49-F238E27FC236}">
              <a16:creationId xmlns:a16="http://schemas.microsoft.com/office/drawing/2014/main" xmlns="" id="{00000000-0008-0000-2000-00001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3" name="20 CuadroTexto">
          <a:extLst>
            <a:ext uri="{FF2B5EF4-FFF2-40B4-BE49-F238E27FC236}">
              <a16:creationId xmlns:a16="http://schemas.microsoft.com/office/drawing/2014/main" xmlns="" id="{00000000-0008-0000-2000-00001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4" name="21 CuadroTexto">
          <a:extLst>
            <a:ext uri="{FF2B5EF4-FFF2-40B4-BE49-F238E27FC236}">
              <a16:creationId xmlns:a16="http://schemas.microsoft.com/office/drawing/2014/main" xmlns="" id="{00000000-0008-0000-2000-00001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5" name="22 CuadroTexto">
          <a:extLst>
            <a:ext uri="{FF2B5EF4-FFF2-40B4-BE49-F238E27FC236}">
              <a16:creationId xmlns:a16="http://schemas.microsoft.com/office/drawing/2014/main" xmlns="" id="{00000000-0008-0000-2000-00001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6" name="23 CuadroTexto">
          <a:extLst>
            <a:ext uri="{FF2B5EF4-FFF2-40B4-BE49-F238E27FC236}">
              <a16:creationId xmlns:a16="http://schemas.microsoft.com/office/drawing/2014/main" xmlns="" id="{00000000-0008-0000-2000-00001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7" name="24 CuadroTexto">
          <a:extLst>
            <a:ext uri="{FF2B5EF4-FFF2-40B4-BE49-F238E27FC236}">
              <a16:creationId xmlns:a16="http://schemas.microsoft.com/office/drawing/2014/main" xmlns="" id="{00000000-0008-0000-2000-00001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8" name="25 CuadroTexto">
          <a:extLst>
            <a:ext uri="{FF2B5EF4-FFF2-40B4-BE49-F238E27FC236}">
              <a16:creationId xmlns:a16="http://schemas.microsoft.com/office/drawing/2014/main" xmlns="" id="{00000000-0008-0000-2000-00001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9" name="26 CuadroTexto">
          <a:extLst>
            <a:ext uri="{FF2B5EF4-FFF2-40B4-BE49-F238E27FC236}">
              <a16:creationId xmlns:a16="http://schemas.microsoft.com/office/drawing/2014/main" xmlns="" id="{00000000-0008-0000-2000-00001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0" name="27 CuadroTexto">
          <a:extLst>
            <a:ext uri="{FF2B5EF4-FFF2-40B4-BE49-F238E27FC236}">
              <a16:creationId xmlns:a16="http://schemas.microsoft.com/office/drawing/2014/main" xmlns="" id="{00000000-0008-0000-2000-00001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1" name="28 CuadroTexto">
          <a:extLst>
            <a:ext uri="{FF2B5EF4-FFF2-40B4-BE49-F238E27FC236}">
              <a16:creationId xmlns:a16="http://schemas.microsoft.com/office/drawing/2014/main" xmlns="" id="{00000000-0008-0000-2000-00001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2" name="29 CuadroTexto">
          <a:extLst>
            <a:ext uri="{FF2B5EF4-FFF2-40B4-BE49-F238E27FC236}">
              <a16:creationId xmlns:a16="http://schemas.microsoft.com/office/drawing/2014/main" xmlns="" id="{00000000-0008-0000-2000-00002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3" name="30 CuadroTexto">
          <a:extLst>
            <a:ext uri="{FF2B5EF4-FFF2-40B4-BE49-F238E27FC236}">
              <a16:creationId xmlns:a16="http://schemas.microsoft.com/office/drawing/2014/main" xmlns="" id="{00000000-0008-0000-2000-00002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4" name="31 CuadroTexto">
          <a:extLst>
            <a:ext uri="{FF2B5EF4-FFF2-40B4-BE49-F238E27FC236}">
              <a16:creationId xmlns:a16="http://schemas.microsoft.com/office/drawing/2014/main" xmlns="" id="{00000000-0008-0000-2000-00002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5" name="32 CuadroTexto">
          <a:extLst>
            <a:ext uri="{FF2B5EF4-FFF2-40B4-BE49-F238E27FC236}">
              <a16:creationId xmlns:a16="http://schemas.microsoft.com/office/drawing/2014/main" xmlns="" id="{00000000-0008-0000-2000-00002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6" name="33 CuadroTexto">
          <a:extLst>
            <a:ext uri="{FF2B5EF4-FFF2-40B4-BE49-F238E27FC236}">
              <a16:creationId xmlns:a16="http://schemas.microsoft.com/office/drawing/2014/main" xmlns="" id="{00000000-0008-0000-2000-00002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7" name="34 CuadroTexto">
          <a:extLst>
            <a:ext uri="{FF2B5EF4-FFF2-40B4-BE49-F238E27FC236}">
              <a16:creationId xmlns:a16="http://schemas.microsoft.com/office/drawing/2014/main" xmlns="" id="{00000000-0008-0000-2000-00002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8" name="35 CuadroTexto">
          <a:extLst>
            <a:ext uri="{FF2B5EF4-FFF2-40B4-BE49-F238E27FC236}">
              <a16:creationId xmlns:a16="http://schemas.microsoft.com/office/drawing/2014/main" xmlns="" id="{00000000-0008-0000-2000-00002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9" name="36 CuadroTexto">
          <a:extLst>
            <a:ext uri="{FF2B5EF4-FFF2-40B4-BE49-F238E27FC236}">
              <a16:creationId xmlns:a16="http://schemas.microsoft.com/office/drawing/2014/main" xmlns="" id="{00000000-0008-0000-2000-00002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0" name="37 CuadroTexto">
          <a:extLst>
            <a:ext uri="{FF2B5EF4-FFF2-40B4-BE49-F238E27FC236}">
              <a16:creationId xmlns:a16="http://schemas.microsoft.com/office/drawing/2014/main" xmlns="" id="{00000000-0008-0000-2000-00002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1" name="38 CuadroTexto">
          <a:extLst>
            <a:ext uri="{FF2B5EF4-FFF2-40B4-BE49-F238E27FC236}">
              <a16:creationId xmlns:a16="http://schemas.microsoft.com/office/drawing/2014/main" xmlns="" id="{00000000-0008-0000-2000-00002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2" name="39 CuadroTexto">
          <a:extLst>
            <a:ext uri="{FF2B5EF4-FFF2-40B4-BE49-F238E27FC236}">
              <a16:creationId xmlns:a16="http://schemas.microsoft.com/office/drawing/2014/main" xmlns="" id="{00000000-0008-0000-2000-00002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3" name="40 CuadroTexto">
          <a:extLst>
            <a:ext uri="{FF2B5EF4-FFF2-40B4-BE49-F238E27FC236}">
              <a16:creationId xmlns:a16="http://schemas.microsoft.com/office/drawing/2014/main" xmlns="" id="{00000000-0008-0000-2000-00002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4" name="41 CuadroTexto">
          <a:extLst>
            <a:ext uri="{FF2B5EF4-FFF2-40B4-BE49-F238E27FC236}">
              <a16:creationId xmlns:a16="http://schemas.microsoft.com/office/drawing/2014/main" xmlns="" id="{00000000-0008-0000-2000-00002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5" name="42 CuadroTexto">
          <a:extLst>
            <a:ext uri="{FF2B5EF4-FFF2-40B4-BE49-F238E27FC236}">
              <a16:creationId xmlns:a16="http://schemas.microsoft.com/office/drawing/2014/main" xmlns="" id="{00000000-0008-0000-2000-00002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6" name="43 CuadroTexto">
          <a:extLst>
            <a:ext uri="{FF2B5EF4-FFF2-40B4-BE49-F238E27FC236}">
              <a16:creationId xmlns:a16="http://schemas.microsoft.com/office/drawing/2014/main" xmlns="" id="{00000000-0008-0000-2000-00002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7" name="44 CuadroTexto">
          <a:extLst>
            <a:ext uri="{FF2B5EF4-FFF2-40B4-BE49-F238E27FC236}">
              <a16:creationId xmlns:a16="http://schemas.microsoft.com/office/drawing/2014/main" xmlns="" id="{00000000-0008-0000-2000-00002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8" name="45 CuadroTexto">
          <a:extLst>
            <a:ext uri="{FF2B5EF4-FFF2-40B4-BE49-F238E27FC236}">
              <a16:creationId xmlns:a16="http://schemas.microsoft.com/office/drawing/2014/main" xmlns="" id="{00000000-0008-0000-2000-00003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9" name="46 CuadroTexto">
          <a:extLst>
            <a:ext uri="{FF2B5EF4-FFF2-40B4-BE49-F238E27FC236}">
              <a16:creationId xmlns:a16="http://schemas.microsoft.com/office/drawing/2014/main" xmlns="" id="{00000000-0008-0000-2000-00003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0" name="47 CuadroTexto">
          <a:extLst>
            <a:ext uri="{FF2B5EF4-FFF2-40B4-BE49-F238E27FC236}">
              <a16:creationId xmlns:a16="http://schemas.microsoft.com/office/drawing/2014/main" xmlns="" id="{00000000-0008-0000-2000-00003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1" name="48 CuadroTexto">
          <a:extLst>
            <a:ext uri="{FF2B5EF4-FFF2-40B4-BE49-F238E27FC236}">
              <a16:creationId xmlns:a16="http://schemas.microsoft.com/office/drawing/2014/main" xmlns="" id="{00000000-0008-0000-2000-00003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2" name="49 CuadroTexto">
          <a:extLst>
            <a:ext uri="{FF2B5EF4-FFF2-40B4-BE49-F238E27FC236}">
              <a16:creationId xmlns:a16="http://schemas.microsoft.com/office/drawing/2014/main" xmlns="" id="{00000000-0008-0000-2000-00003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3" name="50 CuadroTexto">
          <a:extLst>
            <a:ext uri="{FF2B5EF4-FFF2-40B4-BE49-F238E27FC236}">
              <a16:creationId xmlns:a16="http://schemas.microsoft.com/office/drawing/2014/main" xmlns="" id="{00000000-0008-0000-2000-00003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4" name="51 CuadroTexto">
          <a:extLst>
            <a:ext uri="{FF2B5EF4-FFF2-40B4-BE49-F238E27FC236}">
              <a16:creationId xmlns:a16="http://schemas.microsoft.com/office/drawing/2014/main" xmlns="" id="{00000000-0008-0000-2000-00003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5" name="52 CuadroTexto">
          <a:extLst>
            <a:ext uri="{FF2B5EF4-FFF2-40B4-BE49-F238E27FC236}">
              <a16:creationId xmlns:a16="http://schemas.microsoft.com/office/drawing/2014/main" xmlns="" id="{00000000-0008-0000-2000-00003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6" name="53 CuadroTexto">
          <a:extLst>
            <a:ext uri="{FF2B5EF4-FFF2-40B4-BE49-F238E27FC236}">
              <a16:creationId xmlns:a16="http://schemas.microsoft.com/office/drawing/2014/main" xmlns="" id="{00000000-0008-0000-2000-00003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7" name="54 CuadroTexto">
          <a:extLst>
            <a:ext uri="{FF2B5EF4-FFF2-40B4-BE49-F238E27FC236}">
              <a16:creationId xmlns:a16="http://schemas.microsoft.com/office/drawing/2014/main" xmlns="" id="{00000000-0008-0000-2000-00003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8" name="55 CuadroTexto">
          <a:extLst>
            <a:ext uri="{FF2B5EF4-FFF2-40B4-BE49-F238E27FC236}">
              <a16:creationId xmlns:a16="http://schemas.microsoft.com/office/drawing/2014/main" xmlns="" id="{00000000-0008-0000-2000-00003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9" name="56 CuadroTexto">
          <a:extLst>
            <a:ext uri="{FF2B5EF4-FFF2-40B4-BE49-F238E27FC236}">
              <a16:creationId xmlns:a16="http://schemas.microsoft.com/office/drawing/2014/main" xmlns="" id="{00000000-0008-0000-2000-00003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0" name="57 CuadroTexto">
          <a:extLst>
            <a:ext uri="{FF2B5EF4-FFF2-40B4-BE49-F238E27FC236}">
              <a16:creationId xmlns:a16="http://schemas.microsoft.com/office/drawing/2014/main" xmlns="" id="{00000000-0008-0000-2000-00003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1" name="58 CuadroTexto">
          <a:extLst>
            <a:ext uri="{FF2B5EF4-FFF2-40B4-BE49-F238E27FC236}">
              <a16:creationId xmlns:a16="http://schemas.microsoft.com/office/drawing/2014/main" xmlns="" id="{00000000-0008-0000-2000-00003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2" name="59 CuadroTexto">
          <a:extLst>
            <a:ext uri="{FF2B5EF4-FFF2-40B4-BE49-F238E27FC236}">
              <a16:creationId xmlns:a16="http://schemas.microsoft.com/office/drawing/2014/main" xmlns="" id="{00000000-0008-0000-2000-00003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3" name="60 CuadroTexto">
          <a:extLst>
            <a:ext uri="{FF2B5EF4-FFF2-40B4-BE49-F238E27FC236}">
              <a16:creationId xmlns:a16="http://schemas.microsoft.com/office/drawing/2014/main" xmlns="" id="{00000000-0008-0000-2000-00003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4" name="61 CuadroTexto">
          <a:extLst>
            <a:ext uri="{FF2B5EF4-FFF2-40B4-BE49-F238E27FC236}">
              <a16:creationId xmlns:a16="http://schemas.microsoft.com/office/drawing/2014/main" xmlns="" id="{00000000-0008-0000-2000-00004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5" name="62 CuadroTexto">
          <a:extLst>
            <a:ext uri="{FF2B5EF4-FFF2-40B4-BE49-F238E27FC236}">
              <a16:creationId xmlns:a16="http://schemas.microsoft.com/office/drawing/2014/main" xmlns="" id="{00000000-0008-0000-2000-00004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6" name="63 CuadroTexto">
          <a:extLst>
            <a:ext uri="{FF2B5EF4-FFF2-40B4-BE49-F238E27FC236}">
              <a16:creationId xmlns:a16="http://schemas.microsoft.com/office/drawing/2014/main" xmlns="" id="{00000000-0008-0000-2000-00004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7" name="64 CuadroTexto">
          <a:extLst>
            <a:ext uri="{FF2B5EF4-FFF2-40B4-BE49-F238E27FC236}">
              <a16:creationId xmlns:a16="http://schemas.microsoft.com/office/drawing/2014/main" xmlns="" id="{00000000-0008-0000-2000-00004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8" name="65 CuadroTexto">
          <a:extLst>
            <a:ext uri="{FF2B5EF4-FFF2-40B4-BE49-F238E27FC236}">
              <a16:creationId xmlns:a16="http://schemas.microsoft.com/office/drawing/2014/main" xmlns="" id="{00000000-0008-0000-2000-00004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9" name="66 CuadroTexto">
          <a:extLst>
            <a:ext uri="{FF2B5EF4-FFF2-40B4-BE49-F238E27FC236}">
              <a16:creationId xmlns:a16="http://schemas.microsoft.com/office/drawing/2014/main" xmlns="" id="{00000000-0008-0000-2000-00004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0" name="67 CuadroTexto">
          <a:extLst>
            <a:ext uri="{FF2B5EF4-FFF2-40B4-BE49-F238E27FC236}">
              <a16:creationId xmlns:a16="http://schemas.microsoft.com/office/drawing/2014/main" xmlns="" id="{00000000-0008-0000-2000-00004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1" name="68 CuadroTexto">
          <a:extLst>
            <a:ext uri="{FF2B5EF4-FFF2-40B4-BE49-F238E27FC236}">
              <a16:creationId xmlns:a16="http://schemas.microsoft.com/office/drawing/2014/main" xmlns="" id="{00000000-0008-0000-2000-00004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2" name="69 CuadroTexto">
          <a:extLst>
            <a:ext uri="{FF2B5EF4-FFF2-40B4-BE49-F238E27FC236}">
              <a16:creationId xmlns:a16="http://schemas.microsoft.com/office/drawing/2014/main" xmlns="" id="{00000000-0008-0000-2000-00004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3" name="70 CuadroTexto">
          <a:extLst>
            <a:ext uri="{FF2B5EF4-FFF2-40B4-BE49-F238E27FC236}">
              <a16:creationId xmlns:a16="http://schemas.microsoft.com/office/drawing/2014/main" xmlns="" id="{00000000-0008-0000-2000-00004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4" name="71 CuadroTexto">
          <a:extLst>
            <a:ext uri="{FF2B5EF4-FFF2-40B4-BE49-F238E27FC236}">
              <a16:creationId xmlns:a16="http://schemas.microsoft.com/office/drawing/2014/main" xmlns="" id="{00000000-0008-0000-2000-00004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5" name="72 CuadroTexto">
          <a:extLst>
            <a:ext uri="{FF2B5EF4-FFF2-40B4-BE49-F238E27FC236}">
              <a16:creationId xmlns:a16="http://schemas.microsoft.com/office/drawing/2014/main" xmlns="" id="{00000000-0008-0000-2000-00004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6" name="73 CuadroTexto">
          <a:extLst>
            <a:ext uri="{FF2B5EF4-FFF2-40B4-BE49-F238E27FC236}">
              <a16:creationId xmlns:a16="http://schemas.microsoft.com/office/drawing/2014/main" xmlns="" id="{00000000-0008-0000-2000-00004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7" name="74 CuadroTexto">
          <a:extLst>
            <a:ext uri="{FF2B5EF4-FFF2-40B4-BE49-F238E27FC236}">
              <a16:creationId xmlns:a16="http://schemas.microsoft.com/office/drawing/2014/main" xmlns="" id="{00000000-0008-0000-2000-00004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8" name="75 CuadroTexto">
          <a:extLst>
            <a:ext uri="{FF2B5EF4-FFF2-40B4-BE49-F238E27FC236}">
              <a16:creationId xmlns:a16="http://schemas.microsoft.com/office/drawing/2014/main" xmlns="" id="{00000000-0008-0000-2000-00004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9" name="76 CuadroTexto">
          <a:extLst>
            <a:ext uri="{FF2B5EF4-FFF2-40B4-BE49-F238E27FC236}">
              <a16:creationId xmlns:a16="http://schemas.microsoft.com/office/drawing/2014/main" xmlns="" id="{00000000-0008-0000-2000-00004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0" name="77 CuadroTexto">
          <a:extLst>
            <a:ext uri="{FF2B5EF4-FFF2-40B4-BE49-F238E27FC236}">
              <a16:creationId xmlns:a16="http://schemas.microsoft.com/office/drawing/2014/main" xmlns="" id="{00000000-0008-0000-2000-00005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1" name="78 CuadroTexto">
          <a:extLst>
            <a:ext uri="{FF2B5EF4-FFF2-40B4-BE49-F238E27FC236}">
              <a16:creationId xmlns:a16="http://schemas.microsoft.com/office/drawing/2014/main" xmlns="" id="{00000000-0008-0000-2000-00005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2" name="79 CuadroTexto">
          <a:extLst>
            <a:ext uri="{FF2B5EF4-FFF2-40B4-BE49-F238E27FC236}">
              <a16:creationId xmlns:a16="http://schemas.microsoft.com/office/drawing/2014/main" xmlns="" id="{00000000-0008-0000-2000-00005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3" name="80 CuadroTexto">
          <a:extLst>
            <a:ext uri="{FF2B5EF4-FFF2-40B4-BE49-F238E27FC236}">
              <a16:creationId xmlns:a16="http://schemas.microsoft.com/office/drawing/2014/main" xmlns="" id="{00000000-0008-0000-2000-00005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4" name="81 CuadroTexto">
          <a:extLst>
            <a:ext uri="{FF2B5EF4-FFF2-40B4-BE49-F238E27FC236}">
              <a16:creationId xmlns:a16="http://schemas.microsoft.com/office/drawing/2014/main" xmlns="" id="{00000000-0008-0000-2000-00005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5" name="82 CuadroTexto">
          <a:extLst>
            <a:ext uri="{FF2B5EF4-FFF2-40B4-BE49-F238E27FC236}">
              <a16:creationId xmlns:a16="http://schemas.microsoft.com/office/drawing/2014/main" xmlns="" id="{00000000-0008-0000-2000-00005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6" name="83 CuadroTexto">
          <a:extLst>
            <a:ext uri="{FF2B5EF4-FFF2-40B4-BE49-F238E27FC236}">
              <a16:creationId xmlns:a16="http://schemas.microsoft.com/office/drawing/2014/main" xmlns="" id="{00000000-0008-0000-2000-00005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7" name="84 CuadroTexto">
          <a:extLst>
            <a:ext uri="{FF2B5EF4-FFF2-40B4-BE49-F238E27FC236}">
              <a16:creationId xmlns:a16="http://schemas.microsoft.com/office/drawing/2014/main" xmlns="" id="{00000000-0008-0000-2000-00005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8" name="85 CuadroTexto">
          <a:extLst>
            <a:ext uri="{FF2B5EF4-FFF2-40B4-BE49-F238E27FC236}">
              <a16:creationId xmlns:a16="http://schemas.microsoft.com/office/drawing/2014/main" xmlns="" id="{00000000-0008-0000-2000-00005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9" name="86 CuadroTexto">
          <a:extLst>
            <a:ext uri="{FF2B5EF4-FFF2-40B4-BE49-F238E27FC236}">
              <a16:creationId xmlns:a16="http://schemas.microsoft.com/office/drawing/2014/main" xmlns="" id="{00000000-0008-0000-2000-00005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0" name="87 CuadroTexto">
          <a:extLst>
            <a:ext uri="{FF2B5EF4-FFF2-40B4-BE49-F238E27FC236}">
              <a16:creationId xmlns:a16="http://schemas.microsoft.com/office/drawing/2014/main" xmlns="" id="{00000000-0008-0000-2000-00005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1" name="88 CuadroTexto">
          <a:extLst>
            <a:ext uri="{FF2B5EF4-FFF2-40B4-BE49-F238E27FC236}">
              <a16:creationId xmlns:a16="http://schemas.microsoft.com/office/drawing/2014/main" xmlns="" id="{00000000-0008-0000-2000-00005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2" name="89 CuadroTexto">
          <a:extLst>
            <a:ext uri="{FF2B5EF4-FFF2-40B4-BE49-F238E27FC236}">
              <a16:creationId xmlns:a16="http://schemas.microsoft.com/office/drawing/2014/main" xmlns="" id="{00000000-0008-0000-2000-00005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3" name="102 CuadroTexto">
          <a:extLst>
            <a:ext uri="{FF2B5EF4-FFF2-40B4-BE49-F238E27FC236}">
              <a16:creationId xmlns:a16="http://schemas.microsoft.com/office/drawing/2014/main" xmlns="" id="{00000000-0008-0000-2000-00005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4" name="103 CuadroTexto">
          <a:extLst>
            <a:ext uri="{FF2B5EF4-FFF2-40B4-BE49-F238E27FC236}">
              <a16:creationId xmlns:a16="http://schemas.microsoft.com/office/drawing/2014/main" xmlns="" id="{00000000-0008-0000-2000-00005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5" name="104 CuadroTexto">
          <a:extLst>
            <a:ext uri="{FF2B5EF4-FFF2-40B4-BE49-F238E27FC236}">
              <a16:creationId xmlns:a16="http://schemas.microsoft.com/office/drawing/2014/main" xmlns="" id="{00000000-0008-0000-2000-00005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6" name="105 CuadroTexto">
          <a:extLst>
            <a:ext uri="{FF2B5EF4-FFF2-40B4-BE49-F238E27FC236}">
              <a16:creationId xmlns:a16="http://schemas.microsoft.com/office/drawing/2014/main" xmlns="" id="{00000000-0008-0000-2000-00006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7" name="106 CuadroTexto">
          <a:extLst>
            <a:ext uri="{FF2B5EF4-FFF2-40B4-BE49-F238E27FC236}">
              <a16:creationId xmlns:a16="http://schemas.microsoft.com/office/drawing/2014/main" xmlns="" id="{00000000-0008-0000-2000-00006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8" name="107 CuadroTexto">
          <a:extLst>
            <a:ext uri="{FF2B5EF4-FFF2-40B4-BE49-F238E27FC236}">
              <a16:creationId xmlns:a16="http://schemas.microsoft.com/office/drawing/2014/main" xmlns="" id="{00000000-0008-0000-2000-00006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9" name="108 CuadroTexto">
          <a:extLst>
            <a:ext uri="{FF2B5EF4-FFF2-40B4-BE49-F238E27FC236}">
              <a16:creationId xmlns:a16="http://schemas.microsoft.com/office/drawing/2014/main" xmlns="" id="{00000000-0008-0000-2000-00006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0" name="109 CuadroTexto">
          <a:extLst>
            <a:ext uri="{FF2B5EF4-FFF2-40B4-BE49-F238E27FC236}">
              <a16:creationId xmlns:a16="http://schemas.microsoft.com/office/drawing/2014/main" xmlns="" id="{00000000-0008-0000-2000-00006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1" name="110 CuadroTexto">
          <a:extLst>
            <a:ext uri="{FF2B5EF4-FFF2-40B4-BE49-F238E27FC236}">
              <a16:creationId xmlns:a16="http://schemas.microsoft.com/office/drawing/2014/main" xmlns="" id="{00000000-0008-0000-2000-00006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2" name="111 CuadroTexto">
          <a:extLst>
            <a:ext uri="{FF2B5EF4-FFF2-40B4-BE49-F238E27FC236}">
              <a16:creationId xmlns:a16="http://schemas.microsoft.com/office/drawing/2014/main" xmlns="" id="{00000000-0008-0000-2000-00006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3" name="112 CuadroTexto">
          <a:extLst>
            <a:ext uri="{FF2B5EF4-FFF2-40B4-BE49-F238E27FC236}">
              <a16:creationId xmlns:a16="http://schemas.microsoft.com/office/drawing/2014/main" xmlns="" id="{00000000-0008-0000-2000-00006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4" name="113 CuadroTexto">
          <a:extLst>
            <a:ext uri="{FF2B5EF4-FFF2-40B4-BE49-F238E27FC236}">
              <a16:creationId xmlns:a16="http://schemas.microsoft.com/office/drawing/2014/main" xmlns="" id="{00000000-0008-0000-2000-00006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5" name="114 CuadroTexto">
          <a:extLst>
            <a:ext uri="{FF2B5EF4-FFF2-40B4-BE49-F238E27FC236}">
              <a16:creationId xmlns:a16="http://schemas.microsoft.com/office/drawing/2014/main" xmlns="" id="{00000000-0008-0000-2000-00006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6" name="115 CuadroTexto">
          <a:extLst>
            <a:ext uri="{FF2B5EF4-FFF2-40B4-BE49-F238E27FC236}">
              <a16:creationId xmlns:a16="http://schemas.microsoft.com/office/drawing/2014/main" xmlns="" id="{00000000-0008-0000-2000-00006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7" name="116 CuadroTexto">
          <a:extLst>
            <a:ext uri="{FF2B5EF4-FFF2-40B4-BE49-F238E27FC236}">
              <a16:creationId xmlns:a16="http://schemas.microsoft.com/office/drawing/2014/main" xmlns="" id="{00000000-0008-0000-2000-00006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8" name="117 CuadroTexto">
          <a:extLst>
            <a:ext uri="{FF2B5EF4-FFF2-40B4-BE49-F238E27FC236}">
              <a16:creationId xmlns:a16="http://schemas.microsoft.com/office/drawing/2014/main" xmlns="" id="{00000000-0008-0000-2000-00006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9" name="126 CuadroTexto">
          <a:extLst>
            <a:ext uri="{FF2B5EF4-FFF2-40B4-BE49-F238E27FC236}">
              <a16:creationId xmlns:a16="http://schemas.microsoft.com/office/drawing/2014/main" xmlns="" id="{00000000-0008-0000-2000-00006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0" name="127 CuadroTexto">
          <a:extLst>
            <a:ext uri="{FF2B5EF4-FFF2-40B4-BE49-F238E27FC236}">
              <a16:creationId xmlns:a16="http://schemas.microsoft.com/office/drawing/2014/main" xmlns="" id="{00000000-0008-0000-2000-00006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1" name="128 CuadroTexto">
          <a:extLst>
            <a:ext uri="{FF2B5EF4-FFF2-40B4-BE49-F238E27FC236}">
              <a16:creationId xmlns:a16="http://schemas.microsoft.com/office/drawing/2014/main" xmlns="" id="{00000000-0008-0000-2000-00006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2" name="129 CuadroTexto">
          <a:extLst>
            <a:ext uri="{FF2B5EF4-FFF2-40B4-BE49-F238E27FC236}">
              <a16:creationId xmlns:a16="http://schemas.microsoft.com/office/drawing/2014/main" xmlns="" id="{00000000-0008-0000-2000-00007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3" name="130 CuadroTexto">
          <a:extLst>
            <a:ext uri="{FF2B5EF4-FFF2-40B4-BE49-F238E27FC236}">
              <a16:creationId xmlns:a16="http://schemas.microsoft.com/office/drawing/2014/main" xmlns="" id="{00000000-0008-0000-2000-00007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4" name="131 CuadroTexto">
          <a:extLst>
            <a:ext uri="{FF2B5EF4-FFF2-40B4-BE49-F238E27FC236}">
              <a16:creationId xmlns:a16="http://schemas.microsoft.com/office/drawing/2014/main" xmlns="" id="{00000000-0008-0000-2000-00007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5" name="132 CuadroTexto">
          <a:extLst>
            <a:ext uri="{FF2B5EF4-FFF2-40B4-BE49-F238E27FC236}">
              <a16:creationId xmlns:a16="http://schemas.microsoft.com/office/drawing/2014/main" xmlns="" id="{00000000-0008-0000-2000-00007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6" name="133 CuadroTexto">
          <a:extLst>
            <a:ext uri="{FF2B5EF4-FFF2-40B4-BE49-F238E27FC236}">
              <a16:creationId xmlns:a16="http://schemas.microsoft.com/office/drawing/2014/main" xmlns="" id="{00000000-0008-0000-2000-00007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7" name="134 CuadroTexto">
          <a:extLst>
            <a:ext uri="{FF2B5EF4-FFF2-40B4-BE49-F238E27FC236}">
              <a16:creationId xmlns:a16="http://schemas.microsoft.com/office/drawing/2014/main" xmlns="" id="{00000000-0008-0000-2000-00007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8" name="135 CuadroTexto">
          <a:extLst>
            <a:ext uri="{FF2B5EF4-FFF2-40B4-BE49-F238E27FC236}">
              <a16:creationId xmlns:a16="http://schemas.microsoft.com/office/drawing/2014/main" xmlns="" id="{00000000-0008-0000-2000-00007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9" name="136 CuadroTexto">
          <a:extLst>
            <a:ext uri="{FF2B5EF4-FFF2-40B4-BE49-F238E27FC236}">
              <a16:creationId xmlns:a16="http://schemas.microsoft.com/office/drawing/2014/main" xmlns="" id="{00000000-0008-0000-2000-00007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0" name="137 CuadroTexto">
          <a:extLst>
            <a:ext uri="{FF2B5EF4-FFF2-40B4-BE49-F238E27FC236}">
              <a16:creationId xmlns:a16="http://schemas.microsoft.com/office/drawing/2014/main" xmlns="" id="{00000000-0008-0000-2000-00007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1" name="138 CuadroTexto">
          <a:extLst>
            <a:ext uri="{FF2B5EF4-FFF2-40B4-BE49-F238E27FC236}">
              <a16:creationId xmlns:a16="http://schemas.microsoft.com/office/drawing/2014/main" xmlns="" id="{00000000-0008-0000-2000-00007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2" name="139 CuadroTexto">
          <a:extLst>
            <a:ext uri="{FF2B5EF4-FFF2-40B4-BE49-F238E27FC236}">
              <a16:creationId xmlns:a16="http://schemas.microsoft.com/office/drawing/2014/main" xmlns="" id="{00000000-0008-0000-2000-00007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3" name="140 CuadroTexto">
          <a:extLst>
            <a:ext uri="{FF2B5EF4-FFF2-40B4-BE49-F238E27FC236}">
              <a16:creationId xmlns:a16="http://schemas.microsoft.com/office/drawing/2014/main" xmlns="" id="{00000000-0008-0000-2000-00007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4" name="141 CuadroTexto">
          <a:extLst>
            <a:ext uri="{FF2B5EF4-FFF2-40B4-BE49-F238E27FC236}">
              <a16:creationId xmlns:a16="http://schemas.microsoft.com/office/drawing/2014/main" xmlns="" id="{00000000-0008-0000-2000-00007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5" name="142 CuadroTexto">
          <a:extLst>
            <a:ext uri="{FF2B5EF4-FFF2-40B4-BE49-F238E27FC236}">
              <a16:creationId xmlns:a16="http://schemas.microsoft.com/office/drawing/2014/main" xmlns="" id="{00000000-0008-0000-2000-00007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6" name="306 CuadroTexto">
          <a:extLst>
            <a:ext uri="{FF2B5EF4-FFF2-40B4-BE49-F238E27FC236}">
              <a16:creationId xmlns:a16="http://schemas.microsoft.com/office/drawing/2014/main" xmlns="" id="{00000000-0008-0000-2000-00007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7" name="307 CuadroTexto">
          <a:extLst>
            <a:ext uri="{FF2B5EF4-FFF2-40B4-BE49-F238E27FC236}">
              <a16:creationId xmlns:a16="http://schemas.microsoft.com/office/drawing/2014/main" xmlns="" id="{00000000-0008-0000-2000-00007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8" name="308 CuadroTexto">
          <a:extLst>
            <a:ext uri="{FF2B5EF4-FFF2-40B4-BE49-F238E27FC236}">
              <a16:creationId xmlns:a16="http://schemas.microsoft.com/office/drawing/2014/main" xmlns="" id="{00000000-0008-0000-2000-00008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9" name="309 CuadroTexto">
          <a:extLst>
            <a:ext uri="{FF2B5EF4-FFF2-40B4-BE49-F238E27FC236}">
              <a16:creationId xmlns:a16="http://schemas.microsoft.com/office/drawing/2014/main" xmlns="" id="{00000000-0008-0000-2000-00008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0" name="310 CuadroTexto">
          <a:extLst>
            <a:ext uri="{FF2B5EF4-FFF2-40B4-BE49-F238E27FC236}">
              <a16:creationId xmlns:a16="http://schemas.microsoft.com/office/drawing/2014/main" xmlns="" id="{00000000-0008-0000-2000-00008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1" name="311 CuadroTexto">
          <a:extLst>
            <a:ext uri="{FF2B5EF4-FFF2-40B4-BE49-F238E27FC236}">
              <a16:creationId xmlns:a16="http://schemas.microsoft.com/office/drawing/2014/main" xmlns="" id="{00000000-0008-0000-2000-00008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2" name="312 CuadroTexto">
          <a:extLst>
            <a:ext uri="{FF2B5EF4-FFF2-40B4-BE49-F238E27FC236}">
              <a16:creationId xmlns:a16="http://schemas.microsoft.com/office/drawing/2014/main" xmlns="" id="{00000000-0008-0000-2000-00008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3" name="313 CuadroTexto">
          <a:extLst>
            <a:ext uri="{FF2B5EF4-FFF2-40B4-BE49-F238E27FC236}">
              <a16:creationId xmlns:a16="http://schemas.microsoft.com/office/drawing/2014/main" xmlns="" id="{00000000-0008-0000-2000-00008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4" name="314 CuadroTexto">
          <a:extLst>
            <a:ext uri="{FF2B5EF4-FFF2-40B4-BE49-F238E27FC236}">
              <a16:creationId xmlns:a16="http://schemas.microsoft.com/office/drawing/2014/main" xmlns="" id="{00000000-0008-0000-2000-00008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5" name="315 CuadroTexto">
          <a:extLst>
            <a:ext uri="{FF2B5EF4-FFF2-40B4-BE49-F238E27FC236}">
              <a16:creationId xmlns:a16="http://schemas.microsoft.com/office/drawing/2014/main" xmlns="" id="{00000000-0008-0000-2000-00008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6" name="316 CuadroTexto">
          <a:extLst>
            <a:ext uri="{FF2B5EF4-FFF2-40B4-BE49-F238E27FC236}">
              <a16:creationId xmlns:a16="http://schemas.microsoft.com/office/drawing/2014/main" xmlns="" id="{00000000-0008-0000-2000-00008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7" name="317 CuadroTexto">
          <a:extLst>
            <a:ext uri="{FF2B5EF4-FFF2-40B4-BE49-F238E27FC236}">
              <a16:creationId xmlns:a16="http://schemas.microsoft.com/office/drawing/2014/main" xmlns="" id="{00000000-0008-0000-2000-00008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8" name="318 CuadroTexto">
          <a:extLst>
            <a:ext uri="{FF2B5EF4-FFF2-40B4-BE49-F238E27FC236}">
              <a16:creationId xmlns:a16="http://schemas.microsoft.com/office/drawing/2014/main" xmlns="" id="{00000000-0008-0000-2000-00008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9" name="319 CuadroTexto">
          <a:extLst>
            <a:ext uri="{FF2B5EF4-FFF2-40B4-BE49-F238E27FC236}">
              <a16:creationId xmlns:a16="http://schemas.microsoft.com/office/drawing/2014/main" xmlns="" id="{00000000-0008-0000-2000-00008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0" name="320 CuadroTexto">
          <a:extLst>
            <a:ext uri="{FF2B5EF4-FFF2-40B4-BE49-F238E27FC236}">
              <a16:creationId xmlns:a16="http://schemas.microsoft.com/office/drawing/2014/main" xmlns="" id="{00000000-0008-0000-2000-00008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1" name="321 CuadroTexto">
          <a:extLst>
            <a:ext uri="{FF2B5EF4-FFF2-40B4-BE49-F238E27FC236}">
              <a16:creationId xmlns:a16="http://schemas.microsoft.com/office/drawing/2014/main" xmlns="" id="{00000000-0008-0000-2000-00008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2" name="322 CuadroTexto">
          <a:extLst>
            <a:ext uri="{FF2B5EF4-FFF2-40B4-BE49-F238E27FC236}">
              <a16:creationId xmlns:a16="http://schemas.microsoft.com/office/drawing/2014/main" xmlns="" id="{00000000-0008-0000-2000-00008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3" name="323 CuadroTexto">
          <a:extLst>
            <a:ext uri="{FF2B5EF4-FFF2-40B4-BE49-F238E27FC236}">
              <a16:creationId xmlns:a16="http://schemas.microsoft.com/office/drawing/2014/main" xmlns="" id="{00000000-0008-0000-2000-00008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4" name="324 CuadroTexto">
          <a:extLst>
            <a:ext uri="{FF2B5EF4-FFF2-40B4-BE49-F238E27FC236}">
              <a16:creationId xmlns:a16="http://schemas.microsoft.com/office/drawing/2014/main" xmlns="" id="{00000000-0008-0000-2000-00009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5" name="325 CuadroTexto">
          <a:extLst>
            <a:ext uri="{FF2B5EF4-FFF2-40B4-BE49-F238E27FC236}">
              <a16:creationId xmlns:a16="http://schemas.microsoft.com/office/drawing/2014/main" xmlns="" id="{00000000-0008-0000-2000-00009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6" name="326 CuadroTexto">
          <a:extLst>
            <a:ext uri="{FF2B5EF4-FFF2-40B4-BE49-F238E27FC236}">
              <a16:creationId xmlns:a16="http://schemas.microsoft.com/office/drawing/2014/main" xmlns="" id="{00000000-0008-0000-2000-00009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7" name="327 CuadroTexto">
          <a:extLst>
            <a:ext uri="{FF2B5EF4-FFF2-40B4-BE49-F238E27FC236}">
              <a16:creationId xmlns:a16="http://schemas.microsoft.com/office/drawing/2014/main" xmlns="" id="{00000000-0008-0000-2000-00009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8" name="328 CuadroTexto">
          <a:extLst>
            <a:ext uri="{FF2B5EF4-FFF2-40B4-BE49-F238E27FC236}">
              <a16:creationId xmlns:a16="http://schemas.microsoft.com/office/drawing/2014/main" xmlns="" id="{00000000-0008-0000-2000-00009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9" name="329 CuadroTexto">
          <a:extLst>
            <a:ext uri="{FF2B5EF4-FFF2-40B4-BE49-F238E27FC236}">
              <a16:creationId xmlns:a16="http://schemas.microsoft.com/office/drawing/2014/main" xmlns="" id="{00000000-0008-0000-2000-00009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0" name="330 CuadroTexto">
          <a:extLst>
            <a:ext uri="{FF2B5EF4-FFF2-40B4-BE49-F238E27FC236}">
              <a16:creationId xmlns:a16="http://schemas.microsoft.com/office/drawing/2014/main" xmlns="" id="{00000000-0008-0000-2000-00009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1" name="331 CuadroTexto">
          <a:extLst>
            <a:ext uri="{FF2B5EF4-FFF2-40B4-BE49-F238E27FC236}">
              <a16:creationId xmlns:a16="http://schemas.microsoft.com/office/drawing/2014/main" xmlns="" id="{00000000-0008-0000-2000-00009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2" name="332 CuadroTexto">
          <a:extLst>
            <a:ext uri="{FF2B5EF4-FFF2-40B4-BE49-F238E27FC236}">
              <a16:creationId xmlns:a16="http://schemas.microsoft.com/office/drawing/2014/main" xmlns="" id="{00000000-0008-0000-2000-00009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3" name="333 CuadroTexto">
          <a:extLst>
            <a:ext uri="{FF2B5EF4-FFF2-40B4-BE49-F238E27FC236}">
              <a16:creationId xmlns:a16="http://schemas.microsoft.com/office/drawing/2014/main" xmlns="" id="{00000000-0008-0000-2000-00009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4" name="334 CuadroTexto">
          <a:extLst>
            <a:ext uri="{FF2B5EF4-FFF2-40B4-BE49-F238E27FC236}">
              <a16:creationId xmlns:a16="http://schemas.microsoft.com/office/drawing/2014/main" xmlns="" id="{00000000-0008-0000-2000-00009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5" name="335 CuadroTexto">
          <a:extLst>
            <a:ext uri="{FF2B5EF4-FFF2-40B4-BE49-F238E27FC236}">
              <a16:creationId xmlns:a16="http://schemas.microsoft.com/office/drawing/2014/main" xmlns="" id="{00000000-0008-0000-2000-00009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6" name="336 CuadroTexto">
          <a:extLst>
            <a:ext uri="{FF2B5EF4-FFF2-40B4-BE49-F238E27FC236}">
              <a16:creationId xmlns:a16="http://schemas.microsoft.com/office/drawing/2014/main" xmlns="" id="{00000000-0008-0000-2000-00009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7" name="337 CuadroTexto">
          <a:extLst>
            <a:ext uri="{FF2B5EF4-FFF2-40B4-BE49-F238E27FC236}">
              <a16:creationId xmlns:a16="http://schemas.microsoft.com/office/drawing/2014/main" xmlns="" id="{00000000-0008-0000-2000-00009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8" name="338 CuadroTexto">
          <a:extLst>
            <a:ext uri="{FF2B5EF4-FFF2-40B4-BE49-F238E27FC236}">
              <a16:creationId xmlns:a16="http://schemas.microsoft.com/office/drawing/2014/main" xmlns="" id="{00000000-0008-0000-2000-00009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9" name="339 CuadroTexto">
          <a:extLst>
            <a:ext uri="{FF2B5EF4-FFF2-40B4-BE49-F238E27FC236}">
              <a16:creationId xmlns:a16="http://schemas.microsoft.com/office/drawing/2014/main" xmlns="" id="{00000000-0008-0000-2000-00009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0" name="340 CuadroTexto">
          <a:extLst>
            <a:ext uri="{FF2B5EF4-FFF2-40B4-BE49-F238E27FC236}">
              <a16:creationId xmlns:a16="http://schemas.microsoft.com/office/drawing/2014/main" xmlns="" id="{00000000-0008-0000-2000-0000A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1" name="341 CuadroTexto">
          <a:extLst>
            <a:ext uri="{FF2B5EF4-FFF2-40B4-BE49-F238E27FC236}">
              <a16:creationId xmlns:a16="http://schemas.microsoft.com/office/drawing/2014/main" xmlns="" id="{00000000-0008-0000-2000-0000A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2" name="342 CuadroTexto">
          <a:extLst>
            <a:ext uri="{FF2B5EF4-FFF2-40B4-BE49-F238E27FC236}">
              <a16:creationId xmlns:a16="http://schemas.microsoft.com/office/drawing/2014/main" xmlns="" id="{00000000-0008-0000-2000-0000A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3" name="343 CuadroTexto">
          <a:extLst>
            <a:ext uri="{FF2B5EF4-FFF2-40B4-BE49-F238E27FC236}">
              <a16:creationId xmlns:a16="http://schemas.microsoft.com/office/drawing/2014/main" xmlns="" id="{00000000-0008-0000-2000-0000A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4" name="344 CuadroTexto">
          <a:extLst>
            <a:ext uri="{FF2B5EF4-FFF2-40B4-BE49-F238E27FC236}">
              <a16:creationId xmlns:a16="http://schemas.microsoft.com/office/drawing/2014/main" xmlns="" id="{00000000-0008-0000-2000-0000A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5" name="345 CuadroTexto">
          <a:extLst>
            <a:ext uri="{FF2B5EF4-FFF2-40B4-BE49-F238E27FC236}">
              <a16:creationId xmlns:a16="http://schemas.microsoft.com/office/drawing/2014/main" xmlns="" id="{00000000-0008-0000-2000-0000A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6" name="346 CuadroTexto">
          <a:extLst>
            <a:ext uri="{FF2B5EF4-FFF2-40B4-BE49-F238E27FC236}">
              <a16:creationId xmlns:a16="http://schemas.microsoft.com/office/drawing/2014/main" xmlns="" id="{00000000-0008-0000-2000-0000A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7" name="347 CuadroTexto">
          <a:extLst>
            <a:ext uri="{FF2B5EF4-FFF2-40B4-BE49-F238E27FC236}">
              <a16:creationId xmlns:a16="http://schemas.microsoft.com/office/drawing/2014/main" xmlns="" id="{00000000-0008-0000-2000-0000A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8" name="348 CuadroTexto">
          <a:extLst>
            <a:ext uri="{FF2B5EF4-FFF2-40B4-BE49-F238E27FC236}">
              <a16:creationId xmlns:a16="http://schemas.microsoft.com/office/drawing/2014/main" xmlns="" id="{00000000-0008-0000-2000-0000A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9" name="349 CuadroTexto">
          <a:extLst>
            <a:ext uri="{FF2B5EF4-FFF2-40B4-BE49-F238E27FC236}">
              <a16:creationId xmlns:a16="http://schemas.microsoft.com/office/drawing/2014/main" xmlns="" id="{00000000-0008-0000-2000-0000A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0" name="350 CuadroTexto">
          <a:extLst>
            <a:ext uri="{FF2B5EF4-FFF2-40B4-BE49-F238E27FC236}">
              <a16:creationId xmlns:a16="http://schemas.microsoft.com/office/drawing/2014/main" xmlns="" id="{00000000-0008-0000-2000-0000A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1" name="351 CuadroTexto">
          <a:extLst>
            <a:ext uri="{FF2B5EF4-FFF2-40B4-BE49-F238E27FC236}">
              <a16:creationId xmlns:a16="http://schemas.microsoft.com/office/drawing/2014/main" xmlns="" id="{00000000-0008-0000-2000-0000A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2" name="352 CuadroTexto">
          <a:extLst>
            <a:ext uri="{FF2B5EF4-FFF2-40B4-BE49-F238E27FC236}">
              <a16:creationId xmlns:a16="http://schemas.microsoft.com/office/drawing/2014/main" xmlns="" id="{00000000-0008-0000-2000-0000A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3" name="353 CuadroTexto">
          <a:extLst>
            <a:ext uri="{FF2B5EF4-FFF2-40B4-BE49-F238E27FC236}">
              <a16:creationId xmlns:a16="http://schemas.microsoft.com/office/drawing/2014/main" xmlns="" id="{00000000-0008-0000-2000-0000A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4" name="354 CuadroTexto">
          <a:extLst>
            <a:ext uri="{FF2B5EF4-FFF2-40B4-BE49-F238E27FC236}">
              <a16:creationId xmlns:a16="http://schemas.microsoft.com/office/drawing/2014/main" xmlns="" id="{00000000-0008-0000-2000-0000A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5" name="355 CuadroTexto">
          <a:extLst>
            <a:ext uri="{FF2B5EF4-FFF2-40B4-BE49-F238E27FC236}">
              <a16:creationId xmlns:a16="http://schemas.microsoft.com/office/drawing/2014/main" xmlns="" id="{00000000-0008-0000-2000-0000A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6" name="356 CuadroTexto">
          <a:extLst>
            <a:ext uri="{FF2B5EF4-FFF2-40B4-BE49-F238E27FC236}">
              <a16:creationId xmlns:a16="http://schemas.microsoft.com/office/drawing/2014/main" xmlns="" id="{00000000-0008-0000-2000-0000B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7" name="357 CuadroTexto">
          <a:extLst>
            <a:ext uri="{FF2B5EF4-FFF2-40B4-BE49-F238E27FC236}">
              <a16:creationId xmlns:a16="http://schemas.microsoft.com/office/drawing/2014/main" xmlns="" id="{00000000-0008-0000-2000-0000B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8" name="358 CuadroTexto">
          <a:extLst>
            <a:ext uri="{FF2B5EF4-FFF2-40B4-BE49-F238E27FC236}">
              <a16:creationId xmlns:a16="http://schemas.microsoft.com/office/drawing/2014/main" xmlns="" id="{00000000-0008-0000-2000-0000B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9" name="359 CuadroTexto">
          <a:extLst>
            <a:ext uri="{FF2B5EF4-FFF2-40B4-BE49-F238E27FC236}">
              <a16:creationId xmlns:a16="http://schemas.microsoft.com/office/drawing/2014/main" xmlns="" id="{00000000-0008-0000-2000-0000B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0" name="360 CuadroTexto">
          <a:extLst>
            <a:ext uri="{FF2B5EF4-FFF2-40B4-BE49-F238E27FC236}">
              <a16:creationId xmlns:a16="http://schemas.microsoft.com/office/drawing/2014/main" xmlns="" id="{00000000-0008-0000-2000-0000B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1" name="361 CuadroTexto">
          <a:extLst>
            <a:ext uri="{FF2B5EF4-FFF2-40B4-BE49-F238E27FC236}">
              <a16:creationId xmlns:a16="http://schemas.microsoft.com/office/drawing/2014/main" xmlns="" id="{00000000-0008-0000-2000-0000B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2" name="362 CuadroTexto">
          <a:extLst>
            <a:ext uri="{FF2B5EF4-FFF2-40B4-BE49-F238E27FC236}">
              <a16:creationId xmlns:a16="http://schemas.microsoft.com/office/drawing/2014/main" xmlns="" id="{00000000-0008-0000-2000-0000B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3" name="363 CuadroTexto">
          <a:extLst>
            <a:ext uri="{FF2B5EF4-FFF2-40B4-BE49-F238E27FC236}">
              <a16:creationId xmlns:a16="http://schemas.microsoft.com/office/drawing/2014/main" xmlns="" id="{00000000-0008-0000-2000-0000B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4" name="364 CuadroTexto">
          <a:extLst>
            <a:ext uri="{FF2B5EF4-FFF2-40B4-BE49-F238E27FC236}">
              <a16:creationId xmlns:a16="http://schemas.microsoft.com/office/drawing/2014/main" xmlns="" id="{00000000-0008-0000-2000-0000B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5" name="365 CuadroTexto">
          <a:extLst>
            <a:ext uri="{FF2B5EF4-FFF2-40B4-BE49-F238E27FC236}">
              <a16:creationId xmlns:a16="http://schemas.microsoft.com/office/drawing/2014/main" xmlns="" id="{00000000-0008-0000-2000-0000B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6" name="366 CuadroTexto">
          <a:extLst>
            <a:ext uri="{FF2B5EF4-FFF2-40B4-BE49-F238E27FC236}">
              <a16:creationId xmlns:a16="http://schemas.microsoft.com/office/drawing/2014/main" xmlns="" id="{00000000-0008-0000-2000-0000B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7" name="367 CuadroTexto">
          <a:extLst>
            <a:ext uri="{FF2B5EF4-FFF2-40B4-BE49-F238E27FC236}">
              <a16:creationId xmlns:a16="http://schemas.microsoft.com/office/drawing/2014/main" xmlns="" id="{00000000-0008-0000-2000-0000B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8" name="368 CuadroTexto">
          <a:extLst>
            <a:ext uri="{FF2B5EF4-FFF2-40B4-BE49-F238E27FC236}">
              <a16:creationId xmlns:a16="http://schemas.microsoft.com/office/drawing/2014/main" xmlns="" id="{00000000-0008-0000-2000-0000B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9" name="369 CuadroTexto">
          <a:extLst>
            <a:ext uri="{FF2B5EF4-FFF2-40B4-BE49-F238E27FC236}">
              <a16:creationId xmlns:a16="http://schemas.microsoft.com/office/drawing/2014/main" xmlns="" id="{00000000-0008-0000-2000-0000B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0" name="370 CuadroTexto">
          <a:extLst>
            <a:ext uri="{FF2B5EF4-FFF2-40B4-BE49-F238E27FC236}">
              <a16:creationId xmlns:a16="http://schemas.microsoft.com/office/drawing/2014/main" xmlns="" id="{00000000-0008-0000-2000-0000B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1" name="371 CuadroTexto">
          <a:extLst>
            <a:ext uri="{FF2B5EF4-FFF2-40B4-BE49-F238E27FC236}">
              <a16:creationId xmlns:a16="http://schemas.microsoft.com/office/drawing/2014/main" xmlns="" id="{00000000-0008-0000-2000-0000B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2" name="372 CuadroTexto">
          <a:extLst>
            <a:ext uri="{FF2B5EF4-FFF2-40B4-BE49-F238E27FC236}">
              <a16:creationId xmlns:a16="http://schemas.microsoft.com/office/drawing/2014/main" xmlns="" id="{00000000-0008-0000-2000-0000C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3" name="373 CuadroTexto">
          <a:extLst>
            <a:ext uri="{FF2B5EF4-FFF2-40B4-BE49-F238E27FC236}">
              <a16:creationId xmlns:a16="http://schemas.microsoft.com/office/drawing/2014/main" xmlns="" id="{00000000-0008-0000-2000-0000C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4" name="374 CuadroTexto">
          <a:extLst>
            <a:ext uri="{FF2B5EF4-FFF2-40B4-BE49-F238E27FC236}">
              <a16:creationId xmlns:a16="http://schemas.microsoft.com/office/drawing/2014/main" xmlns="" id="{00000000-0008-0000-2000-0000C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5" name="375 CuadroTexto">
          <a:extLst>
            <a:ext uri="{FF2B5EF4-FFF2-40B4-BE49-F238E27FC236}">
              <a16:creationId xmlns:a16="http://schemas.microsoft.com/office/drawing/2014/main" xmlns="" id="{00000000-0008-0000-2000-0000C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6" name="376 CuadroTexto">
          <a:extLst>
            <a:ext uri="{FF2B5EF4-FFF2-40B4-BE49-F238E27FC236}">
              <a16:creationId xmlns:a16="http://schemas.microsoft.com/office/drawing/2014/main" xmlns="" id="{00000000-0008-0000-2000-0000C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7" name="377 CuadroTexto">
          <a:extLst>
            <a:ext uri="{FF2B5EF4-FFF2-40B4-BE49-F238E27FC236}">
              <a16:creationId xmlns:a16="http://schemas.microsoft.com/office/drawing/2014/main" xmlns="" id="{00000000-0008-0000-2000-0000C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8" name="378 CuadroTexto">
          <a:extLst>
            <a:ext uri="{FF2B5EF4-FFF2-40B4-BE49-F238E27FC236}">
              <a16:creationId xmlns:a16="http://schemas.microsoft.com/office/drawing/2014/main" xmlns="" id="{00000000-0008-0000-2000-0000C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9" name="379 CuadroTexto">
          <a:extLst>
            <a:ext uri="{FF2B5EF4-FFF2-40B4-BE49-F238E27FC236}">
              <a16:creationId xmlns:a16="http://schemas.microsoft.com/office/drawing/2014/main" xmlns="" id="{00000000-0008-0000-2000-0000C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0" name="380 CuadroTexto">
          <a:extLst>
            <a:ext uri="{FF2B5EF4-FFF2-40B4-BE49-F238E27FC236}">
              <a16:creationId xmlns:a16="http://schemas.microsoft.com/office/drawing/2014/main" xmlns="" id="{00000000-0008-0000-2000-0000C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1" name="381 CuadroTexto">
          <a:extLst>
            <a:ext uri="{FF2B5EF4-FFF2-40B4-BE49-F238E27FC236}">
              <a16:creationId xmlns:a16="http://schemas.microsoft.com/office/drawing/2014/main" xmlns="" id="{00000000-0008-0000-2000-0000C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2" name="382 CuadroTexto">
          <a:extLst>
            <a:ext uri="{FF2B5EF4-FFF2-40B4-BE49-F238E27FC236}">
              <a16:creationId xmlns:a16="http://schemas.microsoft.com/office/drawing/2014/main" xmlns="" id="{00000000-0008-0000-2000-0000C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3" name="383 CuadroTexto">
          <a:extLst>
            <a:ext uri="{FF2B5EF4-FFF2-40B4-BE49-F238E27FC236}">
              <a16:creationId xmlns:a16="http://schemas.microsoft.com/office/drawing/2014/main" xmlns="" id="{00000000-0008-0000-2000-0000C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4" name="384 CuadroTexto">
          <a:extLst>
            <a:ext uri="{FF2B5EF4-FFF2-40B4-BE49-F238E27FC236}">
              <a16:creationId xmlns:a16="http://schemas.microsoft.com/office/drawing/2014/main" xmlns="" id="{00000000-0008-0000-2000-0000C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5" name="385 CuadroTexto">
          <a:extLst>
            <a:ext uri="{FF2B5EF4-FFF2-40B4-BE49-F238E27FC236}">
              <a16:creationId xmlns:a16="http://schemas.microsoft.com/office/drawing/2014/main" xmlns="" id="{00000000-0008-0000-2000-0000C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6" name="386 CuadroTexto">
          <a:extLst>
            <a:ext uri="{FF2B5EF4-FFF2-40B4-BE49-F238E27FC236}">
              <a16:creationId xmlns:a16="http://schemas.microsoft.com/office/drawing/2014/main" xmlns="" id="{00000000-0008-0000-2000-0000C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7" name="387 CuadroTexto">
          <a:extLst>
            <a:ext uri="{FF2B5EF4-FFF2-40B4-BE49-F238E27FC236}">
              <a16:creationId xmlns:a16="http://schemas.microsoft.com/office/drawing/2014/main" xmlns="" id="{00000000-0008-0000-2000-0000C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8" name="388 CuadroTexto">
          <a:extLst>
            <a:ext uri="{FF2B5EF4-FFF2-40B4-BE49-F238E27FC236}">
              <a16:creationId xmlns:a16="http://schemas.microsoft.com/office/drawing/2014/main" xmlns="" id="{00000000-0008-0000-2000-0000D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9" name="389 CuadroTexto">
          <a:extLst>
            <a:ext uri="{FF2B5EF4-FFF2-40B4-BE49-F238E27FC236}">
              <a16:creationId xmlns:a16="http://schemas.microsoft.com/office/drawing/2014/main" xmlns="" id="{00000000-0008-0000-2000-0000D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0" name="390 CuadroTexto">
          <a:extLst>
            <a:ext uri="{FF2B5EF4-FFF2-40B4-BE49-F238E27FC236}">
              <a16:creationId xmlns:a16="http://schemas.microsoft.com/office/drawing/2014/main" xmlns="" id="{00000000-0008-0000-2000-0000D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1" name="391 CuadroTexto">
          <a:extLst>
            <a:ext uri="{FF2B5EF4-FFF2-40B4-BE49-F238E27FC236}">
              <a16:creationId xmlns:a16="http://schemas.microsoft.com/office/drawing/2014/main" xmlns="" id="{00000000-0008-0000-2000-0000D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2" name="392 CuadroTexto">
          <a:extLst>
            <a:ext uri="{FF2B5EF4-FFF2-40B4-BE49-F238E27FC236}">
              <a16:creationId xmlns:a16="http://schemas.microsoft.com/office/drawing/2014/main" xmlns="" id="{00000000-0008-0000-2000-0000D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3" name="393 CuadroTexto">
          <a:extLst>
            <a:ext uri="{FF2B5EF4-FFF2-40B4-BE49-F238E27FC236}">
              <a16:creationId xmlns:a16="http://schemas.microsoft.com/office/drawing/2014/main" xmlns="" id="{00000000-0008-0000-2000-0000D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4" name="394 CuadroTexto">
          <a:extLst>
            <a:ext uri="{FF2B5EF4-FFF2-40B4-BE49-F238E27FC236}">
              <a16:creationId xmlns:a16="http://schemas.microsoft.com/office/drawing/2014/main" xmlns="" id="{00000000-0008-0000-2000-0000D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5" name="395 CuadroTexto">
          <a:extLst>
            <a:ext uri="{FF2B5EF4-FFF2-40B4-BE49-F238E27FC236}">
              <a16:creationId xmlns:a16="http://schemas.microsoft.com/office/drawing/2014/main" xmlns="" id="{00000000-0008-0000-2000-0000D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6" name="396 CuadroTexto">
          <a:extLst>
            <a:ext uri="{FF2B5EF4-FFF2-40B4-BE49-F238E27FC236}">
              <a16:creationId xmlns:a16="http://schemas.microsoft.com/office/drawing/2014/main" xmlns="" id="{00000000-0008-0000-2000-0000D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7" name="397 CuadroTexto">
          <a:extLst>
            <a:ext uri="{FF2B5EF4-FFF2-40B4-BE49-F238E27FC236}">
              <a16:creationId xmlns:a16="http://schemas.microsoft.com/office/drawing/2014/main" xmlns="" id="{00000000-0008-0000-2000-0000D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8" name="398 CuadroTexto">
          <a:extLst>
            <a:ext uri="{FF2B5EF4-FFF2-40B4-BE49-F238E27FC236}">
              <a16:creationId xmlns:a16="http://schemas.microsoft.com/office/drawing/2014/main" xmlns="" id="{00000000-0008-0000-2000-0000D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9" name="399 CuadroTexto">
          <a:extLst>
            <a:ext uri="{FF2B5EF4-FFF2-40B4-BE49-F238E27FC236}">
              <a16:creationId xmlns:a16="http://schemas.microsoft.com/office/drawing/2014/main" xmlns="" id="{00000000-0008-0000-2000-0000D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0" name="400 CuadroTexto">
          <a:extLst>
            <a:ext uri="{FF2B5EF4-FFF2-40B4-BE49-F238E27FC236}">
              <a16:creationId xmlns:a16="http://schemas.microsoft.com/office/drawing/2014/main" xmlns="" id="{00000000-0008-0000-2000-0000D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1" name="401 CuadroTexto">
          <a:extLst>
            <a:ext uri="{FF2B5EF4-FFF2-40B4-BE49-F238E27FC236}">
              <a16:creationId xmlns:a16="http://schemas.microsoft.com/office/drawing/2014/main" xmlns="" id="{00000000-0008-0000-2000-0000D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2" name="402 CuadroTexto">
          <a:extLst>
            <a:ext uri="{FF2B5EF4-FFF2-40B4-BE49-F238E27FC236}">
              <a16:creationId xmlns:a16="http://schemas.microsoft.com/office/drawing/2014/main" xmlns="" id="{00000000-0008-0000-2000-0000D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3" name="403 CuadroTexto">
          <a:extLst>
            <a:ext uri="{FF2B5EF4-FFF2-40B4-BE49-F238E27FC236}">
              <a16:creationId xmlns:a16="http://schemas.microsoft.com/office/drawing/2014/main" xmlns="" id="{00000000-0008-0000-2000-0000D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4" name="404 CuadroTexto">
          <a:extLst>
            <a:ext uri="{FF2B5EF4-FFF2-40B4-BE49-F238E27FC236}">
              <a16:creationId xmlns:a16="http://schemas.microsoft.com/office/drawing/2014/main" xmlns="" id="{00000000-0008-0000-2000-0000E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5" name="405 CuadroTexto">
          <a:extLst>
            <a:ext uri="{FF2B5EF4-FFF2-40B4-BE49-F238E27FC236}">
              <a16:creationId xmlns:a16="http://schemas.microsoft.com/office/drawing/2014/main" xmlns="" id="{00000000-0008-0000-2000-0000E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6" name="406 CuadroTexto">
          <a:extLst>
            <a:ext uri="{FF2B5EF4-FFF2-40B4-BE49-F238E27FC236}">
              <a16:creationId xmlns:a16="http://schemas.microsoft.com/office/drawing/2014/main" xmlns="" id="{00000000-0008-0000-2000-0000E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7" name="407 CuadroTexto">
          <a:extLst>
            <a:ext uri="{FF2B5EF4-FFF2-40B4-BE49-F238E27FC236}">
              <a16:creationId xmlns:a16="http://schemas.microsoft.com/office/drawing/2014/main" xmlns="" id="{00000000-0008-0000-2000-0000E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8" name="408 CuadroTexto">
          <a:extLst>
            <a:ext uri="{FF2B5EF4-FFF2-40B4-BE49-F238E27FC236}">
              <a16:creationId xmlns:a16="http://schemas.microsoft.com/office/drawing/2014/main" xmlns="" id="{00000000-0008-0000-2000-0000E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9" name="409 CuadroTexto">
          <a:extLst>
            <a:ext uri="{FF2B5EF4-FFF2-40B4-BE49-F238E27FC236}">
              <a16:creationId xmlns:a16="http://schemas.microsoft.com/office/drawing/2014/main" xmlns="" id="{00000000-0008-0000-2000-0000E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0" name="410 CuadroTexto">
          <a:extLst>
            <a:ext uri="{FF2B5EF4-FFF2-40B4-BE49-F238E27FC236}">
              <a16:creationId xmlns:a16="http://schemas.microsoft.com/office/drawing/2014/main" xmlns="" id="{00000000-0008-0000-2000-0000E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1" name="411 CuadroTexto">
          <a:extLst>
            <a:ext uri="{FF2B5EF4-FFF2-40B4-BE49-F238E27FC236}">
              <a16:creationId xmlns:a16="http://schemas.microsoft.com/office/drawing/2014/main" xmlns="" id="{00000000-0008-0000-2000-0000E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2" name="412 CuadroTexto">
          <a:extLst>
            <a:ext uri="{FF2B5EF4-FFF2-40B4-BE49-F238E27FC236}">
              <a16:creationId xmlns:a16="http://schemas.microsoft.com/office/drawing/2014/main" xmlns="" id="{00000000-0008-0000-2000-0000E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3" name="413 CuadroTexto">
          <a:extLst>
            <a:ext uri="{FF2B5EF4-FFF2-40B4-BE49-F238E27FC236}">
              <a16:creationId xmlns:a16="http://schemas.microsoft.com/office/drawing/2014/main" xmlns="" id="{00000000-0008-0000-2000-0000E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4" name="414 CuadroTexto">
          <a:extLst>
            <a:ext uri="{FF2B5EF4-FFF2-40B4-BE49-F238E27FC236}">
              <a16:creationId xmlns:a16="http://schemas.microsoft.com/office/drawing/2014/main" xmlns="" id="{00000000-0008-0000-2000-0000E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5" name="415 CuadroTexto">
          <a:extLst>
            <a:ext uri="{FF2B5EF4-FFF2-40B4-BE49-F238E27FC236}">
              <a16:creationId xmlns:a16="http://schemas.microsoft.com/office/drawing/2014/main" xmlns="" id="{00000000-0008-0000-2000-0000E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6" name="416 CuadroTexto">
          <a:extLst>
            <a:ext uri="{FF2B5EF4-FFF2-40B4-BE49-F238E27FC236}">
              <a16:creationId xmlns:a16="http://schemas.microsoft.com/office/drawing/2014/main" xmlns="" id="{00000000-0008-0000-2000-0000E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7" name="417 CuadroTexto">
          <a:extLst>
            <a:ext uri="{FF2B5EF4-FFF2-40B4-BE49-F238E27FC236}">
              <a16:creationId xmlns:a16="http://schemas.microsoft.com/office/drawing/2014/main" xmlns="" id="{00000000-0008-0000-2000-0000E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8" name="418 CuadroTexto">
          <a:extLst>
            <a:ext uri="{FF2B5EF4-FFF2-40B4-BE49-F238E27FC236}">
              <a16:creationId xmlns:a16="http://schemas.microsoft.com/office/drawing/2014/main" xmlns="" id="{00000000-0008-0000-2000-0000E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9" name="419 CuadroTexto">
          <a:extLst>
            <a:ext uri="{FF2B5EF4-FFF2-40B4-BE49-F238E27FC236}">
              <a16:creationId xmlns:a16="http://schemas.microsoft.com/office/drawing/2014/main" xmlns="" id="{00000000-0008-0000-2000-0000E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00" name="420 CuadroTexto">
          <a:extLst>
            <a:ext uri="{FF2B5EF4-FFF2-40B4-BE49-F238E27FC236}">
              <a16:creationId xmlns:a16="http://schemas.microsoft.com/office/drawing/2014/main" xmlns="" id="{00000000-0008-0000-2000-0000F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01" name="421 CuadroTexto">
          <a:extLst>
            <a:ext uri="{FF2B5EF4-FFF2-40B4-BE49-F238E27FC236}">
              <a16:creationId xmlns:a16="http://schemas.microsoft.com/office/drawing/2014/main" xmlns="" id="{00000000-0008-0000-2000-0000F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02" name="422 CuadroTexto">
          <a:extLst>
            <a:ext uri="{FF2B5EF4-FFF2-40B4-BE49-F238E27FC236}">
              <a16:creationId xmlns:a16="http://schemas.microsoft.com/office/drawing/2014/main" xmlns="" id="{00000000-0008-0000-2000-0000F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92366" cy="207869"/>
    <xdr:sp macro="" textlink="">
      <xdr:nvSpPr>
        <xdr:cNvPr id="2803" name="423 CuadroTexto">
          <a:extLst>
            <a:ext uri="{FF2B5EF4-FFF2-40B4-BE49-F238E27FC236}">
              <a16:creationId xmlns:a16="http://schemas.microsoft.com/office/drawing/2014/main" xmlns="" id="{00000000-0008-0000-2000-0000F3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4" name="424 CuadroTexto">
          <a:extLst>
            <a:ext uri="{FF2B5EF4-FFF2-40B4-BE49-F238E27FC236}">
              <a16:creationId xmlns:a16="http://schemas.microsoft.com/office/drawing/2014/main" xmlns="" id="{00000000-0008-0000-2000-0000F4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5" name="425 CuadroTexto">
          <a:extLst>
            <a:ext uri="{FF2B5EF4-FFF2-40B4-BE49-F238E27FC236}">
              <a16:creationId xmlns:a16="http://schemas.microsoft.com/office/drawing/2014/main" xmlns="" id="{00000000-0008-0000-2000-0000F5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6" name="426 CuadroTexto">
          <a:extLst>
            <a:ext uri="{FF2B5EF4-FFF2-40B4-BE49-F238E27FC236}">
              <a16:creationId xmlns:a16="http://schemas.microsoft.com/office/drawing/2014/main" xmlns="" id="{00000000-0008-0000-2000-0000F6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7" name="427 CuadroTexto">
          <a:extLst>
            <a:ext uri="{FF2B5EF4-FFF2-40B4-BE49-F238E27FC236}">
              <a16:creationId xmlns:a16="http://schemas.microsoft.com/office/drawing/2014/main" xmlns="" id="{00000000-0008-0000-2000-0000F7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8" name="428 CuadroTexto">
          <a:extLst>
            <a:ext uri="{FF2B5EF4-FFF2-40B4-BE49-F238E27FC236}">
              <a16:creationId xmlns:a16="http://schemas.microsoft.com/office/drawing/2014/main" xmlns="" id="{00000000-0008-0000-2000-0000F8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9" name="429 CuadroTexto">
          <a:extLst>
            <a:ext uri="{FF2B5EF4-FFF2-40B4-BE49-F238E27FC236}">
              <a16:creationId xmlns:a16="http://schemas.microsoft.com/office/drawing/2014/main" xmlns="" id="{00000000-0008-0000-2000-0000F9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0" name="430 CuadroTexto">
          <a:extLst>
            <a:ext uri="{FF2B5EF4-FFF2-40B4-BE49-F238E27FC236}">
              <a16:creationId xmlns:a16="http://schemas.microsoft.com/office/drawing/2014/main" xmlns="" id="{00000000-0008-0000-2000-0000FA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1" name="431 CuadroTexto">
          <a:extLst>
            <a:ext uri="{FF2B5EF4-FFF2-40B4-BE49-F238E27FC236}">
              <a16:creationId xmlns:a16="http://schemas.microsoft.com/office/drawing/2014/main" xmlns="" id="{00000000-0008-0000-2000-0000FB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2" name="432 CuadroTexto">
          <a:extLst>
            <a:ext uri="{FF2B5EF4-FFF2-40B4-BE49-F238E27FC236}">
              <a16:creationId xmlns:a16="http://schemas.microsoft.com/office/drawing/2014/main" xmlns="" id="{00000000-0008-0000-2000-0000FC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3" name="433 CuadroTexto">
          <a:extLst>
            <a:ext uri="{FF2B5EF4-FFF2-40B4-BE49-F238E27FC236}">
              <a16:creationId xmlns:a16="http://schemas.microsoft.com/office/drawing/2014/main" xmlns="" id="{00000000-0008-0000-2000-0000FD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4" name="434 CuadroTexto">
          <a:extLst>
            <a:ext uri="{FF2B5EF4-FFF2-40B4-BE49-F238E27FC236}">
              <a16:creationId xmlns:a16="http://schemas.microsoft.com/office/drawing/2014/main" xmlns="" id="{00000000-0008-0000-2000-0000FE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5" name="435 CuadroTexto">
          <a:extLst>
            <a:ext uri="{FF2B5EF4-FFF2-40B4-BE49-F238E27FC236}">
              <a16:creationId xmlns:a16="http://schemas.microsoft.com/office/drawing/2014/main" xmlns="" id="{00000000-0008-0000-2000-0000FF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6" name="436 CuadroTexto">
          <a:extLst>
            <a:ext uri="{FF2B5EF4-FFF2-40B4-BE49-F238E27FC236}">
              <a16:creationId xmlns:a16="http://schemas.microsoft.com/office/drawing/2014/main" xmlns="" id="{00000000-0008-0000-2000-000000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7" name="437 CuadroTexto">
          <a:extLst>
            <a:ext uri="{FF2B5EF4-FFF2-40B4-BE49-F238E27FC236}">
              <a16:creationId xmlns:a16="http://schemas.microsoft.com/office/drawing/2014/main" xmlns="" id="{00000000-0008-0000-2000-000001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8" name="438 CuadroTexto">
          <a:extLst>
            <a:ext uri="{FF2B5EF4-FFF2-40B4-BE49-F238E27FC236}">
              <a16:creationId xmlns:a16="http://schemas.microsoft.com/office/drawing/2014/main" xmlns="" id="{00000000-0008-0000-2000-000002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9" name="439 CuadroTexto">
          <a:extLst>
            <a:ext uri="{FF2B5EF4-FFF2-40B4-BE49-F238E27FC236}">
              <a16:creationId xmlns:a16="http://schemas.microsoft.com/office/drawing/2014/main" xmlns="" id="{00000000-0008-0000-2000-000003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184731" cy="264560"/>
    <xdr:sp macro="" textlink="">
      <xdr:nvSpPr>
        <xdr:cNvPr id="2820" name="440 CuadroTexto">
          <a:extLst>
            <a:ext uri="{FF2B5EF4-FFF2-40B4-BE49-F238E27FC236}">
              <a16:creationId xmlns:a16="http://schemas.microsoft.com/office/drawing/2014/main" xmlns="" id="{00000000-0008-0000-2000-000004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1" name="441 CuadroTexto">
          <a:extLst>
            <a:ext uri="{FF2B5EF4-FFF2-40B4-BE49-F238E27FC236}">
              <a16:creationId xmlns:a16="http://schemas.microsoft.com/office/drawing/2014/main" xmlns="" id="{00000000-0008-0000-2000-000005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2" name="442 CuadroTexto">
          <a:extLst>
            <a:ext uri="{FF2B5EF4-FFF2-40B4-BE49-F238E27FC236}">
              <a16:creationId xmlns:a16="http://schemas.microsoft.com/office/drawing/2014/main" xmlns="" id="{00000000-0008-0000-2000-000006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3" name="443 CuadroTexto">
          <a:extLst>
            <a:ext uri="{FF2B5EF4-FFF2-40B4-BE49-F238E27FC236}">
              <a16:creationId xmlns:a16="http://schemas.microsoft.com/office/drawing/2014/main" xmlns="" id="{00000000-0008-0000-2000-000007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4" name="444 CuadroTexto">
          <a:extLst>
            <a:ext uri="{FF2B5EF4-FFF2-40B4-BE49-F238E27FC236}">
              <a16:creationId xmlns:a16="http://schemas.microsoft.com/office/drawing/2014/main" xmlns="" id="{00000000-0008-0000-2000-000008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5" name="445 CuadroTexto">
          <a:extLst>
            <a:ext uri="{FF2B5EF4-FFF2-40B4-BE49-F238E27FC236}">
              <a16:creationId xmlns:a16="http://schemas.microsoft.com/office/drawing/2014/main" xmlns="" id="{00000000-0008-0000-2000-000009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6" name="446 CuadroTexto">
          <a:extLst>
            <a:ext uri="{FF2B5EF4-FFF2-40B4-BE49-F238E27FC236}">
              <a16:creationId xmlns:a16="http://schemas.microsoft.com/office/drawing/2014/main" xmlns="" id="{00000000-0008-0000-2000-00000A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7" name="447 CuadroTexto">
          <a:extLst>
            <a:ext uri="{FF2B5EF4-FFF2-40B4-BE49-F238E27FC236}">
              <a16:creationId xmlns:a16="http://schemas.microsoft.com/office/drawing/2014/main" xmlns="" id="{00000000-0008-0000-2000-00000B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8" name="448 CuadroTexto">
          <a:extLst>
            <a:ext uri="{FF2B5EF4-FFF2-40B4-BE49-F238E27FC236}">
              <a16:creationId xmlns:a16="http://schemas.microsoft.com/office/drawing/2014/main" xmlns="" id="{00000000-0008-0000-2000-00000C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9" name="449 CuadroTexto">
          <a:extLst>
            <a:ext uri="{FF2B5EF4-FFF2-40B4-BE49-F238E27FC236}">
              <a16:creationId xmlns:a16="http://schemas.microsoft.com/office/drawing/2014/main" xmlns="" id="{00000000-0008-0000-2000-00000D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30" name="450 CuadroTexto">
          <a:extLst>
            <a:ext uri="{FF2B5EF4-FFF2-40B4-BE49-F238E27FC236}">
              <a16:creationId xmlns:a16="http://schemas.microsoft.com/office/drawing/2014/main" xmlns="" id="{00000000-0008-0000-2000-00000E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31" name="451 CuadroTexto">
          <a:extLst>
            <a:ext uri="{FF2B5EF4-FFF2-40B4-BE49-F238E27FC236}">
              <a16:creationId xmlns:a16="http://schemas.microsoft.com/office/drawing/2014/main" xmlns="" id="{00000000-0008-0000-2000-00000F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32" name="17 CuadroTexto">
          <a:extLst>
            <a:ext uri="{FF2B5EF4-FFF2-40B4-BE49-F238E27FC236}">
              <a16:creationId xmlns:a16="http://schemas.microsoft.com/office/drawing/2014/main" xmlns="" id="{00000000-0008-0000-2000-00001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833" name="90 CuadroTexto">
          <a:extLst>
            <a:ext uri="{FF2B5EF4-FFF2-40B4-BE49-F238E27FC236}">
              <a16:creationId xmlns:a16="http://schemas.microsoft.com/office/drawing/2014/main" xmlns="" id="{00000000-0008-0000-2000-00001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4" name="91 CuadroTexto">
          <a:extLst>
            <a:ext uri="{FF2B5EF4-FFF2-40B4-BE49-F238E27FC236}">
              <a16:creationId xmlns:a16="http://schemas.microsoft.com/office/drawing/2014/main" xmlns="" id="{00000000-0008-0000-2000-00001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5" name="92 CuadroTexto">
          <a:extLst>
            <a:ext uri="{FF2B5EF4-FFF2-40B4-BE49-F238E27FC236}">
              <a16:creationId xmlns:a16="http://schemas.microsoft.com/office/drawing/2014/main" xmlns="" id="{00000000-0008-0000-2000-00001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6" name="93 CuadroTexto">
          <a:extLst>
            <a:ext uri="{FF2B5EF4-FFF2-40B4-BE49-F238E27FC236}">
              <a16:creationId xmlns:a16="http://schemas.microsoft.com/office/drawing/2014/main" xmlns="" id="{00000000-0008-0000-2000-00001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7" name="94 CuadroTexto">
          <a:extLst>
            <a:ext uri="{FF2B5EF4-FFF2-40B4-BE49-F238E27FC236}">
              <a16:creationId xmlns:a16="http://schemas.microsoft.com/office/drawing/2014/main" xmlns="" id="{00000000-0008-0000-2000-00001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8" name="95 CuadroTexto">
          <a:extLst>
            <a:ext uri="{FF2B5EF4-FFF2-40B4-BE49-F238E27FC236}">
              <a16:creationId xmlns:a16="http://schemas.microsoft.com/office/drawing/2014/main" xmlns="" id="{00000000-0008-0000-2000-00001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9" name="96 CuadroTexto">
          <a:extLst>
            <a:ext uri="{FF2B5EF4-FFF2-40B4-BE49-F238E27FC236}">
              <a16:creationId xmlns:a16="http://schemas.microsoft.com/office/drawing/2014/main" xmlns="" id="{00000000-0008-0000-2000-00001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0" name="97 CuadroTexto">
          <a:extLst>
            <a:ext uri="{FF2B5EF4-FFF2-40B4-BE49-F238E27FC236}">
              <a16:creationId xmlns:a16="http://schemas.microsoft.com/office/drawing/2014/main" xmlns="" id="{00000000-0008-0000-2000-00001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1" name="98 CuadroTexto">
          <a:extLst>
            <a:ext uri="{FF2B5EF4-FFF2-40B4-BE49-F238E27FC236}">
              <a16:creationId xmlns:a16="http://schemas.microsoft.com/office/drawing/2014/main" xmlns="" id="{00000000-0008-0000-2000-00001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2" name="99 CuadroTexto">
          <a:extLst>
            <a:ext uri="{FF2B5EF4-FFF2-40B4-BE49-F238E27FC236}">
              <a16:creationId xmlns:a16="http://schemas.microsoft.com/office/drawing/2014/main" xmlns="" id="{00000000-0008-0000-2000-00001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3" name="100 CuadroTexto">
          <a:extLst>
            <a:ext uri="{FF2B5EF4-FFF2-40B4-BE49-F238E27FC236}">
              <a16:creationId xmlns:a16="http://schemas.microsoft.com/office/drawing/2014/main" xmlns="" id="{00000000-0008-0000-2000-00001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4" name="101 CuadroTexto">
          <a:extLst>
            <a:ext uri="{FF2B5EF4-FFF2-40B4-BE49-F238E27FC236}">
              <a16:creationId xmlns:a16="http://schemas.microsoft.com/office/drawing/2014/main" xmlns="" id="{00000000-0008-0000-2000-00001C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45" name="118 CuadroTexto">
          <a:extLst>
            <a:ext uri="{FF2B5EF4-FFF2-40B4-BE49-F238E27FC236}">
              <a16:creationId xmlns:a16="http://schemas.microsoft.com/office/drawing/2014/main" xmlns="" id="{00000000-0008-0000-2000-00001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6" name="119 CuadroTexto">
          <a:extLst>
            <a:ext uri="{FF2B5EF4-FFF2-40B4-BE49-F238E27FC236}">
              <a16:creationId xmlns:a16="http://schemas.microsoft.com/office/drawing/2014/main" xmlns="" id="{00000000-0008-0000-2000-00001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7" name="120 CuadroTexto">
          <a:extLst>
            <a:ext uri="{FF2B5EF4-FFF2-40B4-BE49-F238E27FC236}">
              <a16:creationId xmlns:a16="http://schemas.microsoft.com/office/drawing/2014/main" xmlns="" id="{00000000-0008-0000-2000-00001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8" name="121 CuadroTexto">
          <a:extLst>
            <a:ext uri="{FF2B5EF4-FFF2-40B4-BE49-F238E27FC236}">
              <a16:creationId xmlns:a16="http://schemas.microsoft.com/office/drawing/2014/main" xmlns="" id="{00000000-0008-0000-2000-00002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9" name="122 CuadroTexto">
          <a:extLst>
            <a:ext uri="{FF2B5EF4-FFF2-40B4-BE49-F238E27FC236}">
              <a16:creationId xmlns:a16="http://schemas.microsoft.com/office/drawing/2014/main" xmlns="" id="{00000000-0008-0000-2000-00002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0" name="123 CuadroTexto">
          <a:extLst>
            <a:ext uri="{FF2B5EF4-FFF2-40B4-BE49-F238E27FC236}">
              <a16:creationId xmlns:a16="http://schemas.microsoft.com/office/drawing/2014/main" xmlns="" id="{00000000-0008-0000-2000-00002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1" name="124 CuadroTexto">
          <a:extLst>
            <a:ext uri="{FF2B5EF4-FFF2-40B4-BE49-F238E27FC236}">
              <a16:creationId xmlns:a16="http://schemas.microsoft.com/office/drawing/2014/main" xmlns="" id="{00000000-0008-0000-2000-00002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2" name="125 CuadroTexto">
          <a:extLst>
            <a:ext uri="{FF2B5EF4-FFF2-40B4-BE49-F238E27FC236}">
              <a16:creationId xmlns:a16="http://schemas.microsoft.com/office/drawing/2014/main" xmlns="" id="{00000000-0008-0000-2000-00002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3" name="143 CuadroTexto">
          <a:extLst>
            <a:ext uri="{FF2B5EF4-FFF2-40B4-BE49-F238E27FC236}">
              <a16:creationId xmlns:a16="http://schemas.microsoft.com/office/drawing/2014/main" xmlns="" id="{00000000-0008-0000-2000-00002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4" name="144 CuadroTexto">
          <a:extLst>
            <a:ext uri="{FF2B5EF4-FFF2-40B4-BE49-F238E27FC236}">
              <a16:creationId xmlns:a16="http://schemas.microsoft.com/office/drawing/2014/main" xmlns="" id="{00000000-0008-0000-2000-00002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5" name="145 CuadroTexto">
          <a:extLst>
            <a:ext uri="{FF2B5EF4-FFF2-40B4-BE49-F238E27FC236}">
              <a16:creationId xmlns:a16="http://schemas.microsoft.com/office/drawing/2014/main" xmlns="" id="{00000000-0008-0000-2000-00002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6" name="146 CuadroTexto">
          <a:extLst>
            <a:ext uri="{FF2B5EF4-FFF2-40B4-BE49-F238E27FC236}">
              <a16:creationId xmlns:a16="http://schemas.microsoft.com/office/drawing/2014/main" xmlns="" id="{00000000-0008-0000-2000-00002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7" name="147 CuadroTexto">
          <a:extLst>
            <a:ext uri="{FF2B5EF4-FFF2-40B4-BE49-F238E27FC236}">
              <a16:creationId xmlns:a16="http://schemas.microsoft.com/office/drawing/2014/main" xmlns="" id="{00000000-0008-0000-2000-00002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8" name="148 CuadroTexto">
          <a:extLst>
            <a:ext uri="{FF2B5EF4-FFF2-40B4-BE49-F238E27FC236}">
              <a16:creationId xmlns:a16="http://schemas.microsoft.com/office/drawing/2014/main" xmlns="" id="{00000000-0008-0000-2000-00002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9" name="149 CuadroTexto">
          <a:extLst>
            <a:ext uri="{FF2B5EF4-FFF2-40B4-BE49-F238E27FC236}">
              <a16:creationId xmlns:a16="http://schemas.microsoft.com/office/drawing/2014/main" xmlns="" id="{00000000-0008-0000-2000-00002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0" name="150 CuadroTexto">
          <a:extLst>
            <a:ext uri="{FF2B5EF4-FFF2-40B4-BE49-F238E27FC236}">
              <a16:creationId xmlns:a16="http://schemas.microsoft.com/office/drawing/2014/main" xmlns="" id="{00000000-0008-0000-2000-00002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1" name="151 CuadroTexto">
          <a:extLst>
            <a:ext uri="{FF2B5EF4-FFF2-40B4-BE49-F238E27FC236}">
              <a16:creationId xmlns:a16="http://schemas.microsoft.com/office/drawing/2014/main" xmlns="" id="{00000000-0008-0000-2000-00002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2" name="152 CuadroTexto">
          <a:extLst>
            <a:ext uri="{FF2B5EF4-FFF2-40B4-BE49-F238E27FC236}">
              <a16:creationId xmlns:a16="http://schemas.microsoft.com/office/drawing/2014/main" xmlns="" id="{00000000-0008-0000-2000-00002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3" name="153 CuadroTexto">
          <a:extLst>
            <a:ext uri="{FF2B5EF4-FFF2-40B4-BE49-F238E27FC236}">
              <a16:creationId xmlns:a16="http://schemas.microsoft.com/office/drawing/2014/main" xmlns="" id="{00000000-0008-0000-2000-00002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4" name="154 CuadroTexto">
          <a:extLst>
            <a:ext uri="{FF2B5EF4-FFF2-40B4-BE49-F238E27FC236}">
              <a16:creationId xmlns:a16="http://schemas.microsoft.com/office/drawing/2014/main" xmlns="" id="{00000000-0008-0000-2000-00003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5" name="155 CuadroTexto">
          <a:extLst>
            <a:ext uri="{FF2B5EF4-FFF2-40B4-BE49-F238E27FC236}">
              <a16:creationId xmlns:a16="http://schemas.microsoft.com/office/drawing/2014/main" xmlns="" id="{00000000-0008-0000-2000-00003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6" name="156 CuadroTexto">
          <a:extLst>
            <a:ext uri="{FF2B5EF4-FFF2-40B4-BE49-F238E27FC236}">
              <a16:creationId xmlns:a16="http://schemas.microsoft.com/office/drawing/2014/main" xmlns="" id="{00000000-0008-0000-2000-00003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7" name="157 CuadroTexto">
          <a:extLst>
            <a:ext uri="{FF2B5EF4-FFF2-40B4-BE49-F238E27FC236}">
              <a16:creationId xmlns:a16="http://schemas.microsoft.com/office/drawing/2014/main" xmlns="" id="{00000000-0008-0000-2000-00003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8" name="158 CuadroTexto">
          <a:extLst>
            <a:ext uri="{FF2B5EF4-FFF2-40B4-BE49-F238E27FC236}">
              <a16:creationId xmlns:a16="http://schemas.microsoft.com/office/drawing/2014/main" xmlns="" id="{00000000-0008-0000-2000-00003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9" name="159 CuadroTexto">
          <a:extLst>
            <a:ext uri="{FF2B5EF4-FFF2-40B4-BE49-F238E27FC236}">
              <a16:creationId xmlns:a16="http://schemas.microsoft.com/office/drawing/2014/main" xmlns="" id="{00000000-0008-0000-2000-00003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0" name="160 CuadroTexto">
          <a:extLst>
            <a:ext uri="{FF2B5EF4-FFF2-40B4-BE49-F238E27FC236}">
              <a16:creationId xmlns:a16="http://schemas.microsoft.com/office/drawing/2014/main" xmlns="" id="{00000000-0008-0000-2000-00003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1" name="161 CuadroTexto">
          <a:extLst>
            <a:ext uri="{FF2B5EF4-FFF2-40B4-BE49-F238E27FC236}">
              <a16:creationId xmlns:a16="http://schemas.microsoft.com/office/drawing/2014/main" xmlns="" id="{00000000-0008-0000-2000-00003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2" name="162 CuadroTexto">
          <a:extLst>
            <a:ext uri="{FF2B5EF4-FFF2-40B4-BE49-F238E27FC236}">
              <a16:creationId xmlns:a16="http://schemas.microsoft.com/office/drawing/2014/main" xmlns="" id="{00000000-0008-0000-2000-00003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3" name="163 CuadroTexto">
          <a:extLst>
            <a:ext uri="{FF2B5EF4-FFF2-40B4-BE49-F238E27FC236}">
              <a16:creationId xmlns:a16="http://schemas.microsoft.com/office/drawing/2014/main" xmlns="" id="{00000000-0008-0000-2000-00003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4" name="164 CuadroTexto">
          <a:extLst>
            <a:ext uri="{FF2B5EF4-FFF2-40B4-BE49-F238E27FC236}">
              <a16:creationId xmlns:a16="http://schemas.microsoft.com/office/drawing/2014/main" xmlns="" id="{00000000-0008-0000-2000-00003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5" name="165 CuadroTexto">
          <a:extLst>
            <a:ext uri="{FF2B5EF4-FFF2-40B4-BE49-F238E27FC236}">
              <a16:creationId xmlns:a16="http://schemas.microsoft.com/office/drawing/2014/main" xmlns="" id="{00000000-0008-0000-2000-00003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6" name="166 CuadroTexto">
          <a:extLst>
            <a:ext uri="{FF2B5EF4-FFF2-40B4-BE49-F238E27FC236}">
              <a16:creationId xmlns:a16="http://schemas.microsoft.com/office/drawing/2014/main" xmlns="" id="{00000000-0008-0000-2000-00003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7" name="167 CuadroTexto">
          <a:extLst>
            <a:ext uri="{FF2B5EF4-FFF2-40B4-BE49-F238E27FC236}">
              <a16:creationId xmlns:a16="http://schemas.microsoft.com/office/drawing/2014/main" xmlns="" id="{00000000-0008-0000-2000-00003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8" name="168 CuadroTexto">
          <a:extLst>
            <a:ext uri="{FF2B5EF4-FFF2-40B4-BE49-F238E27FC236}">
              <a16:creationId xmlns:a16="http://schemas.microsoft.com/office/drawing/2014/main" xmlns="" id="{00000000-0008-0000-2000-00003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9" name="169 CuadroTexto">
          <a:extLst>
            <a:ext uri="{FF2B5EF4-FFF2-40B4-BE49-F238E27FC236}">
              <a16:creationId xmlns:a16="http://schemas.microsoft.com/office/drawing/2014/main" xmlns="" id="{00000000-0008-0000-2000-00003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0" name="170 CuadroTexto">
          <a:extLst>
            <a:ext uri="{FF2B5EF4-FFF2-40B4-BE49-F238E27FC236}">
              <a16:creationId xmlns:a16="http://schemas.microsoft.com/office/drawing/2014/main" xmlns="" id="{00000000-0008-0000-2000-00004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1" name="171 CuadroTexto">
          <a:extLst>
            <a:ext uri="{FF2B5EF4-FFF2-40B4-BE49-F238E27FC236}">
              <a16:creationId xmlns:a16="http://schemas.microsoft.com/office/drawing/2014/main" xmlns="" id="{00000000-0008-0000-2000-00004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2" name="172 CuadroTexto">
          <a:extLst>
            <a:ext uri="{FF2B5EF4-FFF2-40B4-BE49-F238E27FC236}">
              <a16:creationId xmlns:a16="http://schemas.microsoft.com/office/drawing/2014/main" xmlns="" id="{00000000-0008-0000-2000-00004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3" name="173 CuadroTexto">
          <a:extLst>
            <a:ext uri="{FF2B5EF4-FFF2-40B4-BE49-F238E27FC236}">
              <a16:creationId xmlns:a16="http://schemas.microsoft.com/office/drawing/2014/main" xmlns="" id="{00000000-0008-0000-2000-00004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4" name="174 CuadroTexto">
          <a:extLst>
            <a:ext uri="{FF2B5EF4-FFF2-40B4-BE49-F238E27FC236}">
              <a16:creationId xmlns:a16="http://schemas.microsoft.com/office/drawing/2014/main" xmlns="" id="{00000000-0008-0000-2000-00004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5" name="175 CuadroTexto">
          <a:extLst>
            <a:ext uri="{FF2B5EF4-FFF2-40B4-BE49-F238E27FC236}">
              <a16:creationId xmlns:a16="http://schemas.microsoft.com/office/drawing/2014/main" xmlns="" id="{00000000-0008-0000-2000-00004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6" name="176 CuadroTexto">
          <a:extLst>
            <a:ext uri="{FF2B5EF4-FFF2-40B4-BE49-F238E27FC236}">
              <a16:creationId xmlns:a16="http://schemas.microsoft.com/office/drawing/2014/main" xmlns="" id="{00000000-0008-0000-2000-00004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7" name="177 CuadroTexto">
          <a:extLst>
            <a:ext uri="{FF2B5EF4-FFF2-40B4-BE49-F238E27FC236}">
              <a16:creationId xmlns:a16="http://schemas.microsoft.com/office/drawing/2014/main" xmlns="" id="{00000000-0008-0000-2000-00004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8" name="178 CuadroTexto">
          <a:extLst>
            <a:ext uri="{FF2B5EF4-FFF2-40B4-BE49-F238E27FC236}">
              <a16:creationId xmlns:a16="http://schemas.microsoft.com/office/drawing/2014/main" xmlns="" id="{00000000-0008-0000-2000-00004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9" name="179 CuadroTexto">
          <a:extLst>
            <a:ext uri="{FF2B5EF4-FFF2-40B4-BE49-F238E27FC236}">
              <a16:creationId xmlns:a16="http://schemas.microsoft.com/office/drawing/2014/main" xmlns="" id="{00000000-0008-0000-2000-00004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0" name="180 CuadroTexto">
          <a:extLst>
            <a:ext uri="{FF2B5EF4-FFF2-40B4-BE49-F238E27FC236}">
              <a16:creationId xmlns:a16="http://schemas.microsoft.com/office/drawing/2014/main" xmlns="" id="{00000000-0008-0000-2000-00004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1" name="181 CuadroTexto">
          <a:extLst>
            <a:ext uri="{FF2B5EF4-FFF2-40B4-BE49-F238E27FC236}">
              <a16:creationId xmlns:a16="http://schemas.microsoft.com/office/drawing/2014/main" xmlns="" id="{00000000-0008-0000-2000-00004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2" name="182 CuadroTexto">
          <a:extLst>
            <a:ext uri="{FF2B5EF4-FFF2-40B4-BE49-F238E27FC236}">
              <a16:creationId xmlns:a16="http://schemas.microsoft.com/office/drawing/2014/main" xmlns="" id="{00000000-0008-0000-2000-00004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3" name="183 CuadroTexto">
          <a:extLst>
            <a:ext uri="{FF2B5EF4-FFF2-40B4-BE49-F238E27FC236}">
              <a16:creationId xmlns:a16="http://schemas.microsoft.com/office/drawing/2014/main" xmlns="" id="{00000000-0008-0000-2000-00004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4" name="184 CuadroTexto">
          <a:extLst>
            <a:ext uri="{FF2B5EF4-FFF2-40B4-BE49-F238E27FC236}">
              <a16:creationId xmlns:a16="http://schemas.microsoft.com/office/drawing/2014/main" xmlns="" id="{00000000-0008-0000-2000-00004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5" name="185 CuadroTexto">
          <a:extLst>
            <a:ext uri="{FF2B5EF4-FFF2-40B4-BE49-F238E27FC236}">
              <a16:creationId xmlns:a16="http://schemas.microsoft.com/office/drawing/2014/main" xmlns="" id="{00000000-0008-0000-2000-00004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6" name="186 CuadroTexto">
          <a:extLst>
            <a:ext uri="{FF2B5EF4-FFF2-40B4-BE49-F238E27FC236}">
              <a16:creationId xmlns:a16="http://schemas.microsoft.com/office/drawing/2014/main" xmlns="" id="{00000000-0008-0000-2000-00005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7" name="187 CuadroTexto">
          <a:extLst>
            <a:ext uri="{FF2B5EF4-FFF2-40B4-BE49-F238E27FC236}">
              <a16:creationId xmlns:a16="http://schemas.microsoft.com/office/drawing/2014/main" xmlns="" id="{00000000-0008-0000-2000-00005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8" name="188 CuadroTexto">
          <a:extLst>
            <a:ext uri="{FF2B5EF4-FFF2-40B4-BE49-F238E27FC236}">
              <a16:creationId xmlns:a16="http://schemas.microsoft.com/office/drawing/2014/main" xmlns="" id="{00000000-0008-0000-2000-00005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9" name="189 CuadroTexto">
          <a:extLst>
            <a:ext uri="{FF2B5EF4-FFF2-40B4-BE49-F238E27FC236}">
              <a16:creationId xmlns:a16="http://schemas.microsoft.com/office/drawing/2014/main" xmlns="" id="{00000000-0008-0000-2000-00005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0" name="190 CuadroTexto">
          <a:extLst>
            <a:ext uri="{FF2B5EF4-FFF2-40B4-BE49-F238E27FC236}">
              <a16:creationId xmlns:a16="http://schemas.microsoft.com/office/drawing/2014/main" xmlns="" id="{00000000-0008-0000-2000-00005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1" name="191 CuadroTexto">
          <a:extLst>
            <a:ext uri="{FF2B5EF4-FFF2-40B4-BE49-F238E27FC236}">
              <a16:creationId xmlns:a16="http://schemas.microsoft.com/office/drawing/2014/main" xmlns="" id="{00000000-0008-0000-2000-00005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2" name="192 CuadroTexto">
          <a:extLst>
            <a:ext uri="{FF2B5EF4-FFF2-40B4-BE49-F238E27FC236}">
              <a16:creationId xmlns:a16="http://schemas.microsoft.com/office/drawing/2014/main" xmlns="" id="{00000000-0008-0000-2000-00005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3" name="193 CuadroTexto">
          <a:extLst>
            <a:ext uri="{FF2B5EF4-FFF2-40B4-BE49-F238E27FC236}">
              <a16:creationId xmlns:a16="http://schemas.microsoft.com/office/drawing/2014/main" xmlns="" id="{00000000-0008-0000-2000-00005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4" name="194 CuadroTexto">
          <a:extLst>
            <a:ext uri="{FF2B5EF4-FFF2-40B4-BE49-F238E27FC236}">
              <a16:creationId xmlns:a16="http://schemas.microsoft.com/office/drawing/2014/main" xmlns="" id="{00000000-0008-0000-2000-00005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5" name="195 CuadroTexto">
          <a:extLst>
            <a:ext uri="{FF2B5EF4-FFF2-40B4-BE49-F238E27FC236}">
              <a16:creationId xmlns:a16="http://schemas.microsoft.com/office/drawing/2014/main" xmlns="" id="{00000000-0008-0000-2000-00005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6" name="196 CuadroTexto">
          <a:extLst>
            <a:ext uri="{FF2B5EF4-FFF2-40B4-BE49-F238E27FC236}">
              <a16:creationId xmlns:a16="http://schemas.microsoft.com/office/drawing/2014/main" xmlns="" id="{00000000-0008-0000-2000-00005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7" name="197 CuadroTexto">
          <a:extLst>
            <a:ext uri="{FF2B5EF4-FFF2-40B4-BE49-F238E27FC236}">
              <a16:creationId xmlns:a16="http://schemas.microsoft.com/office/drawing/2014/main" xmlns="" id="{00000000-0008-0000-2000-00005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8" name="198 CuadroTexto">
          <a:extLst>
            <a:ext uri="{FF2B5EF4-FFF2-40B4-BE49-F238E27FC236}">
              <a16:creationId xmlns:a16="http://schemas.microsoft.com/office/drawing/2014/main" xmlns="" id="{00000000-0008-0000-2000-00005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9" name="199 CuadroTexto">
          <a:extLst>
            <a:ext uri="{FF2B5EF4-FFF2-40B4-BE49-F238E27FC236}">
              <a16:creationId xmlns:a16="http://schemas.microsoft.com/office/drawing/2014/main" xmlns="" id="{00000000-0008-0000-2000-00005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0" name="200 CuadroTexto">
          <a:extLst>
            <a:ext uri="{FF2B5EF4-FFF2-40B4-BE49-F238E27FC236}">
              <a16:creationId xmlns:a16="http://schemas.microsoft.com/office/drawing/2014/main" xmlns="" id="{00000000-0008-0000-2000-00005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1" name="201 CuadroTexto">
          <a:extLst>
            <a:ext uri="{FF2B5EF4-FFF2-40B4-BE49-F238E27FC236}">
              <a16:creationId xmlns:a16="http://schemas.microsoft.com/office/drawing/2014/main" xmlns="" id="{00000000-0008-0000-2000-00005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2" name="202 CuadroTexto">
          <a:extLst>
            <a:ext uri="{FF2B5EF4-FFF2-40B4-BE49-F238E27FC236}">
              <a16:creationId xmlns:a16="http://schemas.microsoft.com/office/drawing/2014/main" xmlns="" id="{00000000-0008-0000-2000-00006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3" name="203 CuadroTexto">
          <a:extLst>
            <a:ext uri="{FF2B5EF4-FFF2-40B4-BE49-F238E27FC236}">
              <a16:creationId xmlns:a16="http://schemas.microsoft.com/office/drawing/2014/main" xmlns="" id="{00000000-0008-0000-2000-00006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4" name="204 CuadroTexto">
          <a:extLst>
            <a:ext uri="{FF2B5EF4-FFF2-40B4-BE49-F238E27FC236}">
              <a16:creationId xmlns:a16="http://schemas.microsoft.com/office/drawing/2014/main" xmlns="" id="{00000000-0008-0000-2000-00006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5" name="205 CuadroTexto">
          <a:extLst>
            <a:ext uri="{FF2B5EF4-FFF2-40B4-BE49-F238E27FC236}">
              <a16:creationId xmlns:a16="http://schemas.microsoft.com/office/drawing/2014/main" xmlns="" id="{00000000-0008-0000-2000-00006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6" name="206 CuadroTexto">
          <a:extLst>
            <a:ext uri="{FF2B5EF4-FFF2-40B4-BE49-F238E27FC236}">
              <a16:creationId xmlns:a16="http://schemas.microsoft.com/office/drawing/2014/main" xmlns="" id="{00000000-0008-0000-2000-00006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7" name="207 CuadroTexto">
          <a:extLst>
            <a:ext uri="{FF2B5EF4-FFF2-40B4-BE49-F238E27FC236}">
              <a16:creationId xmlns:a16="http://schemas.microsoft.com/office/drawing/2014/main" xmlns="" id="{00000000-0008-0000-2000-00006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8" name="208 CuadroTexto">
          <a:extLst>
            <a:ext uri="{FF2B5EF4-FFF2-40B4-BE49-F238E27FC236}">
              <a16:creationId xmlns:a16="http://schemas.microsoft.com/office/drawing/2014/main" xmlns="" id="{00000000-0008-0000-2000-00006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9" name="209 CuadroTexto">
          <a:extLst>
            <a:ext uri="{FF2B5EF4-FFF2-40B4-BE49-F238E27FC236}">
              <a16:creationId xmlns:a16="http://schemas.microsoft.com/office/drawing/2014/main" xmlns="" id="{00000000-0008-0000-2000-00006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0" name="210 CuadroTexto">
          <a:extLst>
            <a:ext uri="{FF2B5EF4-FFF2-40B4-BE49-F238E27FC236}">
              <a16:creationId xmlns:a16="http://schemas.microsoft.com/office/drawing/2014/main" xmlns="" id="{00000000-0008-0000-2000-00006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1" name="211 CuadroTexto">
          <a:extLst>
            <a:ext uri="{FF2B5EF4-FFF2-40B4-BE49-F238E27FC236}">
              <a16:creationId xmlns:a16="http://schemas.microsoft.com/office/drawing/2014/main" xmlns="" id="{00000000-0008-0000-2000-00006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2" name="212 CuadroTexto">
          <a:extLst>
            <a:ext uri="{FF2B5EF4-FFF2-40B4-BE49-F238E27FC236}">
              <a16:creationId xmlns:a16="http://schemas.microsoft.com/office/drawing/2014/main" xmlns="" id="{00000000-0008-0000-2000-00006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3" name="213 CuadroTexto">
          <a:extLst>
            <a:ext uri="{FF2B5EF4-FFF2-40B4-BE49-F238E27FC236}">
              <a16:creationId xmlns:a16="http://schemas.microsoft.com/office/drawing/2014/main" xmlns="" id="{00000000-0008-0000-2000-00006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4" name="214 CuadroTexto">
          <a:extLst>
            <a:ext uri="{FF2B5EF4-FFF2-40B4-BE49-F238E27FC236}">
              <a16:creationId xmlns:a16="http://schemas.microsoft.com/office/drawing/2014/main" xmlns="" id="{00000000-0008-0000-2000-00006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5" name="215 CuadroTexto">
          <a:extLst>
            <a:ext uri="{FF2B5EF4-FFF2-40B4-BE49-F238E27FC236}">
              <a16:creationId xmlns:a16="http://schemas.microsoft.com/office/drawing/2014/main" xmlns="" id="{00000000-0008-0000-2000-00006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6" name="216 CuadroTexto">
          <a:extLst>
            <a:ext uri="{FF2B5EF4-FFF2-40B4-BE49-F238E27FC236}">
              <a16:creationId xmlns:a16="http://schemas.microsoft.com/office/drawing/2014/main" xmlns="" id="{00000000-0008-0000-2000-00006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7" name="217 CuadroTexto">
          <a:extLst>
            <a:ext uri="{FF2B5EF4-FFF2-40B4-BE49-F238E27FC236}">
              <a16:creationId xmlns:a16="http://schemas.microsoft.com/office/drawing/2014/main" xmlns="" id="{00000000-0008-0000-2000-00006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8" name="218 CuadroTexto">
          <a:extLst>
            <a:ext uri="{FF2B5EF4-FFF2-40B4-BE49-F238E27FC236}">
              <a16:creationId xmlns:a16="http://schemas.microsoft.com/office/drawing/2014/main" xmlns="" id="{00000000-0008-0000-2000-00007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9" name="219 CuadroTexto">
          <a:extLst>
            <a:ext uri="{FF2B5EF4-FFF2-40B4-BE49-F238E27FC236}">
              <a16:creationId xmlns:a16="http://schemas.microsoft.com/office/drawing/2014/main" xmlns="" id="{00000000-0008-0000-2000-00007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0" name="220 CuadroTexto">
          <a:extLst>
            <a:ext uri="{FF2B5EF4-FFF2-40B4-BE49-F238E27FC236}">
              <a16:creationId xmlns:a16="http://schemas.microsoft.com/office/drawing/2014/main" xmlns="" id="{00000000-0008-0000-2000-00007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1" name="221 CuadroTexto">
          <a:extLst>
            <a:ext uri="{FF2B5EF4-FFF2-40B4-BE49-F238E27FC236}">
              <a16:creationId xmlns:a16="http://schemas.microsoft.com/office/drawing/2014/main" xmlns="" id="{00000000-0008-0000-2000-00007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2" name="222 CuadroTexto">
          <a:extLst>
            <a:ext uri="{FF2B5EF4-FFF2-40B4-BE49-F238E27FC236}">
              <a16:creationId xmlns:a16="http://schemas.microsoft.com/office/drawing/2014/main" xmlns="" id="{00000000-0008-0000-2000-00007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3" name="223 CuadroTexto">
          <a:extLst>
            <a:ext uri="{FF2B5EF4-FFF2-40B4-BE49-F238E27FC236}">
              <a16:creationId xmlns:a16="http://schemas.microsoft.com/office/drawing/2014/main" xmlns="" id="{00000000-0008-0000-2000-00007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4" name="224 CuadroTexto">
          <a:extLst>
            <a:ext uri="{FF2B5EF4-FFF2-40B4-BE49-F238E27FC236}">
              <a16:creationId xmlns:a16="http://schemas.microsoft.com/office/drawing/2014/main" xmlns="" id="{00000000-0008-0000-2000-00007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5" name="225 CuadroTexto">
          <a:extLst>
            <a:ext uri="{FF2B5EF4-FFF2-40B4-BE49-F238E27FC236}">
              <a16:creationId xmlns:a16="http://schemas.microsoft.com/office/drawing/2014/main" xmlns="" id="{00000000-0008-0000-2000-00007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6" name="226 CuadroTexto">
          <a:extLst>
            <a:ext uri="{FF2B5EF4-FFF2-40B4-BE49-F238E27FC236}">
              <a16:creationId xmlns:a16="http://schemas.microsoft.com/office/drawing/2014/main" xmlns="" id="{00000000-0008-0000-2000-00007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7" name="227 CuadroTexto">
          <a:extLst>
            <a:ext uri="{FF2B5EF4-FFF2-40B4-BE49-F238E27FC236}">
              <a16:creationId xmlns:a16="http://schemas.microsoft.com/office/drawing/2014/main" xmlns="" id="{00000000-0008-0000-2000-00007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8" name="228 CuadroTexto">
          <a:extLst>
            <a:ext uri="{FF2B5EF4-FFF2-40B4-BE49-F238E27FC236}">
              <a16:creationId xmlns:a16="http://schemas.microsoft.com/office/drawing/2014/main" xmlns="" id="{00000000-0008-0000-2000-00007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9" name="229 CuadroTexto">
          <a:extLst>
            <a:ext uri="{FF2B5EF4-FFF2-40B4-BE49-F238E27FC236}">
              <a16:creationId xmlns:a16="http://schemas.microsoft.com/office/drawing/2014/main" xmlns="" id="{00000000-0008-0000-2000-00007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0" name="230 CuadroTexto">
          <a:extLst>
            <a:ext uri="{FF2B5EF4-FFF2-40B4-BE49-F238E27FC236}">
              <a16:creationId xmlns:a16="http://schemas.microsoft.com/office/drawing/2014/main" xmlns="" id="{00000000-0008-0000-2000-00007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1" name="231 CuadroTexto">
          <a:extLst>
            <a:ext uri="{FF2B5EF4-FFF2-40B4-BE49-F238E27FC236}">
              <a16:creationId xmlns:a16="http://schemas.microsoft.com/office/drawing/2014/main" xmlns="" id="{00000000-0008-0000-2000-00007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2" name="232 CuadroTexto">
          <a:extLst>
            <a:ext uri="{FF2B5EF4-FFF2-40B4-BE49-F238E27FC236}">
              <a16:creationId xmlns:a16="http://schemas.microsoft.com/office/drawing/2014/main" xmlns="" id="{00000000-0008-0000-2000-00007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3" name="233 CuadroTexto">
          <a:extLst>
            <a:ext uri="{FF2B5EF4-FFF2-40B4-BE49-F238E27FC236}">
              <a16:creationId xmlns:a16="http://schemas.microsoft.com/office/drawing/2014/main" xmlns="" id="{00000000-0008-0000-2000-00007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4" name="234 CuadroTexto">
          <a:extLst>
            <a:ext uri="{FF2B5EF4-FFF2-40B4-BE49-F238E27FC236}">
              <a16:creationId xmlns:a16="http://schemas.microsoft.com/office/drawing/2014/main" xmlns="" id="{00000000-0008-0000-2000-00008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5" name="235 CuadroTexto">
          <a:extLst>
            <a:ext uri="{FF2B5EF4-FFF2-40B4-BE49-F238E27FC236}">
              <a16:creationId xmlns:a16="http://schemas.microsoft.com/office/drawing/2014/main" xmlns="" id="{00000000-0008-0000-2000-00008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6" name="236 CuadroTexto">
          <a:extLst>
            <a:ext uri="{FF2B5EF4-FFF2-40B4-BE49-F238E27FC236}">
              <a16:creationId xmlns:a16="http://schemas.microsoft.com/office/drawing/2014/main" xmlns="" id="{00000000-0008-0000-2000-00008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7" name="237 CuadroTexto">
          <a:extLst>
            <a:ext uri="{FF2B5EF4-FFF2-40B4-BE49-F238E27FC236}">
              <a16:creationId xmlns:a16="http://schemas.microsoft.com/office/drawing/2014/main" xmlns="" id="{00000000-0008-0000-2000-00008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8" name="238 CuadroTexto">
          <a:extLst>
            <a:ext uri="{FF2B5EF4-FFF2-40B4-BE49-F238E27FC236}">
              <a16:creationId xmlns:a16="http://schemas.microsoft.com/office/drawing/2014/main" xmlns="" id="{00000000-0008-0000-2000-00008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9" name="239 CuadroTexto">
          <a:extLst>
            <a:ext uri="{FF2B5EF4-FFF2-40B4-BE49-F238E27FC236}">
              <a16:creationId xmlns:a16="http://schemas.microsoft.com/office/drawing/2014/main" xmlns="" id="{00000000-0008-0000-2000-00008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0" name="240 CuadroTexto">
          <a:extLst>
            <a:ext uri="{FF2B5EF4-FFF2-40B4-BE49-F238E27FC236}">
              <a16:creationId xmlns:a16="http://schemas.microsoft.com/office/drawing/2014/main" xmlns="" id="{00000000-0008-0000-2000-00008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1" name="241 CuadroTexto">
          <a:extLst>
            <a:ext uri="{FF2B5EF4-FFF2-40B4-BE49-F238E27FC236}">
              <a16:creationId xmlns:a16="http://schemas.microsoft.com/office/drawing/2014/main" xmlns="" id="{00000000-0008-0000-2000-00008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2" name="242 CuadroTexto">
          <a:extLst>
            <a:ext uri="{FF2B5EF4-FFF2-40B4-BE49-F238E27FC236}">
              <a16:creationId xmlns:a16="http://schemas.microsoft.com/office/drawing/2014/main" xmlns="" id="{00000000-0008-0000-2000-00008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3" name="243 CuadroTexto">
          <a:extLst>
            <a:ext uri="{FF2B5EF4-FFF2-40B4-BE49-F238E27FC236}">
              <a16:creationId xmlns:a16="http://schemas.microsoft.com/office/drawing/2014/main" xmlns="" id="{00000000-0008-0000-2000-00008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4" name="244 CuadroTexto">
          <a:extLst>
            <a:ext uri="{FF2B5EF4-FFF2-40B4-BE49-F238E27FC236}">
              <a16:creationId xmlns:a16="http://schemas.microsoft.com/office/drawing/2014/main" xmlns="" id="{00000000-0008-0000-2000-00008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5" name="245 CuadroTexto">
          <a:extLst>
            <a:ext uri="{FF2B5EF4-FFF2-40B4-BE49-F238E27FC236}">
              <a16:creationId xmlns:a16="http://schemas.microsoft.com/office/drawing/2014/main" xmlns="" id="{00000000-0008-0000-2000-00008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6" name="246 CuadroTexto">
          <a:extLst>
            <a:ext uri="{FF2B5EF4-FFF2-40B4-BE49-F238E27FC236}">
              <a16:creationId xmlns:a16="http://schemas.microsoft.com/office/drawing/2014/main" xmlns="" id="{00000000-0008-0000-2000-00008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7" name="247 CuadroTexto">
          <a:extLst>
            <a:ext uri="{FF2B5EF4-FFF2-40B4-BE49-F238E27FC236}">
              <a16:creationId xmlns:a16="http://schemas.microsoft.com/office/drawing/2014/main" xmlns="" id="{00000000-0008-0000-2000-00008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8" name="248 CuadroTexto">
          <a:extLst>
            <a:ext uri="{FF2B5EF4-FFF2-40B4-BE49-F238E27FC236}">
              <a16:creationId xmlns:a16="http://schemas.microsoft.com/office/drawing/2014/main" xmlns="" id="{00000000-0008-0000-2000-00008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9" name="249 CuadroTexto">
          <a:extLst>
            <a:ext uri="{FF2B5EF4-FFF2-40B4-BE49-F238E27FC236}">
              <a16:creationId xmlns:a16="http://schemas.microsoft.com/office/drawing/2014/main" xmlns="" id="{00000000-0008-0000-2000-00008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0" name="250 CuadroTexto">
          <a:extLst>
            <a:ext uri="{FF2B5EF4-FFF2-40B4-BE49-F238E27FC236}">
              <a16:creationId xmlns:a16="http://schemas.microsoft.com/office/drawing/2014/main" xmlns="" id="{00000000-0008-0000-2000-00009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1" name="251 CuadroTexto">
          <a:extLst>
            <a:ext uri="{FF2B5EF4-FFF2-40B4-BE49-F238E27FC236}">
              <a16:creationId xmlns:a16="http://schemas.microsoft.com/office/drawing/2014/main" xmlns="" id="{00000000-0008-0000-2000-00009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2" name="252 CuadroTexto">
          <a:extLst>
            <a:ext uri="{FF2B5EF4-FFF2-40B4-BE49-F238E27FC236}">
              <a16:creationId xmlns:a16="http://schemas.microsoft.com/office/drawing/2014/main" xmlns="" id="{00000000-0008-0000-2000-00009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3" name="253 CuadroTexto">
          <a:extLst>
            <a:ext uri="{FF2B5EF4-FFF2-40B4-BE49-F238E27FC236}">
              <a16:creationId xmlns:a16="http://schemas.microsoft.com/office/drawing/2014/main" xmlns="" id="{00000000-0008-0000-2000-00009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4" name="254 CuadroTexto">
          <a:extLst>
            <a:ext uri="{FF2B5EF4-FFF2-40B4-BE49-F238E27FC236}">
              <a16:creationId xmlns:a16="http://schemas.microsoft.com/office/drawing/2014/main" xmlns="" id="{00000000-0008-0000-2000-00009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5" name="255 CuadroTexto">
          <a:extLst>
            <a:ext uri="{FF2B5EF4-FFF2-40B4-BE49-F238E27FC236}">
              <a16:creationId xmlns:a16="http://schemas.microsoft.com/office/drawing/2014/main" xmlns="" id="{00000000-0008-0000-2000-00009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6" name="256 CuadroTexto">
          <a:extLst>
            <a:ext uri="{FF2B5EF4-FFF2-40B4-BE49-F238E27FC236}">
              <a16:creationId xmlns:a16="http://schemas.microsoft.com/office/drawing/2014/main" xmlns="" id="{00000000-0008-0000-2000-00009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7" name="257 CuadroTexto">
          <a:extLst>
            <a:ext uri="{FF2B5EF4-FFF2-40B4-BE49-F238E27FC236}">
              <a16:creationId xmlns:a16="http://schemas.microsoft.com/office/drawing/2014/main" xmlns="" id="{00000000-0008-0000-2000-00009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8" name="258 CuadroTexto">
          <a:extLst>
            <a:ext uri="{FF2B5EF4-FFF2-40B4-BE49-F238E27FC236}">
              <a16:creationId xmlns:a16="http://schemas.microsoft.com/office/drawing/2014/main" xmlns="" id="{00000000-0008-0000-2000-00009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9" name="259 CuadroTexto">
          <a:extLst>
            <a:ext uri="{FF2B5EF4-FFF2-40B4-BE49-F238E27FC236}">
              <a16:creationId xmlns:a16="http://schemas.microsoft.com/office/drawing/2014/main" xmlns="" id="{00000000-0008-0000-2000-00009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0" name="260 CuadroTexto">
          <a:extLst>
            <a:ext uri="{FF2B5EF4-FFF2-40B4-BE49-F238E27FC236}">
              <a16:creationId xmlns:a16="http://schemas.microsoft.com/office/drawing/2014/main" xmlns="" id="{00000000-0008-0000-2000-00009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1" name="261 CuadroTexto">
          <a:extLst>
            <a:ext uri="{FF2B5EF4-FFF2-40B4-BE49-F238E27FC236}">
              <a16:creationId xmlns:a16="http://schemas.microsoft.com/office/drawing/2014/main" xmlns="" id="{00000000-0008-0000-2000-00009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2" name="262 CuadroTexto">
          <a:extLst>
            <a:ext uri="{FF2B5EF4-FFF2-40B4-BE49-F238E27FC236}">
              <a16:creationId xmlns:a16="http://schemas.microsoft.com/office/drawing/2014/main" xmlns="" id="{00000000-0008-0000-2000-00009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3" name="263 CuadroTexto">
          <a:extLst>
            <a:ext uri="{FF2B5EF4-FFF2-40B4-BE49-F238E27FC236}">
              <a16:creationId xmlns:a16="http://schemas.microsoft.com/office/drawing/2014/main" xmlns="" id="{00000000-0008-0000-2000-00009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4" name="264 CuadroTexto">
          <a:extLst>
            <a:ext uri="{FF2B5EF4-FFF2-40B4-BE49-F238E27FC236}">
              <a16:creationId xmlns:a16="http://schemas.microsoft.com/office/drawing/2014/main" xmlns="" id="{00000000-0008-0000-2000-00009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5" name="265 CuadroTexto">
          <a:extLst>
            <a:ext uri="{FF2B5EF4-FFF2-40B4-BE49-F238E27FC236}">
              <a16:creationId xmlns:a16="http://schemas.microsoft.com/office/drawing/2014/main" xmlns="" id="{00000000-0008-0000-2000-00009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6" name="266 CuadroTexto">
          <a:extLst>
            <a:ext uri="{FF2B5EF4-FFF2-40B4-BE49-F238E27FC236}">
              <a16:creationId xmlns:a16="http://schemas.microsoft.com/office/drawing/2014/main" xmlns="" id="{00000000-0008-0000-2000-0000A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7" name="267 CuadroTexto">
          <a:extLst>
            <a:ext uri="{FF2B5EF4-FFF2-40B4-BE49-F238E27FC236}">
              <a16:creationId xmlns:a16="http://schemas.microsoft.com/office/drawing/2014/main" xmlns="" id="{00000000-0008-0000-2000-0000A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978" name="268 CuadroTexto">
          <a:extLst>
            <a:ext uri="{FF2B5EF4-FFF2-40B4-BE49-F238E27FC236}">
              <a16:creationId xmlns:a16="http://schemas.microsoft.com/office/drawing/2014/main" xmlns="" id="{00000000-0008-0000-2000-0000A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79" name="269 CuadroTexto">
          <a:extLst>
            <a:ext uri="{FF2B5EF4-FFF2-40B4-BE49-F238E27FC236}">
              <a16:creationId xmlns:a16="http://schemas.microsoft.com/office/drawing/2014/main" xmlns="" id="{00000000-0008-0000-2000-0000A3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0" name="270 CuadroTexto">
          <a:extLst>
            <a:ext uri="{FF2B5EF4-FFF2-40B4-BE49-F238E27FC236}">
              <a16:creationId xmlns:a16="http://schemas.microsoft.com/office/drawing/2014/main" xmlns="" id="{00000000-0008-0000-2000-0000A4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1" name="271 CuadroTexto">
          <a:extLst>
            <a:ext uri="{FF2B5EF4-FFF2-40B4-BE49-F238E27FC236}">
              <a16:creationId xmlns:a16="http://schemas.microsoft.com/office/drawing/2014/main" xmlns="" id="{00000000-0008-0000-2000-0000A5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2" name="272 CuadroTexto">
          <a:extLst>
            <a:ext uri="{FF2B5EF4-FFF2-40B4-BE49-F238E27FC236}">
              <a16:creationId xmlns:a16="http://schemas.microsoft.com/office/drawing/2014/main" xmlns="" id="{00000000-0008-0000-2000-0000A6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3" name="273 CuadroTexto">
          <a:extLst>
            <a:ext uri="{FF2B5EF4-FFF2-40B4-BE49-F238E27FC236}">
              <a16:creationId xmlns:a16="http://schemas.microsoft.com/office/drawing/2014/main" xmlns="" id="{00000000-0008-0000-2000-0000A7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4" name="274 CuadroTexto">
          <a:extLst>
            <a:ext uri="{FF2B5EF4-FFF2-40B4-BE49-F238E27FC236}">
              <a16:creationId xmlns:a16="http://schemas.microsoft.com/office/drawing/2014/main" xmlns="" id="{00000000-0008-0000-2000-0000A8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5" name="275 CuadroTexto">
          <a:extLst>
            <a:ext uri="{FF2B5EF4-FFF2-40B4-BE49-F238E27FC236}">
              <a16:creationId xmlns:a16="http://schemas.microsoft.com/office/drawing/2014/main" xmlns="" id="{00000000-0008-0000-2000-0000A9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6" name="276 CuadroTexto">
          <a:extLst>
            <a:ext uri="{FF2B5EF4-FFF2-40B4-BE49-F238E27FC236}">
              <a16:creationId xmlns:a16="http://schemas.microsoft.com/office/drawing/2014/main" xmlns="" id="{00000000-0008-0000-2000-0000AA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7" name="277 CuadroTexto">
          <a:extLst>
            <a:ext uri="{FF2B5EF4-FFF2-40B4-BE49-F238E27FC236}">
              <a16:creationId xmlns:a16="http://schemas.microsoft.com/office/drawing/2014/main" xmlns="" id="{00000000-0008-0000-2000-0000AB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8" name="278 CuadroTexto">
          <a:extLst>
            <a:ext uri="{FF2B5EF4-FFF2-40B4-BE49-F238E27FC236}">
              <a16:creationId xmlns:a16="http://schemas.microsoft.com/office/drawing/2014/main" xmlns="" id="{00000000-0008-0000-2000-0000AC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9" name="279 CuadroTexto">
          <a:extLst>
            <a:ext uri="{FF2B5EF4-FFF2-40B4-BE49-F238E27FC236}">
              <a16:creationId xmlns:a16="http://schemas.microsoft.com/office/drawing/2014/main" xmlns="" id="{00000000-0008-0000-2000-0000AD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0" name="280 CuadroTexto">
          <a:extLst>
            <a:ext uri="{FF2B5EF4-FFF2-40B4-BE49-F238E27FC236}">
              <a16:creationId xmlns:a16="http://schemas.microsoft.com/office/drawing/2014/main" xmlns="" id="{00000000-0008-0000-2000-0000AE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1" name="281 CuadroTexto">
          <a:extLst>
            <a:ext uri="{FF2B5EF4-FFF2-40B4-BE49-F238E27FC236}">
              <a16:creationId xmlns:a16="http://schemas.microsoft.com/office/drawing/2014/main" xmlns="" id="{00000000-0008-0000-2000-0000AF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2" name="282 CuadroTexto">
          <a:extLst>
            <a:ext uri="{FF2B5EF4-FFF2-40B4-BE49-F238E27FC236}">
              <a16:creationId xmlns:a16="http://schemas.microsoft.com/office/drawing/2014/main" xmlns="" id="{00000000-0008-0000-2000-0000B0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3" name="283 CuadroTexto">
          <a:extLst>
            <a:ext uri="{FF2B5EF4-FFF2-40B4-BE49-F238E27FC236}">
              <a16:creationId xmlns:a16="http://schemas.microsoft.com/office/drawing/2014/main" xmlns="" id="{00000000-0008-0000-2000-0000B1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4" name="284 CuadroTexto">
          <a:extLst>
            <a:ext uri="{FF2B5EF4-FFF2-40B4-BE49-F238E27FC236}">
              <a16:creationId xmlns:a16="http://schemas.microsoft.com/office/drawing/2014/main" xmlns="" id="{00000000-0008-0000-2000-0000B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95" name="285 CuadroTexto">
          <a:extLst>
            <a:ext uri="{FF2B5EF4-FFF2-40B4-BE49-F238E27FC236}">
              <a16:creationId xmlns:a16="http://schemas.microsoft.com/office/drawing/2014/main" xmlns="" id="{00000000-0008-0000-2000-0000B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6" name="286 CuadroTexto">
          <a:extLst>
            <a:ext uri="{FF2B5EF4-FFF2-40B4-BE49-F238E27FC236}">
              <a16:creationId xmlns:a16="http://schemas.microsoft.com/office/drawing/2014/main" xmlns="" id="{00000000-0008-0000-2000-0000B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7" name="287 CuadroTexto">
          <a:extLst>
            <a:ext uri="{FF2B5EF4-FFF2-40B4-BE49-F238E27FC236}">
              <a16:creationId xmlns:a16="http://schemas.microsoft.com/office/drawing/2014/main" xmlns="" id="{00000000-0008-0000-2000-0000B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8" name="288 CuadroTexto">
          <a:extLst>
            <a:ext uri="{FF2B5EF4-FFF2-40B4-BE49-F238E27FC236}">
              <a16:creationId xmlns:a16="http://schemas.microsoft.com/office/drawing/2014/main" xmlns="" id="{00000000-0008-0000-2000-0000B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9" name="289 CuadroTexto">
          <a:extLst>
            <a:ext uri="{FF2B5EF4-FFF2-40B4-BE49-F238E27FC236}">
              <a16:creationId xmlns:a16="http://schemas.microsoft.com/office/drawing/2014/main" xmlns="" id="{00000000-0008-0000-2000-0000B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0" name="290 CuadroTexto">
          <a:extLst>
            <a:ext uri="{FF2B5EF4-FFF2-40B4-BE49-F238E27FC236}">
              <a16:creationId xmlns:a16="http://schemas.microsoft.com/office/drawing/2014/main" xmlns="" id="{00000000-0008-0000-2000-0000B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1" name="291 CuadroTexto">
          <a:extLst>
            <a:ext uri="{FF2B5EF4-FFF2-40B4-BE49-F238E27FC236}">
              <a16:creationId xmlns:a16="http://schemas.microsoft.com/office/drawing/2014/main" xmlns="" id="{00000000-0008-0000-2000-0000B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2" name="292 CuadroTexto">
          <a:extLst>
            <a:ext uri="{FF2B5EF4-FFF2-40B4-BE49-F238E27FC236}">
              <a16:creationId xmlns:a16="http://schemas.microsoft.com/office/drawing/2014/main" xmlns="" id="{00000000-0008-0000-2000-0000B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3" name="293 CuadroTexto">
          <a:extLst>
            <a:ext uri="{FF2B5EF4-FFF2-40B4-BE49-F238E27FC236}">
              <a16:creationId xmlns:a16="http://schemas.microsoft.com/office/drawing/2014/main" xmlns="" id="{00000000-0008-0000-2000-0000B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4" name="294 CuadroTexto">
          <a:extLst>
            <a:ext uri="{FF2B5EF4-FFF2-40B4-BE49-F238E27FC236}">
              <a16:creationId xmlns:a16="http://schemas.microsoft.com/office/drawing/2014/main" xmlns="" id="{00000000-0008-0000-2000-0000B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5" name="295 CuadroTexto">
          <a:extLst>
            <a:ext uri="{FF2B5EF4-FFF2-40B4-BE49-F238E27FC236}">
              <a16:creationId xmlns:a16="http://schemas.microsoft.com/office/drawing/2014/main" xmlns="" id="{00000000-0008-0000-2000-0000B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6" name="296 CuadroTexto">
          <a:extLst>
            <a:ext uri="{FF2B5EF4-FFF2-40B4-BE49-F238E27FC236}">
              <a16:creationId xmlns:a16="http://schemas.microsoft.com/office/drawing/2014/main" xmlns="" id="{00000000-0008-0000-2000-0000B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7" name="17 CuadroTexto">
          <a:extLst>
            <a:ext uri="{FF2B5EF4-FFF2-40B4-BE49-F238E27FC236}">
              <a16:creationId xmlns:a16="http://schemas.microsoft.com/office/drawing/2014/main" xmlns="" id="{00000000-0008-0000-2000-0000B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008" name="90 CuadroTexto">
          <a:extLst>
            <a:ext uri="{FF2B5EF4-FFF2-40B4-BE49-F238E27FC236}">
              <a16:creationId xmlns:a16="http://schemas.microsoft.com/office/drawing/2014/main" xmlns="" id="{00000000-0008-0000-2000-0000C0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09" name="91 CuadroTexto">
          <a:extLst>
            <a:ext uri="{FF2B5EF4-FFF2-40B4-BE49-F238E27FC236}">
              <a16:creationId xmlns:a16="http://schemas.microsoft.com/office/drawing/2014/main" xmlns="" id="{00000000-0008-0000-2000-0000C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0" name="92 CuadroTexto">
          <a:extLst>
            <a:ext uri="{FF2B5EF4-FFF2-40B4-BE49-F238E27FC236}">
              <a16:creationId xmlns:a16="http://schemas.microsoft.com/office/drawing/2014/main" xmlns="" id="{00000000-0008-0000-2000-0000C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1" name="93 CuadroTexto">
          <a:extLst>
            <a:ext uri="{FF2B5EF4-FFF2-40B4-BE49-F238E27FC236}">
              <a16:creationId xmlns:a16="http://schemas.microsoft.com/office/drawing/2014/main" xmlns="" id="{00000000-0008-0000-2000-0000C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2" name="94 CuadroTexto">
          <a:extLst>
            <a:ext uri="{FF2B5EF4-FFF2-40B4-BE49-F238E27FC236}">
              <a16:creationId xmlns:a16="http://schemas.microsoft.com/office/drawing/2014/main" xmlns="" id="{00000000-0008-0000-2000-0000C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3" name="95 CuadroTexto">
          <a:extLst>
            <a:ext uri="{FF2B5EF4-FFF2-40B4-BE49-F238E27FC236}">
              <a16:creationId xmlns:a16="http://schemas.microsoft.com/office/drawing/2014/main" xmlns="" id="{00000000-0008-0000-2000-0000C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4" name="96 CuadroTexto">
          <a:extLst>
            <a:ext uri="{FF2B5EF4-FFF2-40B4-BE49-F238E27FC236}">
              <a16:creationId xmlns:a16="http://schemas.microsoft.com/office/drawing/2014/main" xmlns="" id="{00000000-0008-0000-2000-0000C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5" name="97 CuadroTexto">
          <a:extLst>
            <a:ext uri="{FF2B5EF4-FFF2-40B4-BE49-F238E27FC236}">
              <a16:creationId xmlns:a16="http://schemas.microsoft.com/office/drawing/2014/main" xmlns="" id="{00000000-0008-0000-2000-0000C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6" name="98 CuadroTexto">
          <a:extLst>
            <a:ext uri="{FF2B5EF4-FFF2-40B4-BE49-F238E27FC236}">
              <a16:creationId xmlns:a16="http://schemas.microsoft.com/office/drawing/2014/main" xmlns="" id="{00000000-0008-0000-2000-0000C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7" name="99 CuadroTexto">
          <a:extLst>
            <a:ext uri="{FF2B5EF4-FFF2-40B4-BE49-F238E27FC236}">
              <a16:creationId xmlns:a16="http://schemas.microsoft.com/office/drawing/2014/main" xmlns="" id="{00000000-0008-0000-2000-0000C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8" name="100 CuadroTexto">
          <a:extLst>
            <a:ext uri="{FF2B5EF4-FFF2-40B4-BE49-F238E27FC236}">
              <a16:creationId xmlns:a16="http://schemas.microsoft.com/office/drawing/2014/main" xmlns="" id="{00000000-0008-0000-2000-0000C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9" name="101 CuadroTexto">
          <a:extLst>
            <a:ext uri="{FF2B5EF4-FFF2-40B4-BE49-F238E27FC236}">
              <a16:creationId xmlns:a16="http://schemas.microsoft.com/office/drawing/2014/main" xmlns="" id="{00000000-0008-0000-2000-0000C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20" name="118 CuadroTexto">
          <a:extLst>
            <a:ext uri="{FF2B5EF4-FFF2-40B4-BE49-F238E27FC236}">
              <a16:creationId xmlns:a16="http://schemas.microsoft.com/office/drawing/2014/main" xmlns="" id="{00000000-0008-0000-2000-0000C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1" name="119 CuadroTexto">
          <a:extLst>
            <a:ext uri="{FF2B5EF4-FFF2-40B4-BE49-F238E27FC236}">
              <a16:creationId xmlns:a16="http://schemas.microsoft.com/office/drawing/2014/main" xmlns="" id="{00000000-0008-0000-2000-0000C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2" name="120 CuadroTexto">
          <a:extLst>
            <a:ext uri="{FF2B5EF4-FFF2-40B4-BE49-F238E27FC236}">
              <a16:creationId xmlns:a16="http://schemas.microsoft.com/office/drawing/2014/main" xmlns="" id="{00000000-0008-0000-2000-0000C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3" name="121 CuadroTexto">
          <a:extLst>
            <a:ext uri="{FF2B5EF4-FFF2-40B4-BE49-F238E27FC236}">
              <a16:creationId xmlns:a16="http://schemas.microsoft.com/office/drawing/2014/main" xmlns="" id="{00000000-0008-0000-2000-0000C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4" name="122 CuadroTexto">
          <a:extLst>
            <a:ext uri="{FF2B5EF4-FFF2-40B4-BE49-F238E27FC236}">
              <a16:creationId xmlns:a16="http://schemas.microsoft.com/office/drawing/2014/main" xmlns="" id="{00000000-0008-0000-2000-0000D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5" name="123 CuadroTexto">
          <a:extLst>
            <a:ext uri="{FF2B5EF4-FFF2-40B4-BE49-F238E27FC236}">
              <a16:creationId xmlns:a16="http://schemas.microsoft.com/office/drawing/2014/main" xmlns="" id="{00000000-0008-0000-2000-0000D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6" name="124 CuadroTexto">
          <a:extLst>
            <a:ext uri="{FF2B5EF4-FFF2-40B4-BE49-F238E27FC236}">
              <a16:creationId xmlns:a16="http://schemas.microsoft.com/office/drawing/2014/main" xmlns="" id="{00000000-0008-0000-2000-0000D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7" name="125 CuadroTexto">
          <a:extLst>
            <a:ext uri="{FF2B5EF4-FFF2-40B4-BE49-F238E27FC236}">
              <a16:creationId xmlns:a16="http://schemas.microsoft.com/office/drawing/2014/main" xmlns="" id="{00000000-0008-0000-2000-0000D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8" name="143 CuadroTexto">
          <a:extLst>
            <a:ext uri="{FF2B5EF4-FFF2-40B4-BE49-F238E27FC236}">
              <a16:creationId xmlns:a16="http://schemas.microsoft.com/office/drawing/2014/main" xmlns="" id="{00000000-0008-0000-2000-0000D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9" name="144 CuadroTexto">
          <a:extLst>
            <a:ext uri="{FF2B5EF4-FFF2-40B4-BE49-F238E27FC236}">
              <a16:creationId xmlns:a16="http://schemas.microsoft.com/office/drawing/2014/main" xmlns="" id="{00000000-0008-0000-2000-0000D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0" name="145 CuadroTexto">
          <a:extLst>
            <a:ext uri="{FF2B5EF4-FFF2-40B4-BE49-F238E27FC236}">
              <a16:creationId xmlns:a16="http://schemas.microsoft.com/office/drawing/2014/main" xmlns="" id="{00000000-0008-0000-2000-0000D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1" name="146 CuadroTexto">
          <a:extLst>
            <a:ext uri="{FF2B5EF4-FFF2-40B4-BE49-F238E27FC236}">
              <a16:creationId xmlns:a16="http://schemas.microsoft.com/office/drawing/2014/main" xmlns="" id="{00000000-0008-0000-2000-0000D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2" name="147 CuadroTexto">
          <a:extLst>
            <a:ext uri="{FF2B5EF4-FFF2-40B4-BE49-F238E27FC236}">
              <a16:creationId xmlns:a16="http://schemas.microsoft.com/office/drawing/2014/main" xmlns="" id="{00000000-0008-0000-2000-0000D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3" name="148 CuadroTexto">
          <a:extLst>
            <a:ext uri="{FF2B5EF4-FFF2-40B4-BE49-F238E27FC236}">
              <a16:creationId xmlns:a16="http://schemas.microsoft.com/office/drawing/2014/main" xmlns="" id="{00000000-0008-0000-2000-0000D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4" name="149 CuadroTexto">
          <a:extLst>
            <a:ext uri="{FF2B5EF4-FFF2-40B4-BE49-F238E27FC236}">
              <a16:creationId xmlns:a16="http://schemas.microsoft.com/office/drawing/2014/main" xmlns="" id="{00000000-0008-0000-2000-0000D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5" name="150 CuadroTexto">
          <a:extLst>
            <a:ext uri="{FF2B5EF4-FFF2-40B4-BE49-F238E27FC236}">
              <a16:creationId xmlns:a16="http://schemas.microsoft.com/office/drawing/2014/main" xmlns="" id="{00000000-0008-0000-2000-0000D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6" name="151 CuadroTexto">
          <a:extLst>
            <a:ext uri="{FF2B5EF4-FFF2-40B4-BE49-F238E27FC236}">
              <a16:creationId xmlns:a16="http://schemas.microsoft.com/office/drawing/2014/main" xmlns="" id="{00000000-0008-0000-2000-0000D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7" name="152 CuadroTexto">
          <a:extLst>
            <a:ext uri="{FF2B5EF4-FFF2-40B4-BE49-F238E27FC236}">
              <a16:creationId xmlns:a16="http://schemas.microsoft.com/office/drawing/2014/main" xmlns="" id="{00000000-0008-0000-2000-0000D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8" name="153 CuadroTexto">
          <a:extLst>
            <a:ext uri="{FF2B5EF4-FFF2-40B4-BE49-F238E27FC236}">
              <a16:creationId xmlns:a16="http://schemas.microsoft.com/office/drawing/2014/main" xmlns="" id="{00000000-0008-0000-2000-0000D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9" name="154 CuadroTexto">
          <a:extLst>
            <a:ext uri="{FF2B5EF4-FFF2-40B4-BE49-F238E27FC236}">
              <a16:creationId xmlns:a16="http://schemas.microsoft.com/office/drawing/2014/main" xmlns="" id="{00000000-0008-0000-2000-0000D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0" name="155 CuadroTexto">
          <a:extLst>
            <a:ext uri="{FF2B5EF4-FFF2-40B4-BE49-F238E27FC236}">
              <a16:creationId xmlns:a16="http://schemas.microsoft.com/office/drawing/2014/main" xmlns="" id="{00000000-0008-0000-2000-0000E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1" name="156 CuadroTexto">
          <a:extLst>
            <a:ext uri="{FF2B5EF4-FFF2-40B4-BE49-F238E27FC236}">
              <a16:creationId xmlns:a16="http://schemas.microsoft.com/office/drawing/2014/main" xmlns="" id="{00000000-0008-0000-2000-0000E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2" name="157 CuadroTexto">
          <a:extLst>
            <a:ext uri="{FF2B5EF4-FFF2-40B4-BE49-F238E27FC236}">
              <a16:creationId xmlns:a16="http://schemas.microsoft.com/office/drawing/2014/main" xmlns="" id="{00000000-0008-0000-2000-0000E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3" name="158 CuadroTexto">
          <a:extLst>
            <a:ext uri="{FF2B5EF4-FFF2-40B4-BE49-F238E27FC236}">
              <a16:creationId xmlns:a16="http://schemas.microsoft.com/office/drawing/2014/main" xmlns="" id="{00000000-0008-0000-2000-0000E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4" name="159 CuadroTexto">
          <a:extLst>
            <a:ext uri="{FF2B5EF4-FFF2-40B4-BE49-F238E27FC236}">
              <a16:creationId xmlns:a16="http://schemas.microsoft.com/office/drawing/2014/main" xmlns="" id="{00000000-0008-0000-2000-0000E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5" name="160 CuadroTexto">
          <a:extLst>
            <a:ext uri="{FF2B5EF4-FFF2-40B4-BE49-F238E27FC236}">
              <a16:creationId xmlns:a16="http://schemas.microsoft.com/office/drawing/2014/main" xmlns="" id="{00000000-0008-0000-2000-0000E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6" name="161 CuadroTexto">
          <a:extLst>
            <a:ext uri="{FF2B5EF4-FFF2-40B4-BE49-F238E27FC236}">
              <a16:creationId xmlns:a16="http://schemas.microsoft.com/office/drawing/2014/main" xmlns="" id="{00000000-0008-0000-2000-0000E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7" name="162 CuadroTexto">
          <a:extLst>
            <a:ext uri="{FF2B5EF4-FFF2-40B4-BE49-F238E27FC236}">
              <a16:creationId xmlns:a16="http://schemas.microsoft.com/office/drawing/2014/main" xmlns="" id="{00000000-0008-0000-2000-0000E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8" name="163 CuadroTexto">
          <a:extLst>
            <a:ext uri="{FF2B5EF4-FFF2-40B4-BE49-F238E27FC236}">
              <a16:creationId xmlns:a16="http://schemas.microsoft.com/office/drawing/2014/main" xmlns="" id="{00000000-0008-0000-2000-0000E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9" name="164 CuadroTexto">
          <a:extLst>
            <a:ext uri="{FF2B5EF4-FFF2-40B4-BE49-F238E27FC236}">
              <a16:creationId xmlns:a16="http://schemas.microsoft.com/office/drawing/2014/main" xmlns="" id="{00000000-0008-0000-2000-0000E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0" name="165 CuadroTexto">
          <a:extLst>
            <a:ext uri="{FF2B5EF4-FFF2-40B4-BE49-F238E27FC236}">
              <a16:creationId xmlns:a16="http://schemas.microsoft.com/office/drawing/2014/main" xmlns="" id="{00000000-0008-0000-2000-0000E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1" name="166 CuadroTexto">
          <a:extLst>
            <a:ext uri="{FF2B5EF4-FFF2-40B4-BE49-F238E27FC236}">
              <a16:creationId xmlns:a16="http://schemas.microsoft.com/office/drawing/2014/main" xmlns="" id="{00000000-0008-0000-2000-0000E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2" name="167 CuadroTexto">
          <a:extLst>
            <a:ext uri="{FF2B5EF4-FFF2-40B4-BE49-F238E27FC236}">
              <a16:creationId xmlns:a16="http://schemas.microsoft.com/office/drawing/2014/main" xmlns="" id="{00000000-0008-0000-2000-0000E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3" name="168 CuadroTexto">
          <a:extLst>
            <a:ext uri="{FF2B5EF4-FFF2-40B4-BE49-F238E27FC236}">
              <a16:creationId xmlns:a16="http://schemas.microsoft.com/office/drawing/2014/main" xmlns="" id="{00000000-0008-0000-2000-0000E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4" name="169 CuadroTexto">
          <a:extLst>
            <a:ext uri="{FF2B5EF4-FFF2-40B4-BE49-F238E27FC236}">
              <a16:creationId xmlns:a16="http://schemas.microsoft.com/office/drawing/2014/main" xmlns="" id="{00000000-0008-0000-2000-0000E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5" name="170 CuadroTexto">
          <a:extLst>
            <a:ext uri="{FF2B5EF4-FFF2-40B4-BE49-F238E27FC236}">
              <a16:creationId xmlns:a16="http://schemas.microsoft.com/office/drawing/2014/main" xmlns="" id="{00000000-0008-0000-2000-0000E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6" name="171 CuadroTexto">
          <a:extLst>
            <a:ext uri="{FF2B5EF4-FFF2-40B4-BE49-F238E27FC236}">
              <a16:creationId xmlns:a16="http://schemas.microsoft.com/office/drawing/2014/main" xmlns="" id="{00000000-0008-0000-2000-0000F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7" name="172 CuadroTexto">
          <a:extLst>
            <a:ext uri="{FF2B5EF4-FFF2-40B4-BE49-F238E27FC236}">
              <a16:creationId xmlns:a16="http://schemas.microsoft.com/office/drawing/2014/main" xmlns="" id="{00000000-0008-0000-2000-0000F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8" name="173 CuadroTexto">
          <a:extLst>
            <a:ext uri="{FF2B5EF4-FFF2-40B4-BE49-F238E27FC236}">
              <a16:creationId xmlns:a16="http://schemas.microsoft.com/office/drawing/2014/main" xmlns="" id="{00000000-0008-0000-2000-0000F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9" name="174 CuadroTexto">
          <a:extLst>
            <a:ext uri="{FF2B5EF4-FFF2-40B4-BE49-F238E27FC236}">
              <a16:creationId xmlns:a16="http://schemas.microsoft.com/office/drawing/2014/main" xmlns="" id="{00000000-0008-0000-2000-0000F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0" name="175 CuadroTexto">
          <a:extLst>
            <a:ext uri="{FF2B5EF4-FFF2-40B4-BE49-F238E27FC236}">
              <a16:creationId xmlns:a16="http://schemas.microsoft.com/office/drawing/2014/main" xmlns="" id="{00000000-0008-0000-2000-0000F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1" name="176 CuadroTexto">
          <a:extLst>
            <a:ext uri="{FF2B5EF4-FFF2-40B4-BE49-F238E27FC236}">
              <a16:creationId xmlns:a16="http://schemas.microsoft.com/office/drawing/2014/main" xmlns="" id="{00000000-0008-0000-2000-0000F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2" name="177 CuadroTexto">
          <a:extLst>
            <a:ext uri="{FF2B5EF4-FFF2-40B4-BE49-F238E27FC236}">
              <a16:creationId xmlns:a16="http://schemas.microsoft.com/office/drawing/2014/main" xmlns="" id="{00000000-0008-0000-2000-0000F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3" name="178 CuadroTexto">
          <a:extLst>
            <a:ext uri="{FF2B5EF4-FFF2-40B4-BE49-F238E27FC236}">
              <a16:creationId xmlns:a16="http://schemas.microsoft.com/office/drawing/2014/main" xmlns="" id="{00000000-0008-0000-2000-0000F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4" name="179 CuadroTexto">
          <a:extLst>
            <a:ext uri="{FF2B5EF4-FFF2-40B4-BE49-F238E27FC236}">
              <a16:creationId xmlns:a16="http://schemas.microsoft.com/office/drawing/2014/main" xmlns="" id="{00000000-0008-0000-2000-0000F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5" name="180 CuadroTexto">
          <a:extLst>
            <a:ext uri="{FF2B5EF4-FFF2-40B4-BE49-F238E27FC236}">
              <a16:creationId xmlns:a16="http://schemas.microsoft.com/office/drawing/2014/main" xmlns="" id="{00000000-0008-0000-2000-0000F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6" name="181 CuadroTexto">
          <a:extLst>
            <a:ext uri="{FF2B5EF4-FFF2-40B4-BE49-F238E27FC236}">
              <a16:creationId xmlns:a16="http://schemas.microsoft.com/office/drawing/2014/main" xmlns="" id="{00000000-0008-0000-2000-0000F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7" name="182 CuadroTexto">
          <a:extLst>
            <a:ext uri="{FF2B5EF4-FFF2-40B4-BE49-F238E27FC236}">
              <a16:creationId xmlns:a16="http://schemas.microsoft.com/office/drawing/2014/main" xmlns="" id="{00000000-0008-0000-2000-0000F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8" name="183 CuadroTexto">
          <a:extLst>
            <a:ext uri="{FF2B5EF4-FFF2-40B4-BE49-F238E27FC236}">
              <a16:creationId xmlns:a16="http://schemas.microsoft.com/office/drawing/2014/main" xmlns="" id="{00000000-0008-0000-2000-0000F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9" name="184 CuadroTexto">
          <a:extLst>
            <a:ext uri="{FF2B5EF4-FFF2-40B4-BE49-F238E27FC236}">
              <a16:creationId xmlns:a16="http://schemas.microsoft.com/office/drawing/2014/main" xmlns="" id="{00000000-0008-0000-2000-0000F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0" name="185 CuadroTexto">
          <a:extLst>
            <a:ext uri="{FF2B5EF4-FFF2-40B4-BE49-F238E27FC236}">
              <a16:creationId xmlns:a16="http://schemas.microsoft.com/office/drawing/2014/main" xmlns="" id="{00000000-0008-0000-2000-0000F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1" name="186 CuadroTexto">
          <a:extLst>
            <a:ext uri="{FF2B5EF4-FFF2-40B4-BE49-F238E27FC236}">
              <a16:creationId xmlns:a16="http://schemas.microsoft.com/office/drawing/2014/main" xmlns="" id="{00000000-0008-0000-2000-0000F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2" name="187 CuadroTexto">
          <a:extLst>
            <a:ext uri="{FF2B5EF4-FFF2-40B4-BE49-F238E27FC236}">
              <a16:creationId xmlns:a16="http://schemas.microsoft.com/office/drawing/2014/main" xmlns="" id="{00000000-0008-0000-2000-00000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3" name="188 CuadroTexto">
          <a:extLst>
            <a:ext uri="{FF2B5EF4-FFF2-40B4-BE49-F238E27FC236}">
              <a16:creationId xmlns:a16="http://schemas.microsoft.com/office/drawing/2014/main" xmlns="" id="{00000000-0008-0000-2000-00000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4" name="189 CuadroTexto">
          <a:extLst>
            <a:ext uri="{FF2B5EF4-FFF2-40B4-BE49-F238E27FC236}">
              <a16:creationId xmlns:a16="http://schemas.microsoft.com/office/drawing/2014/main" xmlns="" id="{00000000-0008-0000-2000-00000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5" name="190 CuadroTexto">
          <a:extLst>
            <a:ext uri="{FF2B5EF4-FFF2-40B4-BE49-F238E27FC236}">
              <a16:creationId xmlns:a16="http://schemas.microsoft.com/office/drawing/2014/main" xmlns="" id="{00000000-0008-0000-2000-00000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6" name="191 CuadroTexto">
          <a:extLst>
            <a:ext uri="{FF2B5EF4-FFF2-40B4-BE49-F238E27FC236}">
              <a16:creationId xmlns:a16="http://schemas.microsoft.com/office/drawing/2014/main" xmlns="" id="{00000000-0008-0000-2000-00000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7" name="192 CuadroTexto">
          <a:extLst>
            <a:ext uri="{FF2B5EF4-FFF2-40B4-BE49-F238E27FC236}">
              <a16:creationId xmlns:a16="http://schemas.microsoft.com/office/drawing/2014/main" xmlns="" id="{00000000-0008-0000-2000-00000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8" name="193 CuadroTexto">
          <a:extLst>
            <a:ext uri="{FF2B5EF4-FFF2-40B4-BE49-F238E27FC236}">
              <a16:creationId xmlns:a16="http://schemas.microsoft.com/office/drawing/2014/main" xmlns="" id="{00000000-0008-0000-2000-00000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9" name="194 CuadroTexto">
          <a:extLst>
            <a:ext uri="{FF2B5EF4-FFF2-40B4-BE49-F238E27FC236}">
              <a16:creationId xmlns:a16="http://schemas.microsoft.com/office/drawing/2014/main" xmlns="" id="{00000000-0008-0000-2000-00000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0" name="195 CuadroTexto">
          <a:extLst>
            <a:ext uri="{FF2B5EF4-FFF2-40B4-BE49-F238E27FC236}">
              <a16:creationId xmlns:a16="http://schemas.microsoft.com/office/drawing/2014/main" xmlns="" id="{00000000-0008-0000-2000-00000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1" name="196 CuadroTexto">
          <a:extLst>
            <a:ext uri="{FF2B5EF4-FFF2-40B4-BE49-F238E27FC236}">
              <a16:creationId xmlns:a16="http://schemas.microsoft.com/office/drawing/2014/main" xmlns="" id="{00000000-0008-0000-2000-00000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2" name="197 CuadroTexto">
          <a:extLst>
            <a:ext uri="{FF2B5EF4-FFF2-40B4-BE49-F238E27FC236}">
              <a16:creationId xmlns:a16="http://schemas.microsoft.com/office/drawing/2014/main" xmlns="" id="{00000000-0008-0000-2000-00000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3" name="198 CuadroTexto">
          <a:extLst>
            <a:ext uri="{FF2B5EF4-FFF2-40B4-BE49-F238E27FC236}">
              <a16:creationId xmlns:a16="http://schemas.microsoft.com/office/drawing/2014/main" xmlns="" id="{00000000-0008-0000-2000-00000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4" name="199 CuadroTexto">
          <a:extLst>
            <a:ext uri="{FF2B5EF4-FFF2-40B4-BE49-F238E27FC236}">
              <a16:creationId xmlns:a16="http://schemas.microsoft.com/office/drawing/2014/main" xmlns="" id="{00000000-0008-0000-2000-00000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5" name="200 CuadroTexto">
          <a:extLst>
            <a:ext uri="{FF2B5EF4-FFF2-40B4-BE49-F238E27FC236}">
              <a16:creationId xmlns:a16="http://schemas.microsoft.com/office/drawing/2014/main" xmlns="" id="{00000000-0008-0000-2000-00000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6" name="201 CuadroTexto">
          <a:extLst>
            <a:ext uri="{FF2B5EF4-FFF2-40B4-BE49-F238E27FC236}">
              <a16:creationId xmlns:a16="http://schemas.microsoft.com/office/drawing/2014/main" xmlns="" id="{00000000-0008-0000-2000-00000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7" name="202 CuadroTexto">
          <a:extLst>
            <a:ext uri="{FF2B5EF4-FFF2-40B4-BE49-F238E27FC236}">
              <a16:creationId xmlns:a16="http://schemas.microsoft.com/office/drawing/2014/main" xmlns="" id="{00000000-0008-0000-2000-00000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8" name="203 CuadroTexto">
          <a:extLst>
            <a:ext uri="{FF2B5EF4-FFF2-40B4-BE49-F238E27FC236}">
              <a16:creationId xmlns:a16="http://schemas.microsoft.com/office/drawing/2014/main" xmlns="" id="{00000000-0008-0000-2000-00001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9" name="204 CuadroTexto">
          <a:extLst>
            <a:ext uri="{FF2B5EF4-FFF2-40B4-BE49-F238E27FC236}">
              <a16:creationId xmlns:a16="http://schemas.microsoft.com/office/drawing/2014/main" xmlns="" id="{00000000-0008-0000-2000-00001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0" name="205 CuadroTexto">
          <a:extLst>
            <a:ext uri="{FF2B5EF4-FFF2-40B4-BE49-F238E27FC236}">
              <a16:creationId xmlns:a16="http://schemas.microsoft.com/office/drawing/2014/main" xmlns="" id="{00000000-0008-0000-2000-00001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1" name="206 CuadroTexto">
          <a:extLst>
            <a:ext uri="{FF2B5EF4-FFF2-40B4-BE49-F238E27FC236}">
              <a16:creationId xmlns:a16="http://schemas.microsoft.com/office/drawing/2014/main" xmlns="" id="{00000000-0008-0000-2000-00001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2" name="207 CuadroTexto">
          <a:extLst>
            <a:ext uri="{FF2B5EF4-FFF2-40B4-BE49-F238E27FC236}">
              <a16:creationId xmlns:a16="http://schemas.microsoft.com/office/drawing/2014/main" xmlns="" id="{00000000-0008-0000-2000-00001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3" name="208 CuadroTexto">
          <a:extLst>
            <a:ext uri="{FF2B5EF4-FFF2-40B4-BE49-F238E27FC236}">
              <a16:creationId xmlns:a16="http://schemas.microsoft.com/office/drawing/2014/main" xmlns="" id="{00000000-0008-0000-2000-00001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4" name="209 CuadroTexto">
          <a:extLst>
            <a:ext uri="{FF2B5EF4-FFF2-40B4-BE49-F238E27FC236}">
              <a16:creationId xmlns:a16="http://schemas.microsoft.com/office/drawing/2014/main" xmlns="" id="{00000000-0008-0000-2000-00001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5" name="210 CuadroTexto">
          <a:extLst>
            <a:ext uri="{FF2B5EF4-FFF2-40B4-BE49-F238E27FC236}">
              <a16:creationId xmlns:a16="http://schemas.microsoft.com/office/drawing/2014/main" xmlns="" id="{00000000-0008-0000-2000-00001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6" name="211 CuadroTexto">
          <a:extLst>
            <a:ext uri="{FF2B5EF4-FFF2-40B4-BE49-F238E27FC236}">
              <a16:creationId xmlns:a16="http://schemas.microsoft.com/office/drawing/2014/main" xmlns="" id="{00000000-0008-0000-2000-00001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7" name="212 CuadroTexto">
          <a:extLst>
            <a:ext uri="{FF2B5EF4-FFF2-40B4-BE49-F238E27FC236}">
              <a16:creationId xmlns:a16="http://schemas.microsoft.com/office/drawing/2014/main" xmlns="" id="{00000000-0008-0000-2000-00001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8" name="213 CuadroTexto">
          <a:extLst>
            <a:ext uri="{FF2B5EF4-FFF2-40B4-BE49-F238E27FC236}">
              <a16:creationId xmlns:a16="http://schemas.microsoft.com/office/drawing/2014/main" xmlns="" id="{00000000-0008-0000-2000-00001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9" name="214 CuadroTexto">
          <a:extLst>
            <a:ext uri="{FF2B5EF4-FFF2-40B4-BE49-F238E27FC236}">
              <a16:creationId xmlns:a16="http://schemas.microsoft.com/office/drawing/2014/main" xmlns="" id="{00000000-0008-0000-2000-00001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0" name="215 CuadroTexto">
          <a:extLst>
            <a:ext uri="{FF2B5EF4-FFF2-40B4-BE49-F238E27FC236}">
              <a16:creationId xmlns:a16="http://schemas.microsoft.com/office/drawing/2014/main" xmlns="" id="{00000000-0008-0000-2000-00001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1" name="216 CuadroTexto">
          <a:extLst>
            <a:ext uri="{FF2B5EF4-FFF2-40B4-BE49-F238E27FC236}">
              <a16:creationId xmlns:a16="http://schemas.microsoft.com/office/drawing/2014/main" xmlns="" id="{00000000-0008-0000-2000-00001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2" name="217 CuadroTexto">
          <a:extLst>
            <a:ext uri="{FF2B5EF4-FFF2-40B4-BE49-F238E27FC236}">
              <a16:creationId xmlns:a16="http://schemas.microsoft.com/office/drawing/2014/main" xmlns="" id="{00000000-0008-0000-2000-00001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3" name="218 CuadroTexto">
          <a:extLst>
            <a:ext uri="{FF2B5EF4-FFF2-40B4-BE49-F238E27FC236}">
              <a16:creationId xmlns:a16="http://schemas.microsoft.com/office/drawing/2014/main" xmlns="" id="{00000000-0008-0000-2000-00001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4" name="219 CuadroTexto">
          <a:extLst>
            <a:ext uri="{FF2B5EF4-FFF2-40B4-BE49-F238E27FC236}">
              <a16:creationId xmlns:a16="http://schemas.microsoft.com/office/drawing/2014/main" xmlns="" id="{00000000-0008-0000-2000-00002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5" name="220 CuadroTexto">
          <a:extLst>
            <a:ext uri="{FF2B5EF4-FFF2-40B4-BE49-F238E27FC236}">
              <a16:creationId xmlns:a16="http://schemas.microsoft.com/office/drawing/2014/main" xmlns="" id="{00000000-0008-0000-2000-00002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6" name="221 CuadroTexto">
          <a:extLst>
            <a:ext uri="{FF2B5EF4-FFF2-40B4-BE49-F238E27FC236}">
              <a16:creationId xmlns:a16="http://schemas.microsoft.com/office/drawing/2014/main" xmlns="" id="{00000000-0008-0000-2000-00002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7" name="222 CuadroTexto">
          <a:extLst>
            <a:ext uri="{FF2B5EF4-FFF2-40B4-BE49-F238E27FC236}">
              <a16:creationId xmlns:a16="http://schemas.microsoft.com/office/drawing/2014/main" xmlns="" id="{00000000-0008-0000-2000-00002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8" name="223 CuadroTexto">
          <a:extLst>
            <a:ext uri="{FF2B5EF4-FFF2-40B4-BE49-F238E27FC236}">
              <a16:creationId xmlns:a16="http://schemas.microsoft.com/office/drawing/2014/main" xmlns="" id="{00000000-0008-0000-2000-00002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9" name="224 CuadroTexto">
          <a:extLst>
            <a:ext uri="{FF2B5EF4-FFF2-40B4-BE49-F238E27FC236}">
              <a16:creationId xmlns:a16="http://schemas.microsoft.com/office/drawing/2014/main" xmlns="" id="{00000000-0008-0000-2000-00002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0" name="225 CuadroTexto">
          <a:extLst>
            <a:ext uri="{FF2B5EF4-FFF2-40B4-BE49-F238E27FC236}">
              <a16:creationId xmlns:a16="http://schemas.microsoft.com/office/drawing/2014/main" xmlns="" id="{00000000-0008-0000-2000-00002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1" name="226 CuadroTexto">
          <a:extLst>
            <a:ext uri="{FF2B5EF4-FFF2-40B4-BE49-F238E27FC236}">
              <a16:creationId xmlns:a16="http://schemas.microsoft.com/office/drawing/2014/main" xmlns="" id="{00000000-0008-0000-2000-00002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2" name="227 CuadroTexto">
          <a:extLst>
            <a:ext uri="{FF2B5EF4-FFF2-40B4-BE49-F238E27FC236}">
              <a16:creationId xmlns:a16="http://schemas.microsoft.com/office/drawing/2014/main" xmlns="" id="{00000000-0008-0000-2000-00002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3" name="228 CuadroTexto">
          <a:extLst>
            <a:ext uri="{FF2B5EF4-FFF2-40B4-BE49-F238E27FC236}">
              <a16:creationId xmlns:a16="http://schemas.microsoft.com/office/drawing/2014/main" xmlns="" id="{00000000-0008-0000-2000-00002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4" name="229 CuadroTexto">
          <a:extLst>
            <a:ext uri="{FF2B5EF4-FFF2-40B4-BE49-F238E27FC236}">
              <a16:creationId xmlns:a16="http://schemas.microsoft.com/office/drawing/2014/main" xmlns="" id="{00000000-0008-0000-2000-00002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5" name="230 CuadroTexto">
          <a:extLst>
            <a:ext uri="{FF2B5EF4-FFF2-40B4-BE49-F238E27FC236}">
              <a16:creationId xmlns:a16="http://schemas.microsoft.com/office/drawing/2014/main" xmlns="" id="{00000000-0008-0000-2000-00002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6" name="231 CuadroTexto">
          <a:extLst>
            <a:ext uri="{FF2B5EF4-FFF2-40B4-BE49-F238E27FC236}">
              <a16:creationId xmlns:a16="http://schemas.microsoft.com/office/drawing/2014/main" xmlns="" id="{00000000-0008-0000-2000-00002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7" name="232 CuadroTexto">
          <a:extLst>
            <a:ext uri="{FF2B5EF4-FFF2-40B4-BE49-F238E27FC236}">
              <a16:creationId xmlns:a16="http://schemas.microsoft.com/office/drawing/2014/main" xmlns="" id="{00000000-0008-0000-2000-00002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8" name="233 CuadroTexto">
          <a:extLst>
            <a:ext uri="{FF2B5EF4-FFF2-40B4-BE49-F238E27FC236}">
              <a16:creationId xmlns:a16="http://schemas.microsoft.com/office/drawing/2014/main" xmlns="" id="{00000000-0008-0000-2000-00002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9" name="234 CuadroTexto">
          <a:extLst>
            <a:ext uri="{FF2B5EF4-FFF2-40B4-BE49-F238E27FC236}">
              <a16:creationId xmlns:a16="http://schemas.microsoft.com/office/drawing/2014/main" xmlns="" id="{00000000-0008-0000-2000-00002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0" name="235 CuadroTexto">
          <a:extLst>
            <a:ext uri="{FF2B5EF4-FFF2-40B4-BE49-F238E27FC236}">
              <a16:creationId xmlns:a16="http://schemas.microsoft.com/office/drawing/2014/main" xmlns="" id="{00000000-0008-0000-2000-00003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1" name="236 CuadroTexto">
          <a:extLst>
            <a:ext uri="{FF2B5EF4-FFF2-40B4-BE49-F238E27FC236}">
              <a16:creationId xmlns:a16="http://schemas.microsoft.com/office/drawing/2014/main" xmlns="" id="{00000000-0008-0000-2000-00003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2" name="237 CuadroTexto">
          <a:extLst>
            <a:ext uri="{FF2B5EF4-FFF2-40B4-BE49-F238E27FC236}">
              <a16:creationId xmlns:a16="http://schemas.microsoft.com/office/drawing/2014/main" xmlns="" id="{00000000-0008-0000-2000-00003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3" name="238 CuadroTexto">
          <a:extLst>
            <a:ext uri="{FF2B5EF4-FFF2-40B4-BE49-F238E27FC236}">
              <a16:creationId xmlns:a16="http://schemas.microsoft.com/office/drawing/2014/main" xmlns="" id="{00000000-0008-0000-2000-00003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4" name="239 CuadroTexto">
          <a:extLst>
            <a:ext uri="{FF2B5EF4-FFF2-40B4-BE49-F238E27FC236}">
              <a16:creationId xmlns:a16="http://schemas.microsoft.com/office/drawing/2014/main" xmlns="" id="{00000000-0008-0000-2000-00003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5" name="240 CuadroTexto">
          <a:extLst>
            <a:ext uri="{FF2B5EF4-FFF2-40B4-BE49-F238E27FC236}">
              <a16:creationId xmlns:a16="http://schemas.microsoft.com/office/drawing/2014/main" xmlns="" id="{00000000-0008-0000-2000-00003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6" name="241 CuadroTexto">
          <a:extLst>
            <a:ext uri="{FF2B5EF4-FFF2-40B4-BE49-F238E27FC236}">
              <a16:creationId xmlns:a16="http://schemas.microsoft.com/office/drawing/2014/main" xmlns="" id="{00000000-0008-0000-2000-00003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7" name="242 CuadroTexto">
          <a:extLst>
            <a:ext uri="{FF2B5EF4-FFF2-40B4-BE49-F238E27FC236}">
              <a16:creationId xmlns:a16="http://schemas.microsoft.com/office/drawing/2014/main" xmlns="" id="{00000000-0008-0000-2000-00003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8" name="243 CuadroTexto">
          <a:extLst>
            <a:ext uri="{FF2B5EF4-FFF2-40B4-BE49-F238E27FC236}">
              <a16:creationId xmlns:a16="http://schemas.microsoft.com/office/drawing/2014/main" xmlns="" id="{00000000-0008-0000-2000-00003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9" name="244 CuadroTexto">
          <a:extLst>
            <a:ext uri="{FF2B5EF4-FFF2-40B4-BE49-F238E27FC236}">
              <a16:creationId xmlns:a16="http://schemas.microsoft.com/office/drawing/2014/main" xmlns="" id="{00000000-0008-0000-2000-00003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0" name="245 CuadroTexto">
          <a:extLst>
            <a:ext uri="{FF2B5EF4-FFF2-40B4-BE49-F238E27FC236}">
              <a16:creationId xmlns:a16="http://schemas.microsoft.com/office/drawing/2014/main" xmlns="" id="{00000000-0008-0000-2000-00003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1" name="246 CuadroTexto">
          <a:extLst>
            <a:ext uri="{FF2B5EF4-FFF2-40B4-BE49-F238E27FC236}">
              <a16:creationId xmlns:a16="http://schemas.microsoft.com/office/drawing/2014/main" xmlns="" id="{00000000-0008-0000-2000-00003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2" name="247 CuadroTexto">
          <a:extLst>
            <a:ext uri="{FF2B5EF4-FFF2-40B4-BE49-F238E27FC236}">
              <a16:creationId xmlns:a16="http://schemas.microsoft.com/office/drawing/2014/main" xmlns="" id="{00000000-0008-0000-2000-00003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3" name="248 CuadroTexto">
          <a:extLst>
            <a:ext uri="{FF2B5EF4-FFF2-40B4-BE49-F238E27FC236}">
              <a16:creationId xmlns:a16="http://schemas.microsoft.com/office/drawing/2014/main" xmlns="" id="{00000000-0008-0000-2000-00003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4" name="249 CuadroTexto">
          <a:extLst>
            <a:ext uri="{FF2B5EF4-FFF2-40B4-BE49-F238E27FC236}">
              <a16:creationId xmlns:a16="http://schemas.microsoft.com/office/drawing/2014/main" xmlns="" id="{00000000-0008-0000-2000-00003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5" name="250 CuadroTexto">
          <a:extLst>
            <a:ext uri="{FF2B5EF4-FFF2-40B4-BE49-F238E27FC236}">
              <a16:creationId xmlns:a16="http://schemas.microsoft.com/office/drawing/2014/main" xmlns="" id="{00000000-0008-0000-2000-00003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6" name="251 CuadroTexto">
          <a:extLst>
            <a:ext uri="{FF2B5EF4-FFF2-40B4-BE49-F238E27FC236}">
              <a16:creationId xmlns:a16="http://schemas.microsoft.com/office/drawing/2014/main" xmlns="" id="{00000000-0008-0000-2000-00004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7" name="252 CuadroTexto">
          <a:extLst>
            <a:ext uri="{FF2B5EF4-FFF2-40B4-BE49-F238E27FC236}">
              <a16:creationId xmlns:a16="http://schemas.microsoft.com/office/drawing/2014/main" xmlns="" id="{00000000-0008-0000-2000-00004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8" name="253 CuadroTexto">
          <a:extLst>
            <a:ext uri="{FF2B5EF4-FFF2-40B4-BE49-F238E27FC236}">
              <a16:creationId xmlns:a16="http://schemas.microsoft.com/office/drawing/2014/main" xmlns="" id="{00000000-0008-0000-2000-00004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9" name="254 CuadroTexto">
          <a:extLst>
            <a:ext uri="{FF2B5EF4-FFF2-40B4-BE49-F238E27FC236}">
              <a16:creationId xmlns:a16="http://schemas.microsoft.com/office/drawing/2014/main" xmlns="" id="{00000000-0008-0000-2000-00004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0" name="255 CuadroTexto">
          <a:extLst>
            <a:ext uri="{FF2B5EF4-FFF2-40B4-BE49-F238E27FC236}">
              <a16:creationId xmlns:a16="http://schemas.microsoft.com/office/drawing/2014/main" xmlns="" id="{00000000-0008-0000-2000-00004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1" name="256 CuadroTexto">
          <a:extLst>
            <a:ext uri="{FF2B5EF4-FFF2-40B4-BE49-F238E27FC236}">
              <a16:creationId xmlns:a16="http://schemas.microsoft.com/office/drawing/2014/main" xmlns="" id="{00000000-0008-0000-2000-00004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2" name="257 CuadroTexto">
          <a:extLst>
            <a:ext uri="{FF2B5EF4-FFF2-40B4-BE49-F238E27FC236}">
              <a16:creationId xmlns:a16="http://schemas.microsoft.com/office/drawing/2014/main" xmlns="" id="{00000000-0008-0000-2000-00004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3" name="258 CuadroTexto">
          <a:extLst>
            <a:ext uri="{FF2B5EF4-FFF2-40B4-BE49-F238E27FC236}">
              <a16:creationId xmlns:a16="http://schemas.microsoft.com/office/drawing/2014/main" xmlns="" id="{00000000-0008-0000-2000-00004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4" name="259 CuadroTexto">
          <a:extLst>
            <a:ext uri="{FF2B5EF4-FFF2-40B4-BE49-F238E27FC236}">
              <a16:creationId xmlns:a16="http://schemas.microsoft.com/office/drawing/2014/main" xmlns="" id="{00000000-0008-0000-2000-00004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5" name="260 CuadroTexto">
          <a:extLst>
            <a:ext uri="{FF2B5EF4-FFF2-40B4-BE49-F238E27FC236}">
              <a16:creationId xmlns:a16="http://schemas.microsoft.com/office/drawing/2014/main" xmlns="" id="{00000000-0008-0000-2000-00004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6" name="261 CuadroTexto">
          <a:extLst>
            <a:ext uri="{FF2B5EF4-FFF2-40B4-BE49-F238E27FC236}">
              <a16:creationId xmlns:a16="http://schemas.microsoft.com/office/drawing/2014/main" xmlns="" id="{00000000-0008-0000-2000-00004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7" name="262 CuadroTexto">
          <a:extLst>
            <a:ext uri="{FF2B5EF4-FFF2-40B4-BE49-F238E27FC236}">
              <a16:creationId xmlns:a16="http://schemas.microsoft.com/office/drawing/2014/main" xmlns="" id="{00000000-0008-0000-2000-00004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8" name="263 CuadroTexto">
          <a:extLst>
            <a:ext uri="{FF2B5EF4-FFF2-40B4-BE49-F238E27FC236}">
              <a16:creationId xmlns:a16="http://schemas.microsoft.com/office/drawing/2014/main" xmlns="" id="{00000000-0008-0000-2000-00004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9" name="264 CuadroTexto">
          <a:extLst>
            <a:ext uri="{FF2B5EF4-FFF2-40B4-BE49-F238E27FC236}">
              <a16:creationId xmlns:a16="http://schemas.microsoft.com/office/drawing/2014/main" xmlns="" id="{00000000-0008-0000-2000-00004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50" name="265 CuadroTexto">
          <a:extLst>
            <a:ext uri="{FF2B5EF4-FFF2-40B4-BE49-F238E27FC236}">
              <a16:creationId xmlns:a16="http://schemas.microsoft.com/office/drawing/2014/main" xmlns="" id="{00000000-0008-0000-2000-00004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51" name="266 CuadroTexto">
          <a:extLst>
            <a:ext uri="{FF2B5EF4-FFF2-40B4-BE49-F238E27FC236}">
              <a16:creationId xmlns:a16="http://schemas.microsoft.com/office/drawing/2014/main" xmlns="" id="{00000000-0008-0000-2000-00004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52" name="267 CuadroTexto">
          <a:extLst>
            <a:ext uri="{FF2B5EF4-FFF2-40B4-BE49-F238E27FC236}">
              <a16:creationId xmlns:a16="http://schemas.microsoft.com/office/drawing/2014/main" xmlns="" id="{00000000-0008-0000-2000-00005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153" name="268 CuadroTexto">
          <a:extLst>
            <a:ext uri="{FF2B5EF4-FFF2-40B4-BE49-F238E27FC236}">
              <a16:creationId xmlns:a16="http://schemas.microsoft.com/office/drawing/2014/main" xmlns="" id="{00000000-0008-0000-2000-00005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4" name="269 CuadroTexto">
          <a:extLst>
            <a:ext uri="{FF2B5EF4-FFF2-40B4-BE49-F238E27FC236}">
              <a16:creationId xmlns:a16="http://schemas.microsoft.com/office/drawing/2014/main" xmlns="" id="{00000000-0008-0000-2000-000052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5" name="270 CuadroTexto">
          <a:extLst>
            <a:ext uri="{FF2B5EF4-FFF2-40B4-BE49-F238E27FC236}">
              <a16:creationId xmlns:a16="http://schemas.microsoft.com/office/drawing/2014/main" xmlns="" id="{00000000-0008-0000-2000-000053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6" name="271 CuadroTexto">
          <a:extLst>
            <a:ext uri="{FF2B5EF4-FFF2-40B4-BE49-F238E27FC236}">
              <a16:creationId xmlns:a16="http://schemas.microsoft.com/office/drawing/2014/main" xmlns="" id="{00000000-0008-0000-2000-000054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7" name="272 CuadroTexto">
          <a:extLst>
            <a:ext uri="{FF2B5EF4-FFF2-40B4-BE49-F238E27FC236}">
              <a16:creationId xmlns:a16="http://schemas.microsoft.com/office/drawing/2014/main" xmlns="" id="{00000000-0008-0000-2000-000055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8" name="273 CuadroTexto">
          <a:extLst>
            <a:ext uri="{FF2B5EF4-FFF2-40B4-BE49-F238E27FC236}">
              <a16:creationId xmlns:a16="http://schemas.microsoft.com/office/drawing/2014/main" xmlns="" id="{00000000-0008-0000-2000-000056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9" name="274 CuadroTexto">
          <a:extLst>
            <a:ext uri="{FF2B5EF4-FFF2-40B4-BE49-F238E27FC236}">
              <a16:creationId xmlns:a16="http://schemas.microsoft.com/office/drawing/2014/main" xmlns="" id="{00000000-0008-0000-2000-000057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0" name="275 CuadroTexto">
          <a:extLst>
            <a:ext uri="{FF2B5EF4-FFF2-40B4-BE49-F238E27FC236}">
              <a16:creationId xmlns:a16="http://schemas.microsoft.com/office/drawing/2014/main" xmlns="" id="{00000000-0008-0000-2000-000058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1" name="276 CuadroTexto">
          <a:extLst>
            <a:ext uri="{FF2B5EF4-FFF2-40B4-BE49-F238E27FC236}">
              <a16:creationId xmlns:a16="http://schemas.microsoft.com/office/drawing/2014/main" xmlns="" id="{00000000-0008-0000-2000-000059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2" name="277 CuadroTexto">
          <a:extLst>
            <a:ext uri="{FF2B5EF4-FFF2-40B4-BE49-F238E27FC236}">
              <a16:creationId xmlns:a16="http://schemas.microsoft.com/office/drawing/2014/main" xmlns="" id="{00000000-0008-0000-2000-00005A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3" name="278 CuadroTexto">
          <a:extLst>
            <a:ext uri="{FF2B5EF4-FFF2-40B4-BE49-F238E27FC236}">
              <a16:creationId xmlns:a16="http://schemas.microsoft.com/office/drawing/2014/main" xmlns="" id="{00000000-0008-0000-2000-00005B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4" name="279 CuadroTexto">
          <a:extLst>
            <a:ext uri="{FF2B5EF4-FFF2-40B4-BE49-F238E27FC236}">
              <a16:creationId xmlns:a16="http://schemas.microsoft.com/office/drawing/2014/main" xmlns="" id="{00000000-0008-0000-2000-00005C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5" name="280 CuadroTexto">
          <a:extLst>
            <a:ext uri="{FF2B5EF4-FFF2-40B4-BE49-F238E27FC236}">
              <a16:creationId xmlns:a16="http://schemas.microsoft.com/office/drawing/2014/main" xmlns="" id="{00000000-0008-0000-2000-00005D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6" name="281 CuadroTexto">
          <a:extLst>
            <a:ext uri="{FF2B5EF4-FFF2-40B4-BE49-F238E27FC236}">
              <a16:creationId xmlns:a16="http://schemas.microsoft.com/office/drawing/2014/main" xmlns="" id="{00000000-0008-0000-2000-00005E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7" name="282 CuadroTexto">
          <a:extLst>
            <a:ext uri="{FF2B5EF4-FFF2-40B4-BE49-F238E27FC236}">
              <a16:creationId xmlns:a16="http://schemas.microsoft.com/office/drawing/2014/main" xmlns="" id="{00000000-0008-0000-2000-00005F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8" name="283 CuadroTexto">
          <a:extLst>
            <a:ext uri="{FF2B5EF4-FFF2-40B4-BE49-F238E27FC236}">
              <a16:creationId xmlns:a16="http://schemas.microsoft.com/office/drawing/2014/main" xmlns="" id="{00000000-0008-0000-2000-000060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9" name="284 CuadroTexto">
          <a:extLst>
            <a:ext uri="{FF2B5EF4-FFF2-40B4-BE49-F238E27FC236}">
              <a16:creationId xmlns:a16="http://schemas.microsoft.com/office/drawing/2014/main" xmlns="" id="{00000000-0008-0000-2000-00006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70" name="285 CuadroTexto">
          <a:extLst>
            <a:ext uri="{FF2B5EF4-FFF2-40B4-BE49-F238E27FC236}">
              <a16:creationId xmlns:a16="http://schemas.microsoft.com/office/drawing/2014/main" xmlns="" id="{00000000-0008-0000-2000-00006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1" name="286 CuadroTexto">
          <a:extLst>
            <a:ext uri="{FF2B5EF4-FFF2-40B4-BE49-F238E27FC236}">
              <a16:creationId xmlns:a16="http://schemas.microsoft.com/office/drawing/2014/main" xmlns="" id="{00000000-0008-0000-2000-00006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2" name="287 CuadroTexto">
          <a:extLst>
            <a:ext uri="{FF2B5EF4-FFF2-40B4-BE49-F238E27FC236}">
              <a16:creationId xmlns:a16="http://schemas.microsoft.com/office/drawing/2014/main" xmlns="" id="{00000000-0008-0000-2000-00006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3" name="288 CuadroTexto">
          <a:extLst>
            <a:ext uri="{FF2B5EF4-FFF2-40B4-BE49-F238E27FC236}">
              <a16:creationId xmlns:a16="http://schemas.microsoft.com/office/drawing/2014/main" xmlns="" id="{00000000-0008-0000-2000-00006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4" name="289 CuadroTexto">
          <a:extLst>
            <a:ext uri="{FF2B5EF4-FFF2-40B4-BE49-F238E27FC236}">
              <a16:creationId xmlns:a16="http://schemas.microsoft.com/office/drawing/2014/main" xmlns="" id="{00000000-0008-0000-2000-00006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5" name="290 CuadroTexto">
          <a:extLst>
            <a:ext uri="{FF2B5EF4-FFF2-40B4-BE49-F238E27FC236}">
              <a16:creationId xmlns:a16="http://schemas.microsoft.com/office/drawing/2014/main" xmlns="" id="{00000000-0008-0000-2000-00006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6" name="291 CuadroTexto">
          <a:extLst>
            <a:ext uri="{FF2B5EF4-FFF2-40B4-BE49-F238E27FC236}">
              <a16:creationId xmlns:a16="http://schemas.microsoft.com/office/drawing/2014/main" xmlns="" id="{00000000-0008-0000-2000-00006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7" name="292 CuadroTexto">
          <a:extLst>
            <a:ext uri="{FF2B5EF4-FFF2-40B4-BE49-F238E27FC236}">
              <a16:creationId xmlns:a16="http://schemas.microsoft.com/office/drawing/2014/main" xmlns="" id="{00000000-0008-0000-2000-00006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8" name="293 CuadroTexto">
          <a:extLst>
            <a:ext uri="{FF2B5EF4-FFF2-40B4-BE49-F238E27FC236}">
              <a16:creationId xmlns:a16="http://schemas.microsoft.com/office/drawing/2014/main" xmlns="" id="{00000000-0008-0000-2000-00006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9" name="294 CuadroTexto">
          <a:extLst>
            <a:ext uri="{FF2B5EF4-FFF2-40B4-BE49-F238E27FC236}">
              <a16:creationId xmlns:a16="http://schemas.microsoft.com/office/drawing/2014/main" xmlns="" id="{00000000-0008-0000-2000-00006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80" name="295 CuadroTexto">
          <a:extLst>
            <a:ext uri="{FF2B5EF4-FFF2-40B4-BE49-F238E27FC236}">
              <a16:creationId xmlns:a16="http://schemas.microsoft.com/office/drawing/2014/main" xmlns="" id="{00000000-0008-0000-2000-00006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81" name="296 CuadroTexto">
          <a:extLst>
            <a:ext uri="{FF2B5EF4-FFF2-40B4-BE49-F238E27FC236}">
              <a16:creationId xmlns:a16="http://schemas.microsoft.com/office/drawing/2014/main" xmlns="" id="{00000000-0008-0000-2000-00006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2" name="298 CuadroTexto">
          <a:extLst>
            <a:ext uri="{FF2B5EF4-FFF2-40B4-BE49-F238E27FC236}">
              <a16:creationId xmlns:a16="http://schemas.microsoft.com/office/drawing/2014/main" xmlns="" id="{00000000-0008-0000-2000-00006E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3" name="299 CuadroTexto">
          <a:extLst>
            <a:ext uri="{FF2B5EF4-FFF2-40B4-BE49-F238E27FC236}">
              <a16:creationId xmlns:a16="http://schemas.microsoft.com/office/drawing/2014/main" xmlns="" id="{00000000-0008-0000-2000-00006F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4" name="300 CuadroTexto">
          <a:extLst>
            <a:ext uri="{FF2B5EF4-FFF2-40B4-BE49-F238E27FC236}">
              <a16:creationId xmlns:a16="http://schemas.microsoft.com/office/drawing/2014/main" xmlns="" id="{00000000-0008-0000-2000-000070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5" name="301 CuadroTexto">
          <a:extLst>
            <a:ext uri="{FF2B5EF4-FFF2-40B4-BE49-F238E27FC236}">
              <a16:creationId xmlns:a16="http://schemas.microsoft.com/office/drawing/2014/main" xmlns="" id="{00000000-0008-0000-2000-000071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6" name="302 CuadroTexto">
          <a:extLst>
            <a:ext uri="{FF2B5EF4-FFF2-40B4-BE49-F238E27FC236}">
              <a16:creationId xmlns:a16="http://schemas.microsoft.com/office/drawing/2014/main" xmlns="" id="{00000000-0008-0000-2000-000072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7" name="303 CuadroTexto">
          <a:extLst>
            <a:ext uri="{FF2B5EF4-FFF2-40B4-BE49-F238E27FC236}">
              <a16:creationId xmlns:a16="http://schemas.microsoft.com/office/drawing/2014/main" xmlns="" id="{00000000-0008-0000-2000-000073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8" name="304 CuadroTexto">
          <a:extLst>
            <a:ext uri="{FF2B5EF4-FFF2-40B4-BE49-F238E27FC236}">
              <a16:creationId xmlns:a16="http://schemas.microsoft.com/office/drawing/2014/main" xmlns="" id="{00000000-0008-0000-2000-000074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9" name="305 CuadroTexto">
          <a:extLst>
            <a:ext uri="{FF2B5EF4-FFF2-40B4-BE49-F238E27FC236}">
              <a16:creationId xmlns:a16="http://schemas.microsoft.com/office/drawing/2014/main" xmlns="" id="{00000000-0008-0000-2000-000075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90" name="452 CuadroTexto">
          <a:extLst>
            <a:ext uri="{FF2B5EF4-FFF2-40B4-BE49-F238E27FC236}">
              <a16:creationId xmlns:a16="http://schemas.microsoft.com/office/drawing/2014/main" xmlns="" id="{00000000-0008-0000-2000-000076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91" name="17 CuadroTexto">
          <a:extLst>
            <a:ext uri="{FF2B5EF4-FFF2-40B4-BE49-F238E27FC236}">
              <a16:creationId xmlns:a16="http://schemas.microsoft.com/office/drawing/2014/main" xmlns="" id="{00000000-0008-0000-2000-00007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192" name="90 CuadroTexto">
          <a:extLst>
            <a:ext uri="{FF2B5EF4-FFF2-40B4-BE49-F238E27FC236}">
              <a16:creationId xmlns:a16="http://schemas.microsoft.com/office/drawing/2014/main" xmlns="" id="{00000000-0008-0000-2000-000078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3" name="91 CuadroTexto">
          <a:extLst>
            <a:ext uri="{FF2B5EF4-FFF2-40B4-BE49-F238E27FC236}">
              <a16:creationId xmlns:a16="http://schemas.microsoft.com/office/drawing/2014/main" xmlns="" id="{00000000-0008-0000-2000-000079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4" name="92 CuadroTexto">
          <a:extLst>
            <a:ext uri="{FF2B5EF4-FFF2-40B4-BE49-F238E27FC236}">
              <a16:creationId xmlns:a16="http://schemas.microsoft.com/office/drawing/2014/main" xmlns="" id="{00000000-0008-0000-2000-00007A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5" name="93 CuadroTexto">
          <a:extLst>
            <a:ext uri="{FF2B5EF4-FFF2-40B4-BE49-F238E27FC236}">
              <a16:creationId xmlns:a16="http://schemas.microsoft.com/office/drawing/2014/main" xmlns="" id="{00000000-0008-0000-2000-00007B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6" name="94 CuadroTexto">
          <a:extLst>
            <a:ext uri="{FF2B5EF4-FFF2-40B4-BE49-F238E27FC236}">
              <a16:creationId xmlns:a16="http://schemas.microsoft.com/office/drawing/2014/main" xmlns="" id="{00000000-0008-0000-2000-00007C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7" name="95 CuadroTexto">
          <a:extLst>
            <a:ext uri="{FF2B5EF4-FFF2-40B4-BE49-F238E27FC236}">
              <a16:creationId xmlns:a16="http://schemas.microsoft.com/office/drawing/2014/main" xmlns="" id="{00000000-0008-0000-2000-00007D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8" name="96 CuadroTexto">
          <a:extLst>
            <a:ext uri="{FF2B5EF4-FFF2-40B4-BE49-F238E27FC236}">
              <a16:creationId xmlns:a16="http://schemas.microsoft.com/office/drawing/2014/main" xmlns="" id="{00000000-0008-0000-2000-00007E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9" name="97 CuadroTexto">
          <a:extLst>
            <a:ext uri="{FF2B5EF4-FFF2-40B4-BE49-F238E27FC236}">
              <a16:creationId xmlns:a16="http://schemas.microsoft.com/office/drawing/2014/main" xmlns="" id="{00000000-0008-0000-2000-00007F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0" name="98 CuadroTexto">
          <a:extLst>
            <a:ext uri="{FF2B5EF4-FFF2-40B4-BE49-F238E27FC236}">
              <a16:creationId xmlns:a16="http://schemas.microsoft.com/office/drawing/2014/main" xmlns="" id="{00000000-0008-0000-2000-000080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1" name="99 CuadroTexto">
          <a:extLst>
            <a:ext uri="{FF2B5EF4-FFF2-40B4-BE49-F238E27FC236}">
              <a16:creationId xmlns:a16="http://schemas.microsoft.com/office/drawing/2014/main" xmlns="" id="{00000000-0008-0000-2000-000081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2" name="100 CuadroTexto">
          <a:extLst>
            <a:ext uri="{FF2B5EF4-FFF2-40B4-BE49-F238E27FC236}">
              <a16:creationId xmlns:a16="http://schemas.microsoft.com/office/drawing/2014/main" xmlns="" id="{00000000-0008-0000-2000-000082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3" name="101 CuadroTexto">
          <a:extLst>
            <a:ext uri="{FF2B5EF4-FFF2-40B4-BE49-F238E27FC236}">
              <a16:creationId xmlns:a16="http://schemas.microsoft.com/office/drawing/2014/main" xmlns="" id="{00000000-0008-0000-2000-000083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04" name="118 CuadroTexto">
          <a:extLst>
            <a:ext uri="{FF2B5EF4-FFF2-40B4-BE49-F238E27FC236}">
              <a16:creationId xmlns:a16="http://schemas.microsoft.com/office/drawing/2014/main" xmlns="" id="{00000000-0008-0000-2000-00008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5" name="119 CuadroTexto">
          <a:extLst>
            <a:ext uri="{FF2B5EF4-FFF2-40B4-BE49-F238E27FC236}">
              <a16:creationId xmlns:a16="http://schemas.microsoft.com/office/drawing/2014/main" xmlns="" id="{00000000-0008-0000-2000-00008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6" name="120 CuadroTexto">
          <a:extLst>
            <a:ext uri="{FF2B5EF4-FFF2-40B4-BE49-F238E27FC236}">
              <a16:creationId xmlns:a16="http://schemas.microsoft.com/office/drawing/2014/main" xmlns="" id="{00000000-0008-0000-2000-00008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7" name="121 CuadroTexto">
          <a:extLst>
            <a:ext uri="{FF2B5EF4-FFF2-40B4-BE49-F238E27FC236}">
              <a16:creationId xmlns:a16="http://schemas.microsoft.com/office/drawing/2014/main" xmlns="" id="{00000000-0008-0000-2000-00008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8" name="122 CuadroTexto">
          <a:extLst>
            <a:ext uri="{FF2B5EF4-FFF2-40B4-BE49-F238E27FC236}">
              <a16:creationId xmlns:a16="http://schemas.microsoft.com/office/drawing/2014/main" xmlns="" id="{00000000-0008-0000-2000-00008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9" name="123 CuadroTexto">
          <a:extLst>
            <a:ext uri="{FF2B5EF4-FFF2-40B4-BE49-F238E27FC236}">
              <a16:creationId xmlns:a16="http://schemas.microsoft.com/office/drawing/2014/main" xmlns="" id="{00000000-0008-0000-2000-00008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0" name="124 CuadroTexto">
          <a:extLst>
            <a:ext uri="{FF2B5EF4-FFF2-40B4-BE49-F238E27FC236}">
              <a16:creationId xmlns:a16="http://schemas.microsoft.com/office/drawing/2014/main" xmlns="" id="{00000000-0008-0000-2000-00008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1" name="125 CuadroTexto">
          <a:extLst>
            <a:ext uri="{FF2B5EF4-FFF2-40B4-BE49-F238E27FC236}">
              <a16:creationId xmlns:a16="http://schemas.microsoft.com/office/drawing/2014/main" xmlns="" id="{00000000-0008-0000-2000-00008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2" name="143 CuadroTexto">
          <a:extLst>
            <a:ext uri="{FF2B5EF4-FFF2-40B4-BE49-F238E27FC236}">
              <a16:creationId xmlns:a16="http://schemas.microsoft.com/office/drawing/2014/main" xmlns="" id="{00000000-0008-0000-2000-00008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3" name="144 CuadroTexto">
          <a:extLst>
            <a:ext uri="{FF2B5EF4-FFF2-40B4-BE49-F238E27FC236}">
              <a16:creationId xmlns:a16="http://schemas.microsoft.com/office/drawing/2014/main" xmlns="" id="{00000000-0008-0000-2000-00008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4" name="145 CuadroTexto">
          <a:extLst>
            <a:ext uri="{FF2B5EF4-FFF2-40B4-BE49-F238E27FC236}">
              <a16:creationId xmlns:a16="http://schemas.microsoft.com/office/drawing/2014/main" xmlns="" id="{00000000-0008-0000-2000-00008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5" name="146 CuadroTexto">
          <a:extLst>
            <a:ext uri="{FF2B5EF4-FFF2-40B4-BE49-F238E27FC236}">
              <a16:creationId xmlns:a16="http://schemas.microsoft.com/office/drawing/2014/main" xmlns="" id="{00000000-0008-0000-2000-00008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6" name="147 CuadroTexto">
          <a:extLst>
            <a:ext uri="{FF2B5EF4-FFF2-40B4-BE49-F238E27FC236}">
              <a16:creationId xmlns:a16="http://schemas.microsoft.com/office/drawing/2014/main" xmlns="" id="{00000000-0008-0000-2000-00009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7" name="148 CuadroTexto">
          <a:extLst>
            <a:ext uri="{FF2B5EF4-FFF2-40B4-BE49-F238E27FC236}">
              <a16:creationId xmlns:a16="http://schemas.microsoft.com/office/drawing/2014/main" xmlns="" id="{00000000-0008-0000-2000-00009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8" name="149 CuadroTexto">
          <a:extLst>
            <a:ext uri="{FF2B5EF4-FFF2-40B4-BE49-F238E27FC236}">
              <a16:creationId xmlns:a16="http://schemas.microsoft.com/office/drawing/2014/main" xmlns="" id="{00000000-0008-0000-2000-00009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9" name="150 CuadroTexto">
          <a:extLst>
            <a:ext uri="{FF2B5EF4-FFF2-40B4-BE49-F238E27FC236}">
              <a16:creationId xmlns:a16="http://schemas.microsoft.com/office/drawing/2014/main" xmlns="" id="{00000000-0008-0000-2000-00009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0" name="151 CuadroTexto">
          <a:extLst>
            <a:ext uri="{FF2B5EF4-FFF2-40B4-BE49-F238E27FC236}">
              <a16:creationId xmlns:a16="http://schemas.microsoft.com/office/drawing/2014/main" xmlns="" id="{00000000-0008-0000-2000-00009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1" name="152 CuadroTexto">
          <a:extLst>
            <a:ext uri="{FF2B5EF4-FFF2-40B4-BE49-F238E27FC236}">
              <a16:creationId xmlns:a16="http://schemas.microsoft.com/office/drawing/2014/main" xmlns="" id="{00000000-0008-0000-2000-00009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2" name="153 CuadroTexto">
          <a:extLst>
            <a:ext uri="{FF2B5EF4-FFF2-40B4-BE49-F238E27FC236}">
              <a16:creationId xmlns:a16="http://schemas.microsoft.com/office/drawing/2014/main" xmlns="" id="{00000000-0008-0000-2000-00009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3" name="154 CuadroTexto">
          <a:extLst>
            <a:ext uri="{FF2B5EF4-FFF2-40B4-BE49-F238E27FC236}">
              <a16:creationId xmlns:a16="http://schemas.microsoft.com/office/drawing/2014/main" xmlns="" id="{00000000-0008-0000-2000-00009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4" name="155 CuadroTexto">
          <a:extLst>
            <a:ext uri="{FF2B5EF4-FFF2-40B4-BE49-F238E27FC236}">
              <a16:creationId xmlns:a16="http://schemas.microsoft.com/office/drawing/2014/main" xmlns="" id="{00000000-0008-0000-2000-00009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5" name="156 CuadroTexto">
          <a:extLst>
            <a:ext uri="{FF2B5EF4-FFF2-40B4-BE49-F238E27FC236}">
              <a16:creationId xmlns:a16="http://schemas.microsoft.com/office/drawing/2014/main" xmlns="" id="{00000000-0008-0000-2000-00009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6" name="157 CuadroTexto">
          <a:extLst>
            <a:ext uri="{FF2B5EF4-FFF2-40B4-BE49-F238E27FC236}">
              <a16:creationId xmlns:a16="http://schemas.microsoft.com/office/drawing/2014/main" xmlns="" id="{00000000-0008-0000-2000-00009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7" name="158 CuadroTexto">
          <a:extLst>
            <a:ext uri="{FF2B5EF4-FFF2-40B4-BE49-F238E27FC236}">
              <a16:creationId xmlns:a16="http://schemas.microsoft.com/office/drawing/2014/main" xmlns="" id="{00000000-0008-0000-2000-00009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8" name="159 CuadroTexto">
          <a:extLst>
            <a:ext uri="{FF2B5EF4-FFF2-40B4-BE49-F238E27FC236}">
              <a16:creationId xmlns:a16="http://schemas.microsoft.com/office/drawing/2014/main" xmlns="" id="{00000000-0008-0000-2000-00009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9" name="160 CuadroTexto">
          <a:extLst>
            <a:ext uri="{FF2B5EF4-FFF2-40B4-BE49-F238E27FC236}">
              <a16:creationId xmlns:a16="http://schemas.microsoft.com/office/drawing/2014/main" xmlns="" id="{00000000-0008-0000-2000-00009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0" name="161 CuadroTexto">
          <a:extLst>
            <a:ext uri="{FF2B5EF4-FFF2-40B4-BE49-F238E27FC236}">
              <a16:creationId xmlns:a16="http://schemas.microsoft.com/office/drawing/2014/main" xmlns="" id="{00000000-0008-0000-2000-00009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1" name="162 CuadroTexto">
          <a:extLst>
            <a:ext uri="{FF2B5EF4-FFF2-40B4-BE49-F238E27FC236}">
              <a16:creationId xmlns:a16="http://schemas.microsoft.com/office/drawing/2014/main" xmlns="" id="{00000000-0008-0000-2000-00009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2" name="163 CuadroTexto">
          <a:extLst>
            <a:ext uri="{FF2B5EF4-FFF2-40B4-BE49-F238E27FC236}">
              <a16:creationId xmlns:a16="http://schemas.microsoft.com/office/drawing/2014/main" xmlns="" id="{00000000-0008-0000-2000-0000A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3" name="164 CuadroTexto">
          <a:extLst>
            <a:ext uri="{FF2B5EF4-FFF2-40B4-BE49-F238E27FC236}">
              <a16:creationId xmlns:a16="http://schemas.microsoft.com/office/drawing/2014/main" xmlns="" id="{00000000-0008-0000-2000-0000A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4" name="165 CuadroTexto">
          <a:extLst>
            <a:ext uri="{FF2B5EF4-FFF2-40B4-BE49-F238E27FC236}">
              <a16:creationId xmlns:a16="http://schemas.microsoft.com/office/drawing/2014/main" xmlns="" id="{00000000-0008-0000-2000-0000A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5" name="166 CuadroTexto">
          <a:extLst>
            <a:ext uri="{FF2B5EF4-FFF2-40B4-BE49-F238E27FC236}">
              <a16:creationId xmlns:a16="http://schemas.microsoft.com/office/drawing/2014/main" xmlns="" id="{00000000-0008-0000-2000-0000A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6" name="167 CuadroTexto">
          <a:extLst>
            <a:ext uri="{FF2B5EF4-FFF2-40B4-BE49-F238E27FC236}">
              <a16:creationId xmlns:a16="http://schemas.microsoft.com/office/drawing/2014/main" xmlns="" id="{00000000-0008-0000-2000-0000A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7" name="168 CuadroTexto">
          <a:extLst>
            <a:ext uri="{FF2B5EF4-FFF2-40B4-BE49-F238E27FC236}">
              <a16:creationId xmlns:a16="http://schemas.microsoft.com/office/drawing/2014/main" xmlns="" id="{00000000-0008-0000-2000-0000A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8" name="169 CuadroTexto">
          <a:extLst>
            <a:ext uri="{FF2B5EF4-FFF2-40B4-BE49-F238E27FC236}">
              <a16:creationId xmlns:a16="http://schemas.microsoft.com/office/drawing/2014/main" xmlns="" id="{00000000-0008-0000-2000-0000A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9" name="170 CuadroTexto">
          <a:extLst>
            <a:ext uri="{FF2B5EF4-FFF2-40B4-BE49-F238E27FC236}">
              <a16:creationId xmlns:a16="http://schemas.microsoft.com/office/drawing/2014/main" xmlns="" id="{00000000-0008-0000-2000-0000A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0" name="171 CuadroTexto">
          <a:extLst>
            <a:ext uri="{FF2B5EF4-FFF2-40B4-BE49-F238E27FC236}">
              <a16:creationId xmlns:a16="http://schemas.microsoft.com/office/drawing/2014/main" xmlns="" id="{00000000-0008-0000-2000-0000A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1" name="172 CuadroTexto">
          <a:extLst>
            <a:ext uri="{FF2B5EF4-FFF2-40B4-BE49-F238E27FC236}">
              <a16:creationId xmlns:a16="http://schemas.microsoft.com/office/drawing/2014/main" xmlns="" id="{00000000-0008-0000-2000-0000A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2" name="173 CuadroTexto">
          <a:extLst>
            <a:ext uri="{FF2B5EF4-FFF2-40B4-BE49-F238E27FC236}">
              <a16:creationId xmlns:a16="http://schemas.microsoft.com/office/drawing/2014/main" xmlns="" id="{00000000-0008-0000-2000-0000A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3" name="174 CuadroTexto">
          <a:extLst>
            <a:ext uri="{FF2B5EF4-FFF2-40B4-BE49-F238E27FC236}">
              <a16:creationId xmlns:a16="http://schemas.microsoft.com/office/drawing/2014/main" xmlns="" id="{00000000-0008-0000-2000-0000A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4" name="175 CuadroTexto">
          <a:extLst>
            <a:ext uri="{FF2B5EF4-FFF2-40B4-BE49-F238E27FC236}">
              <a16:creationId xmlns:a16="http://schemas.microsoft.com/office/drawing/2014/main" xmlns="" id="{00000000-0008-0000-2000-0000A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5" name="176 CuadroTexto">
          <a:extLst>
            <a:ext uri="{FF2B5EF4-FFF2-40B4-BE49-F238E27FC236}">
              <a16:creationId xmlns:a16="http://schemas.microsoft.com/office/drawing/2014/main" xmlns="" id="{00000000-0008-0000-2000-0000A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6" name="177 CuadroTexto">
          <a:extLst>
            <a:ext uri="{FF2B5EF4-FFF2-40B4-BE49-F238E27FC236}">
              <a16:creationId xmlns:a16="http://schemas.microsoft.com/office/drawing/2014/main" xmlns="" id="{00000000-0008-0000-2000-0000A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7" name="178 CuadroTexto">
          <a:extLst>
            <a:ext uri="{FF2B5EF4-FFF2-40B4-BE49-F238E27FC236}">
              <a16:creationId xmlns:a16="http://schemas.microsoft.com/office/drawing/2014/main" xmlns="" id="{00000000-0008-0000-2000-0000A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8" name="179 CuadroTexto">
          <a:extLst>
            <a:ext uri="{FF2B5EF4-FFF2-40B4-BE49-F238E27FC236}">
              <a16:creationId xmlns:a16="http://schemas.microsoft.com/office/drawing/2014/main" xmlns="" id="{00000000-0008-0000-2000-0000B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9" name="180 CuadroTexto">
          <a:extLst>
            <a:ext uri="{FF2B5EF4-FFF2-40B4-BE49-F238E27FC236}">
              <a16:creationId xmlns:a16="http://schemas.microsoft.com/office/drawing/2014/main" xmlns="" id="{00000000-0008-0000-2000-0000B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0" name="181 CuadroTexto">
          <a:extLst>
            <a:ext uri="{FF2B5EF4-FFF2-40B4-BE49-F238E27FC236}">
              <a16:creationId xmlns:a16="http://schemas.microsoft.com/office/drawing/2014/main" xmlns="" id="{00000000-0008-0000-2000-0000B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1" name="182 CuadroTexto">
          <a:extLst>
            <a:ext uri="{FF2B5EF4-FFF2-40B4-BE49-F238E27FC236}">
              <a16:creationId xmlns:a16="http://schemas.microsoft.com/office/drawing/2014/main" xmlns="" id="{00000000-0008-0000-2000-0000B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2" name="183 CuadroTexto">
          <a:extLst>
            <a:ext uri="{FF2B5EF4-FFF2-40B4-BE49-F238E27FC236}">
              <a16:creationId xmlns:a16="http://schemas.microsoft.com/office/drawing/2014/main" xmlns="" id="{00000000-0008-0000-2000-0000B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3" name="184 CuadroTexto">
          <a:extLst>
            <a:ext uri="{FF2B5EF4-FFF2-40B4-BE49-F238E27FC236}">
              <a16:creationId xmlns:a16="http://schemas.microsoft.com/office/drawing/2014/main" xmlns="" id="{00000000-0008-0000-2000-0000B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4" name="185 CuadroTexto">
          <a:extLst>
            <a:ext uri="{FF2B5EF4-FFF2-40B4-BE49-F238E27FC236}">
              <a16:creationId xmlns:a16="http://schemas.microsoft.com/office/drawing/2014/main" xmlns="" id="{00000000-0008-0000-2000-0000B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5" name="186 CuadroTexto">
          <a:extLst>
            <a:ext uri="{FF2B5EF4-FFF2-40B4-BE49-F238E27FC236}">
              <a16:creationId xmlns:a16="http://schemas.microsoft.com/office/drawing/2014/main" xmlns="" id="{00000000-0008-0000-2000-0000B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6" name="187 CuadroTexto">
          <a:extLst>
            <a:ext uri="{FF2B5EF4-FFF2-40B4-BE49-F238E27FC236}">
              <a16:creationId xmlns:a16="http://schemas.microsoft.com/office/drawing/2014/main" xmlns="" id="{00000000-0008-0000-2000-0000B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7" name="188 CuadroTexto">
          <a:extLst>
            <a:ext uri="{FF2B5EF4-FFF2-40B4-BE49-F238E27FC236}">
              <a16:creationId xmlns:a16="http://schemas.microsoft.com/office/drawing/2014/main" xmlns="" id="{00000000-0008-0000-2000-0000B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8" name="189 CuadroTexto">
          <a:extLst>
            <a:ext uri="{FF2B5EF4-FFF2-40B4-BE49-F238E27FC236}">
              <a16:creationId xmlns:a16="http://schemas.microsoft.com/office/drawing/2014/main" xmlns="" id="{00000000-0008-0000-2000-0000B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9" name="190 CuadroTexto">
          <a:extLst>
            <a:ext uri="{FF2B5EF4-FFF2-40B4-BE49-F238E27FC236}">
              <a16:creationId xmlns:a16="http://schemas.microsoft.com/office/drawing/2014/main" xmlns="" id="{00000000-0008-0000-2000-0000B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0" name="191 CuadroTexto">
          <a:extLst>
            <a:ext uri="{FF2B5EF4-FFF2-40B4-BE49-F238E27FC236}">
              <a16:creationId xmlns:a16="http://schemas.microsoft.com/office/drawing/2014/main" xmlns="" id="{00000000-0008-0000-2000-0000B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1" name="192 CuadroTexto">
          <a:extLst>
            <a:ext uri="{FF2B5EF4-FFF2-40B4-BE49-F238E27FC236}">
              <a16:creationId xmlns:a16="http://schemas.microsoft.com/office/drawing/2014/main" xmlns="" id="{00000000-0008-0000-2000-0000B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2" name="193 CuadroTexto">
          <a:extLst>
            <a:ext uri="{FF2B5EF4-FFF2-40B4-BE49-F238E27FC236}">
              <a16:creationId xmlns:a16="http://schemas.microsoft.com/office/drawing/2014/main" xmlns="" id="{00000000-0008-0000-2000-0000B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3" name="194 CuadroTexto">
          <a:extLst>
            <a:ext uri="{FF2B5EF4-FFF2-40B4-BE49-F238E27FC236}">
              <a16:creationId xmlns:a16="http://schemas.microsoft.com/office/drawing/2014/main" xmlns="" id="{00000000-0008-0000-2000-0000B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4" name="195 CuadroTexto">
          <a:extLst>
            <a:ext uri="{FF2B5EF4-FFF2-40B4-BE49-F238E27FC236}">
              <a16:creationId xmlns:a16="http://schemas.microsoft.com/office/drawing/2014/main" xmlns="" id="{00000000-0008-0000-2000-0000C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5" name="196 CuadroTexto">
          <a:extLst>
            <a:ext uri="{FF2B5EF4-FFF2-40B4-BE49-F238E27FC236}">
              <a16:creationId xmlns:a16="http://schemas.microsoft.com/office/drawing/2014/main" xmlns="" id="{00000000-0008-0000-2000-0000C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6" name="197 CuadroTexto">
          <a:extLst>
            <a:ext uri="{FF2B5EF4-FFF2-40B4-BE49-F238E27FC236}">
              <a16:creationId xmlns:a16="http://schemas.microsoft.com/office/drawing/2014/main" xmlns="" id="{00000000-0008-0000-2000-0000C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7" name="198 CuadroTexto">
          <a:extLst>
            <a:ext uri="{FF2B5EF4-FFF2-40B4-BE49-F238E27FC236}">
              <a16:creationId xmlns:a16="http://schemas.microsoft.com/office/drawing/2014/main" xmlns="" id="{00000000-0008-0000-2000-0000C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8" name="199 CuadroTexto">
          <a:extLst>
            <a:ext uri="{FF2B5EF4-FFF2-40B4-BE49-F238E27FC236}">
              <a16:creationId xmlns:a16="http://schemas.microsoft.com/office/drawing/2014/main" xmlns="" id="{00000000-0008-0000-2000-0000C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9" name="200 CuadroTexto">
          <a:extLst>
            <a:ext uri="{FF2B5EF4-FFF2-40B4-BE49-F238E27FC236}">
              <a16:creationId xmlns:a16="http://schemas.microsoft.com/office/drawing/2014/main" xmlns="" id="{00000000-0008-0000-2000-0000C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0" name="201 CuadroTexto">
          <a:extLst>
            <a:ext uri="{FF2B5EF4-FFF2-40B4-BE49-F238E27FC236}">
              <a16:creationId xmlns:a16="http://schemas.microsoft.com/office/drawing/2014/main" xmlns="" id="{00000000-0008-0000-2000-0000C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1" name="202 CuadroTexto">
          <a:extLst>
            <a:ext uri="{FF2B5EF4-FFF2-40B4-BE49-F238E27FC236}">
              <a16:creationId xmlns:a16="http://schemas.microsoft.com/office/drawing/2014/main" xmlns="" id="{00000000-0008-0000-2000-0000C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2" name="203 CuadroTexto">
          <a:extLst>
            <a:ext uri="{FF2B5EF4-FFF2-40B4-BE49-F238E27FC236}">
              <a16:creationId xmlns:a16="http://schemas.microsoft.com/office/drawing/2014/main" xmlns="" id="{00000000-0008-0000-2000-0000C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3" name="204 CuadroTexto">
          <a:extLst>
            <a:ext uri="{FF2B5EF4-FFF2-40B4-BE49-F238E27FC236}">
              <a16:creationId xmlns:a16="http://schemas.microsoft.com/office/drawing/2014/main" xmlns="" id="{00000000-0008-0000-2000-0000C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4" name="205 CuadroTexto">
          <a:extLst>
            <a:ext uri="{FF2B5EF4-FFF2-40B4-BE49-F238E27FC236}">
              <a16:creationId xmlns:a16="http://schemas.microsoft.com/office/drawing/2014/main" xmlns="" id="{00000000-0008-0000-2000-0000C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5" name="206 CuadroTexto">
          <a:extLst>
            <a:ext uri="{FF2B5EF4-FFF2-40B4-BE49-F238E27FC236}">
              <a16:creationId xmlns:a16="http://schemas.microsoft.com/office/drawing/2014/main" xmlns="" id="{00000000-0008-0000-2000-0000C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6" name="207 CuadroTexto">
          <a:extLst>
            <a:ext uri="{FF2B5EF4-FFF2-40B4-BE49-F238E27FC236}">
              <a16:creationId xmlns:a16="http://schemas.microsoft.com/office/drawing/2014/main" xmlns="" id="{00000000-0008-0000-2000-0000C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7" name="208 CuadroTexto">
          <a:extLst>
            <a:ext uri="{FF2B5EF4-FFF2-40B4-BE49-F238E27FC236}">
              <a16:creationId xmlns:a16="http://schemas.microsoft.com/office/drawing/2014/main" xmlns="" id="{00000000-0008-0000-2000-0000C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8" name="209 CuadroTexto">
          <a:extLst>
            <a:ext uri="{FF2B5EF4-FFF2-40B4-BE49-F238E27FC236}">
              <a16:creationId xmlns:a16="http://schemas.microsoft.com/office/drawing/2014/main" xmlns="" id="{00000000-0008-0000-2000-0000C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9" name="210 CuadroTexto">
          <a:extLst>
            <a:ext uri="{FF2B5EF4-FFF2-40B4-BE49-F238E27FC236}">
              <a16:creationId xmlns:a16="http://schemas.microsoft.com/office/drawing/2014/main" xmlns="" id="{00000000-0008-0000-2000-0000C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0" name="211 CuadroTexto">
          <a:extLst>
            <a:ext uri="{FF2B5EF4-FFF2-40B4-BE49-F238E27FC236}">
              <a16:creationId xmlns:a16="http://schemas.microsoft.com/office/drawing/2014/main" xmlns="" id="{00000000-0008-0000-2000-0000D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1" name="212 CuadroTexto">
          <a:extLst>
            <a:ext uri="{FF2B5EF4-FFF2-40B4-BE49-F238E27FC236}">
              <a16:creationId xmlns:a16="http://schemas.microsoft.com/office/drawing/2014/main" xmlns="" id="{00000000-0008-0000-2000-0000D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2" name="213 CuadroTexto">
          <a:extLst>
            <a:ext uri="{FF2B5EF4-FFF2-40B4-BE49-F238E27FC236}">
              <a16:creationId xmlns:a16="http://schemas.microsoft.com/office/drawing/2014/main" xmlns="" id="{00000000-0008-0000-2000-0000D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3" name="214 CuadroTexto">
          <a:extLst>
            <a:ext uri="{FF2B5EF4-FFF2-40B4-BE49-F238E27FC236}">
              <a16:creationId xmlns:a16="http://schemas.microsoft.com/office/drawing/2014/main" xmlns="" id="{00000000-0008-0000-2000-0000D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4" name="215 CuadroTexto">
          <a:extLst>
            <a:ext uri="{FF2B5EF4-FFF2-40B4-BE49-F238E27FC236}">
              <a16:creationId xmlns:a16="http://schemas.microsoft.com/office/drawing/2014/main" xmlns="" id="{00000000-0008-0000-2000-0000D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5" name="216 CuadroTexto">
          <a:extLst>
            <a:ext uri="{FF2B5EF4-FFF2-40B4-BE49-F238E27FC236}">
              <a16:creationId xmlns:a16="http://schemas.microsoft.com/office/drawing/2014/main" xmlns="" id="{00000000-0008-0000-2000-0000D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6" name="217 CuadroTexto">
          <a:extLst>
            <a:ext uri="{FF2B5EF4-FFF2-40B4-BE49-F238E27FC236}">
              <a16:creationId xmlns:a16="http://schemas.microsoft.com/office/drawing/2014/main" xmlns="" id="{00000000-0008-0000-2000-0000D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7" name="218 CuadroTexto">
          <a:extLst>
            <a:ext uri="{FF2B5EF4-FFF2-40B4-BE49-F238E27FC236}">
              <a16:creationId xmlns:a16="http://schemas.microsoft.com/office/drawing/2014/main" xmlns="" id="{00000000-0008-0000-2000-0000D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8" name="219 CuadroTexto">
          <a:extLst>
            <a:ext uri="{FF2B5EF4-FFF2-40B4-BE49-F238E27FC236}">
              <a16:creationId xmlns:a16="http://schemas.microsoft.com/office/drawing/2014/main" xmlns="" id="{00000000-0008-0000-2000-0000D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9" name="220 CuadroTexto">
          <a:extLst>
            <a:ext uri="{FF2B5EF4-FFF2-40B4-BE49-F238E27FC236}">
              <a16:creationId xmlns:a16="http://schemas.microsoft.com/office/drawing/2014/main" xmlns="" id="{00000000-0008-0000-2000-0000D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0" name="221 CuadroTexto">
          <a:extLst>
            <a:ext uri="{FF2B5EF4-FFF2-40B4-BE49-F238E27FC236}">
              <a16:creationId xmlns:a16="http://schemas.microsoft.com/office/drawing/2014/main" xmlns="" id="{00000000-0008-0000-2000-0000D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1" name="222 CuadroTexto">
          <a:extLst>
            <a:ext uri="{FF2B5EF4-FFF2-40B4-BE49-F238E27FC236}">
              <a16:creationId xmlns:a16="http://schemas.microsoft.com/office/drawing/2014/main" xmlns="" id="{00000000-0008-0000-2000-0000D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2" name="223 CuadroTexto">
          <a:extLst>
            <a:ext uri="{FF2B5EF4-FFF2-40B4-BE49-F238E27FC236}">
              <a16:creationId xmlns:a16="http://schemas.microsoft.com/office/drawing/2014/main" xmlns="" id="{00000000-0008-0000-2000-0000D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3" name="224 CuadroTexto">
          <a:extLst>
            <a:ext uri="{FF2B5EF4-FFF2-40B4-BE49-F238E27FC236}">
              <a16:creationId xmlns:a16="http://schemas.microsoft.com/office/drawing/2014/main" xmlns="" id="{00000000-0008-0000-2000-0000D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4" name="225 CuadroTexto">
          <a:extLst>
            <a:ext uri="{FF2B5EF4-FFF2-40B4-BE49-F238E27FC236}">
              <a16:creationId xmlns:a16="http://schemas.microsoft.com/office/drawing/2014/main" xmlns="" id="{00000000-0008-0000-2000-0000D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5" name="226 CuadroTexto">
          <a:extLst>
            <a:ext uri="{FF2B5EF4-FFF2-40B4-BE49-F238E27FC236}">
              <a16:creationId xmlns:a16="http://schemas.microsoft.com/office/drawing/2014/main" xmlns="" id="{00000000-0008-0000-2000-0000D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6" name="227 CuadroTexto">
          <a:extLst>
            <a:ext uri="{FF2B5EF4-FFF2-40B4-BE49-F238E27FC236}">
              <a16:creationId xmlns:a16="http://schemas.microsoft.com/office/drawing/2014/main" xmlns="" id="{00000000-0008-0000-2000-0000E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7" name="228 CuadroTexto">
          <a:extLst>
            <a:ext uri="{FF2B5EF4-FFF2-40B4-BE49-F238E27FC236}">
              <a16:creationId xmlns:a16="http://schemas.microsoft.com/office/drawing/2014/main" xmlns="" id="{00000000-0008-0000-2000-0000E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8" name="229 CuadroTexto">
          <a:extLst>
            <a:ext uri="{FF2B5EF4-FFF2-40B4-BE49-F238E27FC236}">
              <a16:creationId xmlns:a16="http://schemas.microsoft.com/office/drawing/2014/main" xmlns="" id="{00000000-0008-0000-2000-0000E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9" name="230 CuadroTexto">
          <a:extLst>
            <a:ext uri="{FF2B5EF4-FFF2-40B4-BE49-F238E27FC236}">
              <a16:creationId xmlns:a16="http://schemas.microsoft.com/office/drawing/2014/main" xmlns="" id="{00000000-0008-0000-2000-0000E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0" name="231 CuadroTexto">
          <a:extLst>
            <a:ext uri="{FF2B5EF4-FFF2-40B4-BE49-F238E27FC236}">
              <a16:creationId xmlns:a16="http://schemas.microsoft.com/office/drawing/2014/main" xmlns="" id="{00000000-0008-0000-2000-0000E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1" name="232 CuadroTexto">
          <a:extLst>
            <a:ext uri="{FF2B5EF4-FFF2-40B4-BE49-F238E27FC236}">
              <a16:creationId xmlns:a16="http://schemas.microsoft.com/office/drawing/2014/main" xmlns="" id="{00000000-0008-0000-2000-0000E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2" name="233 CuadroTexto">
          <a:extLst>
            <a:ext uri="{FF2B5EF4-FFF2-40B4-BE49-F238E27FC236}">
              <a16:creationId xmlns:a16="http://schemas.microsoft.com/office/drawing/2014/main" xmlns="" id="{00000000-0008-0000-2000-0000E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3" name="234 CuadroTexto">
          <a:extLst>
            <a:ext uri="{FF2B5EF4-FFF2-40B4-BE49-F238E27FC236}">
              <a16:creationId xmlns:a16="http://schemas.microsoft.com/office/drawing/2014/main" xmlns="" id="{00000000-0008-0000-2000-0000E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4" name="235 CuadroTexto">
          <a:extLst>
            <a:ext uri="{FF2B5EF4-FFF2-40B4-BE49-F238E27FC236}">
              <a16:creationId xmlns:a16="http://schemas.microsoft.com/office/drawing/2014/main" xmlns="" id="{00000000-0008-0000-2000-0000E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5" name="236 CuadroTexto">
          <a:extLst>
            <a:ext uri="{FF2B5EF4-FFF2-40B4-BE49-F238E27FC236}">
              <a16:creationId xmlns:a16="http://schemas.microsoft.com/office/drawing/2014/main" xmlns="" id="{00000000-0008-0000-2000-0000E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6" name="237 CuadroTexto">
          <a:extLst>
            <a:ext uri="{FF2B5EF4-FFF2-40B4-BE49-F238E27FC236}">
              <a16:creationId xmlns:a16="http://schemas.microsoft.com/office/drawing/2014/main" xmlns="" id="{00000000-0008-0000-2000-0000E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7" name="238 CuadroTexto">
          <a:extLst>
            <a:ext uri="{FF2B5EF4-FFF2-40B4-BE49-F238E27FC236}">
              <a16:creationId xmlns:a16="http://schemas.microsoft.com/office/drawing/2014/main" xmlns="" id="{00000000-0008-0000-2000-0000E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8" name="239 CuadroTexto">
          <a:extLst>
            <a:ext uri="{FF2B5EF4-FFF2-40B4-BE49-F238E27FC236}">
              <a16:creationId xmlns:a16="http://schemas.microsoft.com/office/drawing/2014/main" xmlns="" id="{00000000-0008-0000-2000-0000E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9" name="240 CuadroTexto">
          <a:extLst>
            <a:ext uri="{FF2B5EF4-FFF2-40B4-BE49-F238E27FC236}">
              <a16:creationId xmlns:a16="http://schemas.microsoft.com/office/drawing/2014/main" xmlns="" id="{00000000-0008-0000-2000-0000E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0" name="241 CuadroTexto">
          <a:extLst>
            <a:ext uri="{FF2B5EF4-FFF2-40B4-BE49-F238E27FC236}">
              <a16:creationId xmlns:a16="http://schemas.microsoft.com/office/drawing/2014/main" xmlns="" id="{00000000-0008-0000-2000-0000E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1" name="242 CuadroTexto">
          <a:extLst>
            <a:ext uri="{FF2B5EF4-FFF2-40B4-BE49-F238E27FC236}">
              <a16:creationId xmlns:a16="http://schemas.microsoft.com/office/drawing/2014/main" xmlns="" id="{00000000-0008-0000-2000-0000E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2" name="243 CuadroTexto">
          <a:extLst>
            <a:ext uri="{FF2B5EF4-FFF2-40B4-BE49-F238E27FC236}">
              <a16:creationId xmlns:a16="http://schemas.microsoft.com/office/drawing/2014/main" xmlns="" id="{00000000-0008-0000-2000-0000F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3" name="244 CuadroTexto">
          <a:extLst>
            <a:ext uri="{FF2B5EF4-FFF2-40B4-BE49-F238E27FC236}">
              <a16:creationId xmlns:a16="http://schemas.microsoft.com/office/drawing/2014/main" xmlns="" id="{00000000-0008-0000-2000-0000F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4" name="245 CuadroTexto">
          <a:extLst>
            <a:ext uri="{FF2B5EF4-FFF2-40B4-BE49-F238E27FC236}">
              <a16:creationId xmlns:a16="http://schemas.microsoft.com/office/drawing/2014/main" xmlns="" id="{00000000-0008-0000-2000-0000F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5" name="246 CuadroTexto">
          <a:extLst>
            <a:ext uri="{FF2B5EF4-FFF2-40B4-BE49-F238E27FC236}">
              <a16:creationId xmlns:a16="http://schemas.microsoft.com/office/drawing/2014/main" xmlns="" id="{00000000-0008-0000-2000-0000F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6" name="247 CuadroTexto">
          <a:extLst>
            <a:ext uri="{FF2B5EF4-FFF2-40B4-BE49-F238E27FC236}">
              <a16:creationId xmlns:a16="http://schemas.microsoft.com/office/drawing/2014/main" xmlns="" id="{00000000-0008-0000-2000-0000F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7" name="248 CuadroTexto">
          <a:extLst>
            <a:ext uri="{FF2B5EF4-FFF2-40B4-BE49-F238E27FC236}">
              <a16:creationId xmlns:a16="http://schemas.microsoft.com/office/drawing/2014/main" xmlns="" id="{00000000-0008-0000-2000-0000F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8" name="249 CuadroTexto">
          <a:extLst>
            <a:ext uri="{FF2B5EF4-FFF2-40B4-BE49-F238E27FC236}">
              <a16:creationId xmlns:a16="http://schemas.microsoft.com/office/drawing/2014/main" xmlns="" id="{00000000-0008-0000-2000-0000F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9" name="250 CuadroTexto">
          <a:extLst>
            <a:ext uri="{FF2B5EF4-FFF2-40B4-BE49-F238E27FC236}">
              <a16:creationId xmlns:a16="http://schemas.microsoft.com/office/drawing/2014/main" xmlns="" id="{00000000-0008-0000-2000-0000F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0" name="251 CuadroTexto">
          <a:extLst>
            <a:ext uri="{FF2B5EF4-FFF2-40B4-BE49-F238E27FC236}">
              <a16:creationId xmlns:a16="http://schemas.microsoft.com/office/drawing/2014/main" xmlns="" id="{00000000-0008-0000-2000-0000F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1" name="252 CuadroTexto">
          <a:extLst>
            <a:ext uri="{FF2B5EF4-FFF2-40B4-BE49-F238E27FC236}">
              <a16:creationId xmlns:a16="http://schemas.microsoft.com/office/drawing/2014/main" xmlns="" id="{00000000-0008-0000-2000-0000F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2" name="253 CuadroTexto">
          <a:extLst>
            <a:ext uri="{FF2B5EF4-FFF2-40B4-BE49-F238E27FC236}">
              <a16:creationId xmlns:a16="http://schemas.microsoft.com/office/drawing/2014/main" xmlns="" id="{00000000-0008-0000-2000-0000F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3" name="254 CuadroTexto">
          <a:extLst>
            <a:ext uri="{FF2B5EF4-FFF2-40B4-BE49-F238E27FC236}">
              <a16:creationId xmlns:a16="http://schemas.microsoft.com/office/drawing/2014/main" xmlns="" id="{00000000-0008-0000-2000-0000F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4" name="255 CuadroTexto">
          <a:extLst>
            <a:ext uri="{FF2B5EF4-FFF2-40B4-BE49-F238E27FC236}">
              <a16:creationId xmlns:a16="http://schemas.microsoft.com/office/drawing/2014/main" xmlns="" id="{00000000-0008-0000-2000-0000F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5" name="256 CuadroTexto">
          <a:extLst>
            <a:ext uri="{FF2B5EF4-FFF2-40B4-BE49-F238E27FC236}">
              <a16:creationId xmlns:a16="http://schemas.microsoft.com/office/drawing/2014/main" xmlns="" id="{00000000-0008-0000-2000-0000F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6" name="257 CuadroTexto">
          <a:extLst>
            <a:ext uri="{FF2B5EF4-FFF2-40B4-BE49-F238E27FC236}">
              <a16:creationId xmlns:a16="http://schemas.microsoft.com/office/drawing/2014/main" xmlns="" id="{00000000-0008-0000-2000-0000F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7" name="258 CuadroTexto">
          <a:extLst>
            <a:ext uri="{FF2B5EF4-FFF2-40B4-BE49-F238E27FC236}">
              <a16:creationId xmlns:a16="http://schemas.microsoft.com/office/drawing/2014/main" xmlns="" id="{00000000-0008-0000-2000-0000F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8" name="259 CuadroTexto">
          <a:extLst>
            <a:ext uri="{FF2B5EF4-FFF2-40B4-BE49-F238E27FC236}">
              <a16:creationId xmlns:a16="http://schemas.microsoft.com/office/drawing/2014/main" xmlns="" id="{00000000-0008-0000-2000-00000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9" name="260 CuadroTexto">
          <a:extLst>
            <a:ext uri="{FF2B5EF4-FFF2-40B4-BE49-F238E27FC236}">
              <a16:creationId xmlns:a16="http://schemas.microsoft.com/office/drawing/2014/main" xmlns="" id="{00000000-0008-0000-2000-00000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0" name="261 CuadroTexto">
          <a:extLst>
            <a:ext uri="{FF2B5EF4-FFF2-40B4-BE49-F238E27FC236}">
              <a16:creationId xmlns:a16="http://schemas.microsoft.com/office/drawing/2014/main" xmlns="" id="{00000000-0008-0000-2000-00000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1" name="262 CuadroTexto">
          <a:extLst>
            <a:ext uri="{FF2B5EF4-FFF2-40B4-BE49-F238E27FC236}">
              <a16:creationId xmlns:a16="http://schemas.microsoft.com/office/drawing/2014/main" xmlns="" id="{00000000-0008-0000-2000-00000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2" name="263 CuadroTexto">
          <a:extLst>
            <a:ext uri="{FF2B5EF4-FFF2-40B4-BE49-F238E27FC236}">
              <a16:creationId xmlns:a16="http://schemas.microsoft.com/office/drawing/2014/main" xmlns="" id="{00000000-0008-0000-2000-00000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3" name="264 CuadroTexto">
          <a:extLst>
            <a:ext uri="{FF2B5EF4-FFF2-40B4-BE49-F238E27FC236}">
              <a16:creationId xmlns:a16="http://schemas.microsoft.com/office/drawing/2014/main" xmlns="" id="{00000000-0008-0000-2000-00000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4" name="265 CuadroTexto">
          <a:extLst>
            <a:ext uri="{FF2B5EF4-FFF2-40B4-BE49-F238E27FC236}">
              <a16:creationId xmlns:a16="http://schemas.microsoft.com/office/drawing/2014/main" xmlns="" id="{00000000-0008-0000-2000-00000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5" name="266 CuadroTexto">
          <a:extLst>
            <a:ext uri="{FF2B5EF4-FFF2-40B4-BE49-F238E27FC236}">
              <a16:creationId xmlns:a16="http://schemas.microsoft.com/office/drawing/2014/main" xmlns="" id="{00000000-0008-0000-2000-00000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6" name="267 CuadroTexto">
          <a:extLst>
            <a:ext uri="{FF2B5EF4-FFF2-40B4-BE49-F238E27FC236}">
              <a16:creationId xmlns:a16="http://schemas.microsoft.com/office/drawing/2014/main" xmlns="" id="{00000000-0008-0000-2000-00000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337" name="268 CuadroTexto">
          <a:extLst>
            <a:ext uri="{FF2B5EF4-FFF2-40B4-BE49-F238E27FC236}">
              <a16:creationId xmlns:a16="http://schemas.microsoft.com/office/drawing/2014/main" xmlns="" id="{00000000-0008-0000-2000-00000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38" name="269 CuadroTexto">
          <a:extLst>
            <a:ext uri="{FF2B5EF4-FFF2-40B4-BE49-F238E27FC236}">
              <a16:creationId xmlns:a16="http://schemas.microsoft.com/office/drawing/2014/main" xmlns="" id="{00000000-0008-0000-2000-00000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39" name="270 CuadroTexto">
          <a:extLst>
            <a:ext uri="{FF2B5EF4-FFF2-40B4-BE49-F238E27FC236}">
              <a16:creationId xmlns:a16="http://schemas.microsoft.com/office/drawing/2014/main" xmlns="" id="{00000000-0008-0000-2000-00000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0" name="271 CuadroTexto">
          <a:extLst>
            <a:ext uri="{FF2B5EF4-FFF2-40B4-BE49-F238E27FC236}">
              <a16:creationId xmlns:a16="http://schemas.microsoft.com/office/drawing/2014/main" xmlns="" id="{00000000-0008-0000-2000-00000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1" name="272 CuadroTexto">
          <a:extLst>
            <a:ext uri="{FF2B5EF4-FFF2-40B4-BE49-F238E27FC236}">
              <a16:creationId xmlns:a16="http://schemas.microsoft.com/office/drawing/2014/main" xmlns="" id="{00000000-0008-0000-2000-00000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2" name="273 CuadroTexto">
          <a:extLst>
            <a:ext uri="{FF2B5EF4-FFF2-40B4-BE49-F238E27FC236}">
              <a16:creationId xmlns:a16="http://schemas.microsoft.com/office/drawing/2014/main" xmlns="" id="{00000000-0008-0000-2000-00000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3" name="274 CuadroTexto">
          <a:extLst>
            <a:ext uri="{FF2B5EF4-FFF2-40B4-BE49-F238E27FC236}">
              <a16:creationId xmlns:a16="http://schemas.microsoft.com/office/drawing/2014/main" xmlns="" id="{00000000-0008-0000-2000-00000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4" name="275 CuadroTexto">
          <a:extLst>
            <a:ext uri="{FF2B5EF4-FFF2-40B4-BE49-F238E27FC236}">
              <a16:creationId xmlns:a16="http://schemas.microsoft.com/office/drawing/2014/main" xmlns="" id="{00000000-0008-0000-2000-00001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5" name="276 CuadroTexto">
          <a:extLst>
            <a:ext uri="{FF2B5EF4-FFF2-40B4-BE49-F238E27FC236}">
              <a16:creationId xmlns:a16="http://schemas.microsoft.com/office/drawing/2014/main" xmlns="" id="{00000000-0008-0000-2000-00001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6" name="277 CuadroTexto">
          <a:extLst>
            <a:ext uri="{FF2B5EF4-FFF2-40B4-BE49-F238E27FC236}">
              <a16:creationId xmlns:a16="http://schemas.microsoft.com/office/drawing/2014/main" xmlns="" id="{00000000-0008-0000-2000-00001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7" name="278 CuadroTexto">
          <a:extLst>
            <a:ext uri="{FF2B5EF4-FFF2-40B4-BE49-F238E27FC236}">
              <a16:creationId xmlns:a16="http://schemas.microsoft.com/office/drawing/2014/main" xmlns="" id="{00000000-0008-0000-2000-00001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8" name="279 CuadroTexto">
          <a:extLst>
            <a:ext uri="{FF2B5EF4-FFF2-40B4-BE49-F238E27FC236}">
              <a16:creationId xmlns:a16="http://schemas.microsoft.com/office/drawing/2014/main" xmlns="" id="{00000000-0008-0000-2000-00001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9" name="280 CuadroTexto">
          <a:extLst>
            <a:ext uri="{FF2B5EF4-FFF2-40B4-BE49-F238E27FC236}">
              <a16:creationId xmlns:a16="http://schemas.microsoft.com/office/drawing/2014/main" xmlns="" id="{00000000-0008-0000-2000-00001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0" name="281 CuadroTexto">
          <a:extLst>
            <a:ext uri="{FF2B5EF4-FFF2-40B4-BE49-F238E27FC236}">
              <a16:creationId xmlns:a16="http://schemas.microsoft.com/office/drawing/2014/main" xmlns="" id="{00000000-0008-0000-2000-00001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1" name="282 CuadroTexto">
          <a:extLst>
            <a:ext uri="{FF2B5EF4-FFF2-40B4-BE49-F238E27FC236}">
              <a16:creationId xmlns:a16="http://schemas.microsoft.com/office/drawing/2014/main" xmlns="" id="{00000000-0008-0000-2000-00001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2" name="283 CuadroTexto">
          <a:extLst>
            <a:ext uri="{FF2B5EF4-FFF2-40B4-BE49-F238E27FC236}">
              <a16:creationId xmlns:a16="http://schemas.microsoft.com/office/drawing/2014/main" xmlns="" id="{00000000-0008-0000-2000-00001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3" name="284 CuadroTexto">
          <a:extLst>
            <a:ext uri="{FF2B5EF4-FFF2-40B4-BE49-F238E27FC236}">
              <a16:creationId xmlns:a16="http://schemas.microsoft.com/office/drawing/2014/main" xmlns="" id="{00000000-0008-0000-2000-00001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54" name="285 CuadroTexto">
          <a:extLst>
            <a:ext uri="{FF2B5EF4-FFF2-40B4-BE49-F238E27FC236}">
              <a16:creationId xmlns:a16="http://schemas.microsoft.com/office/drawing/2014/main" xmlns="" id="{00000000-0008-0000-2000-00001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5" name="286 CuadroTexto">
          <a:extLst>
            <a:ext uri="{FF2B5EF4-FFF2-40B4-BE49-F238E27FC236}">
              <a16:creationId xmlns:a16="http://schemas.microsoft.com/office/drawing/2014/main" xmlns="" id="{00000000-0008-0000-2000-00001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6" name="287 CuadroTexto">
          <a:extLst>
            <a:ext uri="{FF2B5EF4-FFF2-40B4-BE49-F238E27FC236}">
              <a16:creationId xmlns:a16="http://schemas.microsoft.com/office/drawing/2014/main" xmlns="" id="{00000000-0008-0000-2000-00001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7" name="288 CuadroTexto">
          <a:extLst>
            <a:ext uri="{FF2B5EF4-FFF2-40B4-BE49-F238E27FC236}">
              <a16:creationId xmlns:a16="http://schemas.microsoft.com/office/drawing/2014/main" xmlns="" id="{00000000-0008-0000-2000-00001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8" name="289 CuadroTexto">
          <a:extLst>
            <a:ext uri="{FF2B5EF4-FFF2-40B4-BE49-F238E27FC236}">
              <a16:creationId xmlns:a16="http://schemas.microsoft.com/office/drawing/2014/main" xmlns="" id="{00000000-0008-0000-2000-00001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9" name="290 CuadroTexto">
          <a:extLst>
            <a:ext uri="{FF2B5EF4-FFF2-40B4-BE49-F238E27FC236}">
              <a16:creationId xmlns:a16="http://schemas.microsoft.com/office/drawing/2014/main" xmlns="" id="{00000000-0008-0000-2000-00001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0" name="291 CuadroTexto">
          <a:extLst>
            <a:ext uri="{FF2B5EF4-FFF2-40B4-BE49-F238E27FC236}">
              <a16:creationId xmlns:a16="http://schemas.microsoft.com/office/drawing/2014/main" xmlns="" id="{00000000-0008-0000-2000-00002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1" name="292 CuadroTexto">
          <a:extLst>
            <a:ext uri="{FF2B5EF4-FFF2-40B4-BE49-F238E27FC236}">
              <a16:creationId xmlns:a16="http://schemas.microsoft.com/office/drawing/2014/main" xmlns="" id="{00000000-0008-0000-2000-00002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2" name="293 CuadroTexto">
          <a:extLst>
            <a:ext uri="{FF2B5EF4-FFF2-40B4-BE49-F238E27FC236}">
              <a16:creationId xmlns:a16="http://schemas.microsoft.com/office/drawing/2014/main" xmlns="" id="{00000000-0008-0000-2000-00002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3" name="294 CuadroTexto">
          <a:extLst>
            <a:ext uri="{FF2B5EF4-FFF2-40B4-BE49-F238E27FC236}">
              <a16:creationId xmlns:a16="http://schemas.microsoft.com/office/drawing/2014/main" xmlns="" id="{00000000-0008-0000-2000-00002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4" name="295 CuadroTexto">
          <a:extLst>
            <a:ext uri="{FF2B5EF4-FFF2-40B4-BE49-F238E27FC236}">
              <a16:creationId xmlns:a16="http://schemas.microsoft.com/office/drawing/2014/main" xmlns="" id="{00000000-0008-0000-2000-00002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5" name="296 CuadroTexto">
          <a:extLst>
            <a:ext uri="{FF2B5EF4-FFF2-40B4-BE49-F238E27FC236}">
              <a16:creationId xmlns:a16="http://schemas.microsoft.com/office/drawing/2014/main" xmlns="" id="{00000000-0008-0000-2000-00002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6" name="17 CuadroTexto">
          <a:extLst>
            <a:ext uri="{FF2B5EF4-FFF2-40B4-BE49-F238E27FC236}">
              <a16:creationId xmlns:a16="http://schemas.microsoft.com/office/drawing/2014/main" xmlns="" id="{00000000-0008-0000-2000-00002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367" name="90 CuadroTexto">
          <a:extLst>
            <a:ext uri="{FF2B5EF4-FFF2-40B4-BE49-F238E27FC236}">
              <a16:creationId xmlns:a16="http://schemas.microsoft.com/office/drawing/2014/main" xmlns="" id="{00000000-0008-0000-2000-00002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68" name="91 CuadroTexto">
          <a:extLst>
            <a:ext uri="{FF2B5EF4-FFF2-40B4-BE49-F238E27FC236}">
              <a16:creationId xmlns:a16="http://schemas.microsoft.com/office/drawing/2014/main" xmlns="" id="{00000000-0008-0000-2000-00002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69" name="92 CuadroTexto">
          <a:extLst>
            <a:ext uri="{FF2B5EF4-FFF2-40B4-BE49-F238E27FC236}">
              <a16:creationId xmlns:a16="http://schemas.microsoft.com/office/drawing/2014/main" xmlns="" id="{00000000-0008-0000-2000-00002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0" name="93 CuadroTexto">
          <a:extLst>
            <a:ext uri="{FF2B5EF4-FFF2-40B4-BE49-F238E27FC236}">
              <a16:creationId xmlns:a16="http://schemas.microsoft.com/office/drawing/2014/main" xmlns="" id="{00000000-0008-0000-2000-00002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1" name="94 CuadroTexto">
          <a:extLst>
            <a:ext uri="{FF2B5EF4-FFF2-40B4-BE49-F238E27FC236}">
              <a16:creationId xmlns:a16="http://schemas.microsoft.com/office/drawing/2014/main" xmlns="" id="{00000000-0008-0000-2000-00002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2" name="95 CuadroTexto">
          <a:extLst>
            <a:ext uri="{FF2B5EF4-FFF2-40B4-BE49-F238E27FC236}">
              <a16:creationId xmlns:a16="http://schemas.microsoft.com/office/drawing/2014/main" xmlns="" id="{00000000-0008-0000-2000-00002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3" name="96 CuadroTexto">
          <a:extLst>
            <a:ext uri="{FF2B5EF4-FFF2-40B4-BE49-F238E27FC236}">
              <a16:creationId xmlns:a16="http://schemas.microsoft.com/office/drawing/2014/main" xmlns="" id="{00000000-0008-0000-2000-00002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4" name="97 CuadroTexto">
          <a:extLst>
            <a:ext uri="{FF2B5EF4-FFF2-40B4-BE49-F238E27FC236}">
              <a16:creationId xmlns:a16="http://schemas.microsoft.com/office/drawing/2014/main" xmlns="" id="{00000000-0008-0000-2000-00002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5" name="98 CuadroTexto">
          <a:extLst>
            <a:ext uri="{FF2B5EF4-FFF2-40B4-BE49-F238E27FC236}">
              <a16:creationId xmlns:a16="http://schemas.microsoft.com/office/drawing/2014/main" xmlns="" id="{00000000-0008-0000-2000-00002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6" name="99 CuadroTexto">
          <a:extLst>
            <a:ext uri="{FF2B5EF4-FFF2-40B4-BE49-F238E27FC236}">
              <a16:creationId xmlns:a16="http://schemas.microsoft.com/office/drawing/2014/main" xmlns="" id="{00000000-0008-0000-2000-00003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7" name="100 CuadroTexto">
          <a:extLst>
            <a:ext uri="{FF2B5EF4-FFF2-40B4-BE49-F238E27FC236}">
              <a16:creationId xmlns:a16="http://schemas.microsoft.com/office/drawing/2014/main" xmlns="" id="{00000000-0008-0000-2000-00003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8" name="101 CuadroTexto">
          <a:extLst>
            <a:ext uri="{FF2B5EF4-FFF2-40B4-BE49-F238E27FC236}">
              <a16:creationId xmlns:a16="http://schemas.microsoft.com/office/drawing/2014/main" xmlns="" id="{00000000-0008-0000-2000-000032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79" name="118 CuadroTexto">
          <a:extLst>
            <a:ext uri="{FF2B5EF4-FFF2-40B4-BE49-F238E27FC236}">
              <a16:creationId xmlns:a16="http://schemas.microsoft.com/office/drawing/2014/main" xmlns="" id="{00000000-0008-0000-2000-00003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0" name="119 CuadroTexto">
          <a:extLst>
            <a:ext uri="{FF2B5EF4-FFF2-40B4-BE49-F238E27FC236}">
              <a16:creationId xmlns:a16="http://schemas.microsoft.com/office/drawing/2014/main" xmlns="" id="{00000000-0008-0000-2000-00003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1" name="120 CuadroTexto">
          <a:extLst>
            <a:ext uri="{FF2B5EF4-FFF2-40B4-BE49-F238E27FC236}">
              <a16:creationId xmlns:a16="http://schemas.microsoft.com/office/drawing/2014/main" xmlns="" id="{00000000-0008-0000-2000-00003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2" name="121 CuadroTexto">
          <a:extLst>
            <a:ext uri="{FF2B5EF4-FFF2-40B4-BE49-F238E27FC236}">
              <a16:creationId xmlns:a16="http://schemas.microsoft.com/office/drawing/2014/main" xmlns="" id="{00000000-0008-0000-2000-00003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3" name="122 CuadroTexto">
          <a:extLst>
            <a:ext uri="{FF2B5EF4-FFF2-40B4-BE49-F238E27FC236}">
              <a16:creationId xmlns:a16="http://schemas.microsoft.com/office/drawing/2014/main" xmlns="" id="{00000000-0008-0000-2000-00003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4" name="123 CuadroTexto">
          <a:extLst>
            <a:ext uri="{FF2B5EF4-FFF2-40B4-BE49-F238E27FC236}">
              <a16:creationId xmlns:a16="http://schemas.microsoft.com/office/drawing/2014/main" xmlns="" id="{00000000-0008-0000-2000-00003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5" name="124 CuadroTexto">
          <a:extLst>
            <a:ext uri="{FF2B5EF4-FFF2-40B4-BE49-F238E27FC236}">
              <a16:creationId xmlns:a16="http://schemas.microsoft.com/office/drawing/2014/main" xmlns="" id="{00000000-0008-0000-2000-00003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6" name="125 CuadroTexto">
          <a:extLst>
            <a:ext uri="{FF2B5EF4-FFF2-40B4-BE49-F238E27FC236}">
              <a16:creationId xmlns:a16="http://schemas.microsoft.com/office/drawing/2014/main" xmlns="" id="{00000000-0008-0000-2000-00003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7" name="143 CuadroTexto">
          <a:extLst>
            <a:ext uri="{FF2B5EF4-FFF2-40B4-BE49-F238E27FC236}">
              <a16:creationId xmlns:a16="http://schemas.microsoft.com/office/drawing/2014/main" xmlns="" id="{00000000-0008-0000-2000-00003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8" name="144 CuadroTexto">
          <a:extLst>
            <a:ext uri="{FF2B5EF4-FFF2-40B4-BE49-F238E27FC236}">
              <a16:creationId xmlns:a16="http://schemas.microsoft.com/office/drawing/2014/main" xmlns="" id="{00000000-0008-0000-2000-00003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9" name="145 CuadroTexto">
          <a:extLst>
            <a:ext uri="{FF2B5EF4-FFF2-40B4-BE49-F238E27FC236}">
              <a16:creationId xmlns:a16="http://schemas.microsoft.com/office/drawing/2014/main" xmlns="" id="{00000000-0008-0000-2000-00003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0" name="146 CuadroTexto">
          <a:extLst>
            <a:ext uri="{FF2B5EF4-FFF2-40B4-BE49-F238E27FC236}">
              <a16:creationId xmlns:a16="http://schemas.microsoft.com/office/drawing/2014/main" xmlns="" id="{00000000-0008-0000-2000-00003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1" name="147 CuadroTexto">
          <a:extLst>
            <a:ext uri="{FF2B5EF4-FFF2-40B4-BE49-F238E27FC236}">
              <a16:creationId xmlns:a16="http://schemas.microsoft.com/office/drawing/2014/main" xmlns="" id="{00000000-0008-0000-2000-00003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2" name="148 CuadroTexto">
          <a:extLst>
            <a:ext uri="{FF2B5EF4-FFF2-40B4-BE49-F238E27FC236}">
              <a16:creationId xmlns:a16="http://schemas.microsoft.com/office/drawing/2014/main" xmlns="" id="{00000000-0008-0000-2000-00004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3" name="149 CuadroTexto">
          <a:extLst>
            <a:ext uri="{FF2B5EF4-FFF2-40B4-BE49-F238E27FC236}">
              <a16:creationId xmlns:a16="http://schemas.microsoft.com/office/drawing/2014/main" xmlns="" id="{00000000-0008-0000-2000-00004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4" name="150 CuadroTexto">
          <a:extLst>
            <a:ext uri="{FF2B5EF4-FFF2-40B4-BE49-F238E27FC236}">
              <a16:creationId xmlns:a16="http://schemas.microsoft.com/office/drawing/2014/main" xmlns="" id="{00000000-0008-0000-2000-00004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5" name="151 CuadroTexto">
          <a:extLst>
            <a:ext uri="{FF2B5EF4-FFF2-40B4-BE49-F238E27FC236}">
              <a16:creationId xmlns:a16="http://schemas.microsoft.com/office/drawing/2014/main" xmlns="" id="{00000000-0008-0000-2000-00004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6" name="152 CuadroTexto">
          <a:extLst>
            <a:ext uri="{FF2B5EF4-FFF2-40B4-BE49-F238E27FC236}">
              <a16:creationId xmlns:a16="http://schemas.microsoft.com/office/drawing/2014/main" xmlns="" id="{00000000-0008-0000-2000-00004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7" name="153 CuadroTexto">
          <a:extLst>
            <a:ext uri="{FF2B5EF4-FFF2-40B4-BE49-F238E27FC236}">
              <a16:creationId xmlns:a16="http://schemas.microsoft.com/office/drawing/2014/main" xmlns="" id="{00000000-0008-0000-2000-00004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8" name="154 CuadroTexto">
          <a:extLst>
            <a:ext uri="{FF2B5EF4-FFF2-40B4-BE49-F238E27FC236}">
              <a16:creationId xmlns:a16="http://schemas.microsoft.com/office/drawing/2014/main" xmlns="" id="{00000000-0008-0000-2000-00004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9" name="155 CuadroTexto">
          <a:extLst>
            <a:ext uri="{FF2B5EF4-FFF2-40B4-BE49-F238E27FC236}">
              <a16:creationId xmlns:a16="http://schemas.microsoft.com/office/drawing/2014/main" xmlns="" id="{00000000-0008-0000-2000-00004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0" name="156 CuadroTexto">
          <a:extLst>
            <a:ext uri="{FF2B5EF4-FFF2-40B4-BE49-F238E27FC236}">
              <a16:creationId xmlns:a16="http://schemas.microsoft.com/office/drawing/2014/main" xmlns="" id="{00000000-0008-0000-2000-00004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1" name="157 CuadroTexto">
          <a:extLst>
            <a:ext uri="{FF2B5EF4-FFF2-40B4-BE49-F238E27FC236}">
              <a16:creationId xmlns:a16="http://schemas.microsoft.com/office/drawing/2014/main" xmlns="" id="{00000000-0008-0000-2000-00004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2" name="158 CuadroTexto">
          <a:extLst>
            <a:ext uri="{FF2B5EF4-FFF2-40B4-BE49-F238E27FC236}">
              <a16:creationId xmlns:a16="http://schemas.microsoft.com/office/drawing/2014/main" xmlns="" id="{00000000-0008-0000-2000-00004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3" name="159 CuadroTexto">
          <a:extLst>
            <a:ext uri="{FF2B5EF4-FFF2-40B4-BE49-F238E27FC236}">
              <a16:creationId xmlns:a16="http://schemas.microsoft.com/office/drawing/2014/main" xmlns="" id="{00000000-0008-0000-2000-00004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4" name="160 CuadroTexto">
          <a:extLst>
            <a:ext uri="{FF2B5EF4-FFF2-40B4-BE49-F238E27FC236}">
              <a16:creationId xmlns:a16="http://schemas.microsoft.com/office/drawing/2014/main" xmlns="" id="{00000000-0008-0000-2000-00004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5" name="161 CuadroTexto">
          <a:extLst>
            <a:ext uri="{FF2B5EF4-FFF2-40B4-BE49-F238E27FC236}">
              <a16:creationId xmlns:a16="http://schemas.microsoft.com/office/drawing/2014/main" xmlns="" id="{00000000-0008-0000-2000-00004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6" name="162 CuadroTexto">
          <a:extLst>
            <a:ext uri="{FF2B5EF4-FFF2-40B4-BE49-F238E27FC236}">
              <a16:creationId xmlns:a16="http://schemas.microsoft.com/office/drawing/2014/main" xmlns="" id="{00000000-0008-0000-2000-00004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7" name="163 CuadroTexto">
          <a:extLst>
            <a:ext uri="{FF2B5EF4-FFF2-40B4-BE49-F238E27FC236}">
              <a16:creationId xmlns:a16="http://schemas.microsoft.com/office/drawing/2014/main" xmlns="" id="{00000000-0008-0000-2000-00004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8" name="164 CuadroTexto">
          <a:extLst>
            <a:ext uri="{FF2B5EF4-FFF2-40B4-BE49-F238E27FC236}">
              <a16:creationId xmlns:a16="http://schemas.microsoft.com/office/drawing/2014/main" xmlns="" id="{00000000-0008-0000-2000-00005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9" name="165 CuadroTexto">
          <a:extLst>
            <a:ext uri="{FF2B5EF4-FFF2-40B4-BE49-F238E27FC236}">
              <a16:creationId xmlns:a16="http://schemas.microsoft.com/office/drawing/2014/main" xmlns="" id="{00000000-0008-0000-2000-00005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0" name="166 CuadroTexto">
          <a:extLst>
            <a:ext uri="{FF2B5EF4-FFF2-40B4-BE49-F238E27FC236}">
              <a16:creationId xmlns:a16="http://schemas.microsoft.com/office/drawing/2014/main" xmlns="" id="{00000000-0008-0000-2000-00005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1" name="167 CuadroTexto">
          <a:extLst>
            <a:ext uri="{FF2B5EF4-FFF2-40B4-BE49-F238E27FC236}">
              <a16:creationId xmlns:a16="http://schemas.microsoft.com/office/drawing/2014/main" xmlns="" id="{00000000-0008-0000-2000-00005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2" name="168 CuadroTexto">
          <a:extLst>
            <a:ext uri="{FF2B5EF4-FFF2-40B4-BE49-F238E27FC236}">
              <a16:creationId xmlns:a16="http://schemas.microsoft.com/office/drawing/2014/main" xmlns="" id="{00000000-0008-0000-2000-00005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3" name="169 CuadroTexto">
          <a:extLst>
            <a:ext uri="{FF2B5EF4-FFF2-40B4-BE49-F238E27FC236}">
              <a16:creationId xmlns:a16="http://schemas.microsoft.com/office/drawing/2014/main" xmlns="" id="{00000000-0008-0000-2000-00005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4" name="170 CuadroTexto">
          <a:extLst>
            <a:ext uri="{FF2B5EF4-FFF2-40B4-BE49-F238E27FC236}">
              <a16:creationId xmlns:a16="http://schemas.microsoft.com/office/drawing/2014/main" xmlns="" id="{00000000-0008-0000-2000-00005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5" name="171 CuadroTexto">
          <a:extLst>
            <a:ext uri="{FF2B5EF4-FFF2-40B4-BE49-F238E27FC236}">
              <a16:creationId xmlns:a16="http://schemas.microsoft.com/office/drawing/2014/main" xmlns="" id="{00000000-0008-0000-2000-00005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6" name="172 CuadroTexto">
          <a:extLst>
            <a:ext uri="{FF2B5EF4-FFF2-40B4-BE49-F238E27FC236}">
              <a16:creationId xmlns:a16="http://schemas.microsoft.com/office/drawing/2014/main" xmlns="" id="{00000000-0008-0000-2000-00005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7" name="173 CuadroTexto">
          <a:extLst>
            <a:ext uri="{FF2B5EF4-FFF2-40B4-BE49-F238E27FC236}">
              <a16:creationId xmlns:a16="http://schemas.microsoft.com/office/drawing/2014/main" xmlns="" id="{00000000-0008-0000-2000-00005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8" name="174 CuadroTexto">
          <a:extLst>
            <a:ext uri="{FF2B5EF4-FFF2-40B4-BE49-F238E27FC236}">
              <a16:creationId xmlns:a16="http://schemas.microsoft.com/office/drawing/2014/main" xmlns="" id="{00000000-0008-0000-2000-00005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9" name="175 CuadroTexto">
          <a:extLst>
            <a:ext uri="{FF2B5EF4-FFF2-40B4-BE49-F238E27FC236}">
              <a16:creationId xmlns:a16="http://schemas.microsoft.com/office/drawing/2014/main" xmlns="" id="{00000000-0008-0000-2000-00005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0" name="176 CuadroTexto">
          <a:extLst>
            <a:ext uri="{FF2B5EF4-FFF2-40B4-BE49-F238E27FC236}">
              <a16:creationId xmlns:a16="http://schemas.microsoft.com/office/drawing/2014/main" xmlns="" id="{00000000-0008-0000-2000-00005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1" name="177 CuadroTexto">
          <a:extLst>
            <a:ext uri="{FF2B5EF4-FFF2-40B4-BE49-F238E27FC236}">
              <a16:creationId xmlns:a16="http://schemas.microsoft.com/office/drawing/2014/main" xmlns="" id="{00000000-0008-0000-2000-00005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2" name="178 CuadroTexto">
          <a:extLst>
            <a:ext uri="{FF2B5EF4-FFF2-40B4-BE49-F238E27FC236}">
              <a16:creationId xmlns:a16="http://schemas.microsoft.com/office/drawing/2014/main" xmlns="" id="{00000000-0008-0000-2000-00005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3" name="179 CuadroTexto">
          <a:extLst>
            <a:ext uri="{FF2B5EF4-FFF2-40B4-BE49-F238E27FC236}">
              <a16:creationId xmlns:a16="http://schemas.microsoft.com/office/drawing/2014/main" xmlns="" id="{00000000-0008-0000-2000-00005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4" name="180 CuadroTexto">
          <a:extLst>
            <a:ext uri="{FF2B5EF4-FFF2-40B4-BE49-F238E27FC236}">
              <a16:creationId xmlns:a16="http://schemas.microsoft.com/office/drawing/2014/main" xmlns="" id="{00000000-0008-0000-2000-00006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5" name="181 CuadroTexto">
          <a:extLst>
            <a:ext uri="{FF2B5EF4-FFF2-40B4-BE49-F238E27FC236}">
              <a16:creationId xmlns:a16="http://schemas.microsoft.com/office/drawing/2014/main" xmlns="" id="{00000000-0008-0000-2000-00006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6" name="182 CuadroTexto">
          <a:extLst>
            <a:ext uri="{FF2B5EF4-FFF2-40B4-BE49-F238E27FC236}">
              <a16:creationId xmlns:a16="http://schemas.microsoft.com/office/drawing/2014/main" xmlns="" id="{00000000-0008-0000-2000-00006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7" name="183 CuadroTexto">
          <a:extLst>
            <a:ext uri="{FF2B5EF4-FFF2-40B4-BE49-F238E27FC236}">
              <a16:creationId xmlns:a16="http://schemas.microsoft.com/office/drawing/2014/main" xmlns="" id="{00000000-0008-0000-2000-00006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8" name="184 CuadroTexto">
          <a:extLst>
            <a:ext uri="{FF2B5EF4-FFF2-40B4-BE49-F238E27FC236}">
              <a16:creationId xmlns:a16="http://schemas.microsoft.com/office/drawing/2014/main" xmlns="" id="{00000000-0008-0000-2000-00006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9" name="185 CuadroTexto">
          <a:extLst>
            <a:ext uri="{FF2B5EF4-FFF2-40B4-BE49-F238E27FC236}">
              <a16:creationId xmlns:a16="http://schemas.microsoft.com/office/drawing/2014/main" xmlns="" id="{00000000-0008-0000-2000-00006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0" name="186 CuadroTexto">
          <a:extLst>
            <a:ext uri="{FF2B5EF4-FFF2-40B4-BE49-F238E27FC236}">
              <a16:creationId xmlns:a16="http://schemas.microsoft.com/office/drawing/2014/main" xmlns="" id="{00000000-0008-0000-2000-00006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1" name="187 CuadroTexto">
          <a:extLst>
            <a:ext uri="{FF2B5EF4-FFF2-40B4-BE49-F238E27FC236}">
              <a16:creationId xmlns:a16="http://schemas.microsoft.com/office/drawing/2014/main" xmlns="" id="{00000000-0008-0000-2000-00006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2" name="188 CuadroTexto">
          <a:extLst>
            <a:ext uri="{FF2B5EF4-FFF2-40B4-BE49-F238E27FC236}">
              <a16:creationId xmlns:a16="http://schemas.microsoft.com/office/drawing/2014/main" xmlns="" id="{00000000-0008-0000-2000-00006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3" name="189 CuadroTexto">
          <a:extLst>
            <a:ext uri="{FF2B5EF4-FFF2-40B4-BE49-F238E27FC236}">
              <a16:creationId xmlns:a16="http://schemas.microsoft.com/office/drawing/2014/main" xmlns="" id="{00000000-0008-0000-2000-00006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4" name="190 CuadroTexto">
          <a:extLst>
            <a:ext uri="{FF2B5EF4-FFF2-40B4-BE49-F238E27FC236}">
              <a16:creationId xmlns:a16="http://schemas.microsoft.com/office/drawing/2014/main" xmlns="" id="{00000000-0008-0000-2000-00006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5" name="191 CuadroTexto">
          <a:extLst>
            <a:ext uri="{FF2B5EF4-FFF2-40B4-BE49-F238E27FC236}">
              <a16:creationId xmlns:a16="http://schemas.microsoft.com/office/drawing/2014/main" xmlns="" id="{00000000-0008-0000-2000-00006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6" name="192 CuadroTexto">
          <a:extLst>
            <a:ext uri="{FF2B5EF4-FFF2-40B4-BE49-F238E27FC236}">
              <a16:creationId xmlns:a16="http://schemas.microsoft.com/office/drawing/2014/main" xmlns="" id="{00000000-0008-0000-2000-00006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7" name="193 CuadroTexto">
          <a:extLst>
            <a:ext uri="{FF2B5EF4-FFF2-40B4-BE49-F238E27FC236}">
              <a16:creationId xmlns:a16="http://schemas.microsoft.com/office/drawing/2014/main" xmlns="" id="{00000000-0008-0000-2000-00006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8" name="194 CuadroTexto">
          <a:extLst>
            <a:ext uri="{FF2B5EF4-FFF2-40B4-BE49-F238E27FC236}">
              <a16:creationId xmlns:a16="http://schemas.microsoft.com/office/drawing/2014/main" xmlns="" id="{00000000-0008-0000-2000-00006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9" name="195 CuadroTexto">
          <a:extLst>
            <a:ext uri="{FF2B5EF4-FFF2-40B4-BE49-F238E27FC236}">
              <a16:creationId xmlns:a16="http://schemas.microsoft.com/office/drawing/2014/main" xmlns="" id="{00000000-0008-0000-2000-00006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0" name="196 CuadroTexto">
          <a:extLst>
            <a:ext uri="{FF2B5EF4-FFF2-40B4-BE49-F238E27FC236}">
              <a16:creationId xmlns:a16="http://schemas.microsoft.com/office/drawing/2014/main" xmlns="" id="{00000000-0008-0000-2000-00007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1" name="197 CuadroTexto">
          <a:extLst>
            <a:ext uri="{FF2B5EF4-FFF2-40B4-BE49-F238E27FC236}">
              <a16:creationId xmlns:a16="http://schemas.microsoft.com/office/drawing/2014/main" xmlns="" id="{00000000-0008-0000-2000-00007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2" name="198 CuadroTexto">
          <a:extLst>
            <a:ext uri="{FF2B5EF4-FFF2-40B4-BE49-F238E27FC236}">
              <a16:creationId xmlns:a16="http://schemas.microsoft.com/office/drawing/2014/main" xmlns="" id="{00000000-0008-0000-2000-00007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3" name="199 CuadroTexto">
          <a:extLst>
            <a:ext uri="{FF2B5EF4-FFF2-40B4-BE49-F238E27FC236}">
              <a16:creationId xmlns:a16="http://schemas.microsoft.com/office/drawing/2014/main" xmlns="" id="{00000000-0008-0000-2000-00007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4" name="200 CuadroTexto">
          <a:extLst>
            <a:ext uri="{FF2B5EF4-FFF2-40B4-BE49-F238E27FC236}">
              <a16:creationId xmlns:a16="http://schemas.microsoft.com/office/drawing/2014/main" xmlns="" id="{00000000-0008-0000-2000-00007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5" name="201 CuadroTexto">
          <a:extLst>
            <a:ext uri="{FF2B5EF4-FFF2-40B4-BE49-F238E27FC236}">
              <a16:creationId xmlns:a16="http://schemas.microsoft.com/office/drawing/2014/main" xmlns="" id="{00000000-0008-0000-2000-00007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6" name="202 CuadroTexto">
          <a:extLst>
            <a:ext uri="{FF2B5EF4-FFF2-40B4-BE49-F238E27FC236}">
              <a16:creationId xmlns:a16="http://schemas.microsoft.com/office/drawing/2014/main" xmlns="" id="{00000000-0008-0000-2000-00007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7" name="203 CuadroTexto">
          <a:extLst>
            <a:ext uri="{FF2B5EF4-FFF2-40B4-BE49-F238E27FC236}">
              <a16:creationId xmlns:a16="http://schemas.microsoft.com/office/drawing/2014/main" xmlns="" id="{00000000-0008-0000-2000-00007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8" name="204 CuadroTexto">
          <a:extLst>
            <a:ext uri="{FF2B5EF4-FFF2-40B4-BE49-F238E27FC236}">
              <a16:creationId xmlns:a16="http://schemas.microsoft.com/office/drawing/2014/main" xmlns="" id="{00000000-0008-0000-2000-00007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9" name="205 CuadroTexto">
          <a:extLst>
            <a:ext uri="{FF2B5EF4-FFF2-40B4-BE49-F238E27FC236}">
              <a16:creationId xmlns:a16="http://schemas.microsoft.com/office/drawing/2014/main" xmlns="" id="{00000000-0008-0000-2000-00007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0" name="206 CuadroTexto">
          <a:extLst>
            <a:ext uri="{FF2B5EF4-FFF2-40B4-BE49-F238E27FC236}">
              <a16:creationId xmlns:a16="http://schemas.microsoft.com/office/drawing/2014/main" xmlns="" id="{00000000-0008-0000-2000-00007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1" name="207 CuadroTexto">
          <a:extLst>
            <a:ext uri="{FF2B5EF4-FFF2-40B4-BE49-F238E27FC236}">
              <a16:creationId xmlns:a16="http://schemas.microsoft.com/office/drawing/2014/main" xmlns="" id="{00000000-0008-0000-2000-00007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2" name="208 CuadroTexto">
          <a:extLst>
            <a:ext uri="{FF2B5EF4-FFF2-40B4-BE49-F238E27FC236}">
              <a16:creationId xmlns:a16="http://schemas.microsoft.com/office/drawing/2014/main" xmlns="" id="{00000000-0008-0000-2000-00007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3" name="209 CuadroTexto">
          <a:extLst>
            <a:ext uri="{FF2B5EF4-FFF2-40B4-BE49-F238E27FC236}">
              <a16:creationId xmlns:a16="http://schemas.microsoft.com/office/drawing/2014/main" xmlns="" id="{00000000-0008-0000-2000-00007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4" name="210 CuadroTexto">
          <a:extLst>
            <a:ext uri="{FF2B5EF4-FFF2-40B4-BE49-F238E27FC236}">
              <a16:creationId xmlns:a16="http://schemas.microsoft.com/office/drawing/2014/main" xmlns="" id="{00000000-0008-0000-2000-00007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5" name="211 CuadroTexto">
          <a:extLst>
            <a:ext uri="{FF2B5EF4-FFF2-40B4-BE49-F238E27FC236}">
              <a16:creationId xmlns:a16="http://schemas.microsoft.com/office/drawing/2014/main" xmlns="" id="{00000000-0008-0000-2000-00007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6" name="212 CuadroTexto">
          <a:extLst>
            <a:ext uri="{FF2B5EF4-FFF2-40B4-BE49-F238E27FC236}">
              <a16:creationId xmlns:a16="http://schemas.microsoft.com/office/drawing/2014/main" xmlns="" id="{00000000-0008-0000-2000-00008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7" name="213 CuadroTexto">
          <a:extLst>
            <a:ext uri="{FF2B5EF4-FFF2-40B4-BE49-F238E27FC236}">
              <a16:creationId xmlns:a16="http://schemas.microsoft.com/office/drawing/2014/main" xmlns="" id="{00000000-0008-0000-2000-00008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8" name="214 CuadroTexto">
          <a:extLst>
            <a:ext uri="{FF2B5EF4-FFF2-40B4-BE49-F238E27FC236}">
              <a16:creationId xmlns:a16="http://schemas.microsoft.com/office/drawing/2014/main" xmlns="" id="{00000000-0008-0000-2000-00008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9" name="215 CuadroTexto">
          <a:extLst>
            <a:ext uri="{FF2B5EF4-FFF2-40B4-BE49-F238E27FC236}">
              <a16:creationId xmlns:a16="http://schemas.microsoft.com/office/drawing/2014/main" xmlns="" id="{00000000-0008-0000-2000-00008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0" name="216 CuadroTexto">
          <a:extLst>
            <a:ext uri="{FF2B5EF4-FFF2-40B4-BE49-F238E27FC236}">
              <a16:creationId xmlns:a16="http://schemas.microsoft.com/office/drawing/2014/main" xmlns="" id="{00000000-0008-0000-2000-00008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1" name="217 CuadroTexto">
          <a:extLst>
            <a:ext uri="{FF2B5EF4-FFF2-40B4-BE49-F238E27FC236}">
              <a16:creationId xmlns:a16="http://schemas.microsoft.com/office/drawing/2014/main" xmlns="" id="{00000000-0008-0000-2000-00008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2" name="218 CuadroTexto">
          <a:extLst>
            <a:ext uri="{FF2B5EF4-FFF2-40B4-BE49-F238E27FC236}">
              <a16:creationId xmlns:a16="http://schemas.microsoft.com/office/drawing/2014/main" xmlns="" id="{00000000-0008-0000-2000-00008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3" name="219 CuadroTexto">
          <a:extLst>
            <a:ext uri="{FF2B5EF4-FFF2-40B4-BE49-F238E27FC236}">
              <a16:creationId xmlns:a16="http://schemas.microsoft.com/office/drawing/2014/main" xmlns="" id="{00000000-0008-0000-2000-00008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4" name="220 CuadroTexto">
          <a:extLst>
            <a:ext uri="{FF2B5EF4-FFF2-40B4-BE49-F238E27FC236}">
              <a16:creationId xmlns:a16="http://schemas.microsoft.com/office/drawing/2014/main" xmlns="" id="{00000000-0008-0000-2000-00008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5" name="221 CuadroTexto">
          <a:extLst>
            <a:ext uri="{FF2B5EF4-FFF2-40B4-BE49-F238E27FC236}">
              <a16:creationId xmlns:a16="http://schemas.microsoft.com/office/drawing/2014/main" xmlns="" id="{00000000-0008-0000-2000-00008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6" name="222 CuadroTexto">
          <a:extLst>
            <a:ext uri="{FF2B5EF4-FFF2-40B4-BE49-F238E27FC236}">
              <a16:creationId xmlns:a16="http://schemas.microsoft.com/office/drawing/2014/main" xmlns="" id="{00000000-0008-0000-2000-00008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7" name="223 CuadroTexto">
          <a:extLst>
            <a:ext uri="{FF2B5EF4-FFF2-40B4-BE49-F238E27FC236}">
              <a16:creationId xmlns:a16="http://schemas.microsoft.com/office/drawing/2014/main" xmlns="" id="{00000000-0008-0000-2000-00008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8" name="224 CuadroTexto">
          <a:extLst>
            <a:ext uri="{FF2B5EF4-FFF2-40B4-BE49-F238E27FC236}">
              <a16:creationId xmlns:a16="http://schemas.microsoft.com/office/drawing/2014/main" xmlns="" id="{00000000-0008-0000-2000-00008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9" name="225 CuadroTexto">
          <a:extLst>
            <a:ext uri="{FF2B5EF4-FFF2-40B4-BE49-F238E27FC236}">
              <a16:creationId xmlns:a16="http://schemas.microsoft.com/office/drawing/2014/main" xmlns="" id="{00000000-0008-0000-2000-00008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0" name="226 CuadroTexto">
          <a:extLst>
            <a:ext uri="{FF2B5EF4-FFF2-40B4-BE49-F238E27FC236}">
              <a16:creationId xmlns:a16="http://schemas.microsoft.com/office/drawing/2014/main" xmlns="" id="{00000000-0008-0000-2000-00008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1" name="227 CuadroTexto">
          <a:extLst>
            <a:ext uri="{FF2B5EF4-FFF2-40B4-BE49-F238E27FC236}">
              <a16:creationId xmlns:a16="http://schemas.microsoft.com/office/drawing/2014/main" xmlns="" id="{00000000-0008-0000-2000-00008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2" name="228 CuadroTexto">
          <a:extLst>
            <a:ext uri="{FF2B5EF4-FFF2-40B4-BE49-F238E27FC236}">
              <a16:creationId xmlns:a16="http://schemas.microsoft.com/office/drawing/2014/main" xmlns="" id="{00000000-0008-0000-2000-00009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3" name="229 CuadroTexto">
          <a:extLst>
            <a:ext uri="{FF2B5EF4-FFF2-40B4-BE49-F238E27FC236}">
              <a16:creationId xmlns:a16="http://schemas.microsoft.com/office/drawing/2014/main" xmlns="" id="{00000000-0008-0000-2000-00009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4" name="230 CuadroTexto">
          <a:extLst>
            <a:ext uri="{FF2B5EF4-FFF2-40B4-BE49-F238E27FC236}">
              <a16:creationId xmlns:a16="http://schemas.microsoft.com/office/drawing/2014/main" xmlns="" id="{00000000-0008-0000-2000-00009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5" name="231 CuadroTexto">
          <a:extLst>
            <a:ext uri="{FF2B5EF4-FFF2-40B4-BE49-F238E27FC236}">
              <a16:creationId xmlns:a16="http://schemas.microsoft.com/office/drawing/2014/main" xmlns="" id="{00000000-0008-0000-2000-00009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6" name="232 CuadroTexto">
          <a:extLst>
            <a:ext uri="{FF2B5EF4-FFF2-40B4-BE49-F238E27FC236}">
              <a16:creationId xmlns:a16="http://schemas.microsoft.com/office/drawing/2014/main" xmlns="" id="{00000000-0008-0000-2000-00009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7" name="233 CuadroTexto">
          <a:extLst>
            <a:ext uri="{FF2B5EF4-FFF2-40B4-BE49-F238E27FC236}">
              <a16:creationId xmlns:a16="http://schemas.microsoft.com/office/drawing/2014/main" xmlns="" id="{00000000-0008-0000-2000-00009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8" name="234 CuadroTexto">
          <a:extLst>
            <a:ext uri="{FF2B5EF4-FFF2-40B4-BE49-F238E27FC236}">
              <a16:creationId xmlns:a16="http://schemas.microsoft.com/office/drawing/2014/main" xmlns="" id="{00000000-0008-0000-2000-00009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9" name="235 CuadroTexto">
          <a:extLst>
            <a:ext uri="{FF2B5EF4-FFF2-40B4-BE49-F238E27FC236}">
              <a16:creationId xmlns:a16="http://schemas.microsoft.com/office/drawing/2014/main" xmlns="" id="{00000000-0008-0000-2000-00009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0" name="236 CuadroTexto">
          <a:extLst>
            <a:ext uri="{FF2B5EF4-FFF2-40B4-BE49-F238E27FC236}">
              <a16:creationId xmlns:a16="http://schemas.microsoft.com/office/drawing/2014/main" xmlns="" id="{00000000-0008-0000-2000-00009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1" name="237 CuadroTexto">
          <a:extLst>
            <a:ext uri="{FF2B5EF4-FFF2-40B4-BE49-F238E27FC236}">
              <a16:creationId xmlns:a16="http://schemas.microsoft.com/office/drawing/2014/main" xmlns="" id="{00000000-0008-0000-2000-00009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2" name="238 CuadroTexto">
          <a:extLst>
            <a:ext uri="{FF2B5EF4-FFF2-40B4-BE49-F238E27FC236}">
              <a16:creationId xmlns:a16="http://schemas.microsoft.com/office/drawing/2014/main" xmlns="" id="{00000000-0008-0000-2000-00009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3" name="239 CuadroTexto">
          <a:extLst>
            <a:ext uri="{FF2B5EF4-FFF2-40B4-BE49-F238E27FC236}">
              <a16:creationId xmlns:a16="http://schemas.microsoft.com/office/drawing/2014/main" xmlns="" id="{00000000-0008-0000-2000-00009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4" name="240 CuadroTexto">
          <a:extLst>
            <a:ext uri="{FF2B5EF4-FFF2-40B4-BE49-F238E27FC236}">
              <a16:creationId xmlns:a16="http://schemas.microsoft.com/office/drawing/2014/main" xmlns="" id="{00000000-0008-0000-2000-00009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5" name="241 CuadroTexto">
          <a:extLst>
            <a:ext uri="{FF2B5EF4-FFF2-40B4-BE49-F238E27FC236}">
              <a16:creationId xmlns:a16="http://schemas.microsoft.com/office/drawing/2014/main" xmlns="" id="{00000000-0008-0000-2000-00009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6" name="242 CuadroTexto">
          <a:extLst>
            <a:ext uri="{FF2B5EF4-FFF2-40B4-BE49-F238E27FC236}">
              <a16:creationId xmlns:a16="http://schemas.microsoft.com/office/drawing/2014/main" xmlns="" id="{00000000-0008-0000-2000-00009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7" name="243 CuadroTexto">
          <a:extLst>
            <a:ext uri="{FF2B5EF4-FFF2-40B4-BE49-F238E27FC236}">
              <a16:creationId xmlns:a16="http://schemas.microsoft.com/office/drawing/2014/main" xmlns="" id="{00000000-0008-0000-2000-00009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8" name="244 CuadroTexto">
          <a:extLst>
            <a:ext uri="{FF2B5EF4-FFF2-40B4-BE49-F238E27FC236}">
              <a16:creationId xmlns:a16="http://schemas.microsoft.com/office/drawing/2014/main" xmlns="" id="{00000000-0008-0000-2000-0000A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9" name="245 CuadroTexto">
          <a:extLst>
            <a:ext uri="{FF2B5EF4-FFF2-40B4-BE49-F238E27FC236}">
              <a16:creationId xmlns:a16="http://schemas.microsoft.com/office/drawing/2014/main" xmlns="" id="{00000000-0008-0000-2000-0000A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0" name="246 CuadroTexto">
          <a:extLst>
            <a:ext uri="{FF2B5EF4-FFF2-40B4-BE49-F238E27FC236}">
              <a16:creationId xmlns:a16="http://schemas.microsoft.com/office/drawing/2014/main" xmlns="" id="{00000000-0008-0000-2000-0000A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1" name="247 CuadroTexto">
          <a:extLst>
            <a:ext uri="{FF2B5EF4-FFF2-40B4-BE49-F238E27FC236}">
              <a16:creationId xmlns:a16="http://schemas.microsoft.com/office/drawing/2014/main" xmlns="" id="{00000000-0008-0000-2000-0000A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2" name="248 CuadroTexto">
          <a:extLst>
            <a:ext uri="{FF2B5EF4-FFF2-40B4-BE49-F238E27FC236}">
              <a16:creationId xmlns:a16="http://schemas.microsoft.com/office/drawing/2014/main" xmlns="" id="{00000000-0008-0000-2000-0000A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3" name="249 CuadroTexto">
          <a:extLst>
            <a:ext uri="{FF2B5EF4-FFF2-40B4-BE49-F238E27FC236}">
              <a16:creationId xmlns:a16="http://schemas.microsoft.com/office/drawing/2014/main" xmlns="" id="{00000000-0008-0000-2000-0000A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4" name="250 CuadroTexto">
          <a:extLst>
            <a:ext uri="{FF2B5EF4-FFF2-40B4-BE49-F238E27FC236}">
              <a16:creationId xmlns:a16="http://schemas.microsoft.com/office/drawing/2014/main" xmlns="" id="{00000000-0008-0000-2000-0000A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5" name="251 CuadroTexto">
          <a:extLst>
            <a:ext uri="{FF2B5EF4-FFF2-40B4-BE49-F238E27FC236}">
              <a16:creationId xmlns:a16="http://schemas.microsoft.com/office/drawing/2014/main" xmlns="" id="{00000000-0008-0000-2000-0000A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6" name="252 CuadroTexto">
          <a:extLst>
            <a:ext uri="{FF2B5EF4-FFF2-40B4-BE49-F238E27FC236}">
              <a16:creationId xmlns:a16="http://schemas.microsoft.com/office/drawing/2014/main" xmlns="" id="{00000000-0008-0000-2000-0000A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7" name="253 CuadroTexto">
          <a:extLst>
            <a:ext uri="{FF2B5EF4-FFF2-40B4-BE49-F238E27FC236}">
              <a16:creationId xmlns:a16="http://schemas.microsoft.com/office/drawing/2014/main" xmlns="" id="{00000000-0008-0000-2000-0000A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8" name="254 CuadroTexto">
          <a:extLst>
            <a:ext uri="{FF2B5EF4-FFF2-40B4-BE49-F238E27FC236}">
              <a16:creationId xmlns:a16="http://schemas.microsoft.com/office/drawing/2014/main" xmlns="" id="{00000000-0008-0000-2000-0000A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9" name="255 CuadroTexto">
          <a:extLst>
            <a:ext uri="{FF2B5EF4-FFF2-40B4-BE49-F238E27FC236}">
              <a16:creationId xmlns:a16="http://schemas.microsoft.com/office/drawing/2014/main" xmlns="" id="{00000000-0008-0000-2000-0000A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0" name="256 CuadroTexto">
          <a:extLst>
            <a:ext uri="{FF2B5EF4-FFF2-40B4-BE49-F238E27FC236}">
              <a16:creationId xmlns:a16="http://schemas.microsoft.com/office/drawing/2014/main" xmlns="" id="{00000000-0008-0000-2000-0000A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1" name="257 CuadroTexto">
          <a:extLst>
            <a:ext uri="{FF2B5EF4-FFF2-40B4-BE49-F238E27FC236}">
              <a16:creationId xmlns:a16="http://schemas.microsoft.com/office/drawing/2014/main" xmlns="" id="{00000000-0008-0000-2000-0000A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2" name="258 CuadroTexto">
          <a:extLst>
            <a:ext uri="{FF2B5EF4-FFF2-40B4-BE49-F238E27FC236}">
              <a16:creationId xmlns:a16="http://schemas.microsoft.com/office/drawing/2014/main" xmlns="" id="{00000000-0008-0000-2000-0000A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3" name="259 CuadroTexto">
          <a:extLst>
            <a:ext uri="{FF2B5EF4-FFF2-40B4-BE49-F238E27FC236}">
              <a16:creationId xmlns:a16="http://schemas.microsoft.com/office/drawing/2014/main" xmlns="" id="{00000000-0008-0000-2000-0000A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4" name="260 CuadroTexto">
          <a:extLst>
            <a:ext uri="{FF2B5EF4-FFF2-40B4-BE49-F238E27FC236}">
              <a16:creationId xmlns:a16="http://schemas.microsoft.com/office/drawing/2014/main" xmlns="" id="{00000000-0008-0000-2000-0000B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5" name="261 CuadroTexto">
          <a:extLst>
            <a:ext uri="{FF2B5EF4-FFF2-40B4-BE49-F238E27FC236}">
              <a16:creationId xmlns:a16="http://schemas.microsoft.com/office/drawing/2014/main" xmlns="" id="{00000000-0008-0000-2000-0000B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6" name="262 CuadroTexto">
          <a:extLst>
            <a:ext uri="{FF2B5EF4-FFF2-40B4-BE49-F238E27FC236}">
              <a16:creationId xmlns:a16="http://schemas.microsoft.com/office/drawing/2014/main" xmlns="" id="{00000000-0008-0000-2000-0000B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7" name="263 CuadroTexto">
          <a:extLst>
            <a:ext uri="{FF2B5EF4-FFF2-40B4-BE49-F238E27FC236}">
              <a16:creationId xmlns:a16="http://schemas.microsoft.com/office/drawing/2014/main" xmlns="" id="{00000000-0008-0000-2000-0000B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8" name="264 CuadroTexto">
          <a:extLst>
            <a:ext uri="{FF2B5EF4-FFF2-40B4-BE49-F238E27FC236}">
              <a16:creationId xmlns:a16="http://schemas.microsoft.com/office/drawing/2014/main" xmlns="" id="{00000000-0008-0000-2000-0000B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9" name="265 CuadroTexto">
          <a:extLst>
            <a:ext uri="{FF2B5EF4-FFF2-40B4-BE49-F238E27FC236}">
              <a16:creationId xmlns:a16="http://schemas.microsoft.com/office/drawing/2014/main" xmlns="" id="{00000000-0008-0000-2000-0000B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10" name="266 CuadroTexto">
          <a:extLst>
            <a:ext uri="{FF2B5EF4-FFF2-40B4-BE49-F238E27FC236}">
              <a16:creationId xmlns:a16="http://schemas.microsoft.com/office/drawing/2014/main" xmlns="" id="{00000000-0008-0000-2000-0000B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11" name="267 CuadroTexto">
          <a:extLst>
            <a:ext uri="{FF2B5EF4-FFF2-40B4-BE49-F238E27FC236}">
              <a16:creationId xmlns:a16="http://schemas.microsoft.com/office/drawing/2014/main" xmlns="" id="{00000000-0008-0000-2000-0000B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512" name="268 CuadroTexto">
          <a:extLst>
            <a:ext uri="{FF2B5EF4-FFF2-40B4-BE49-F238E27FC236}">
              <a16:creationId xmlns:a16="http://schemas.microsoft.com/office/drawing/2014/main" xmlns="" id="{00000000-0008-0000-2000-0000B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3" name="269 CuadroTexto">
          <a:extLst>
            <a:ext uri="{FF2B5EF4-FFF2-40B4-BE49-F238E27FC236}">
              <a16:creationId xmlns:a16="http://schemas.microsoft.com/office/drawing/2014/main" xmlns="" id="{00000000-0008-0000-2000-0000B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4" name="270 CuadroTexto">
          <a:extLst>
            <a:ext uri="{FF2B5EF4-FFF2-40B4-BE49-F238E27FC236}">
              <a16:creationId xmlns:a16="http://schemas.microsoft.com/office/drawing/2014/main" xmlns="" id="{00000000-0008-0000-2000-0000B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5" name="271 CuadroTexto">
          <a:extLst>
            <a:ext uri="{FF2B5EF4-FFF2-40B4-BE49-F238E27FC236}">
              <a16:creationId xmlns:a16="http://schemas.microsoft.com/office/drawing/2014/main" xmlns="" id="{00000000-0008-0000-2000-0000B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6" name="272 CuadroTexto">
          <a:extLst>
            <a:ext uri="{FF2B5EF4-FFF2-40B4-BE49-F238E27FC236}">
              <a16:creationId xmlns:a16="http://schemas.microsoft.com/office/drawing/2014/main" xmlns="" id="{00000000-0008-0000-2000-0000B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7" name="273 CuadroTexto">
          <a:extLst>
            <a:ext uri="{FF2B5EF4-FFF2-40B4-BE49-F238E27FC236}">
              <a16:creationId xmlns:a16="http://schemas.microsoft.com/office/drawing/2014/main" xmlns="" id="{00000000-0008-0000-2000-0000B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8" name="274 CuadroTexto">
          <a:extLst>
            <a:ext uri="{FF2B5EF4-FFF2-40B4-BE49-F238E27FC236}">
              <a16:creationId xmlns:a16="http://schemas.microsoft.com/office/drawing/2014/main" xmlns="" id="{00000000-0008-0000-2000-0000B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9" name="275 CuadroTexto">
          <a:extLst>
            <a:ext uri="{FF2B5EF4-FFF2-40B4-BE49-F238E27FC236}">
              <a16:creationId xmlns:a16="http://schemas.microsoft.com/office/drawing/2014/main" xmlns="" id="{00000000-0008-0000-2000-0000B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0" name="276 CuadroTexto">
          <a:extLst>
            <a:ext uri="{FF2B5EF4-FFF2-40B4-BE49-F238E27FC236}">
              <a16:creationId xmlns:a16="http://schemas.microsoft.com/office/drawing/2014/main" xmlns="" id="{00000000-0008-0000-2000-0000C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1" name="277 CuadroTexto">
          <a:extLst>
            <a:ext uri="{FF2B5EF4-FFF2-40B4-BE49-F238E27FC236}">
              <a16:creationId xmlns:a16="http://schemas.microsoft.com/office/drawing/2014/main" xmlns="" id="{00000000-0008-0000-2000-0000C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2" name="278 CuadroTexto">
          <a:extLst>
            <a:ext uri="{FF2B5EF4-FFF2-40B4-BE49-F238E27FC236}">
              <a16:creationId xmlns:a16="http://schemas.microsoft.com/office/drawing/2014/main" xmlns="" id="{00000000-0008-0000-2000-0000C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3" name="279 CuadroTexto">
          <a:extLst>
            <a:ext uri="{FF2B5EF4-FFF2-40B4-BE49-F238E27FC236}">
              <a16:creationId xmlns:a16="http://schemas.microsoft.com/office/drawing/2014/main" xmlns="" id="{00000000-0008-0000-2000-0000C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4" name="280 CuadroTexto">
          <a:extLst>
            <a:ext uri="{FF2B5EF4-FFF2-40B4-BE49-F238E27FC236}">
              <a16:creationId xmlns:a16="http://schemas.microsoft.com/office/drawing/2014/main" xmlns="" id="{00000000-0008-0000-2000-0000C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5" name="281 CuadroTexto">
          <a:extLst>
            <a:ext uri="{FF2B5EF4-FFF2-40B4-BE49-F238E27FC236}">
              <a16:creationId xmlns:a16="http://schemas.microsoft.com/office/drawing/2014/main" xmlns="" id="{00000000-0008-0000-2000-0000C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6" name="282 CuadroTexto">
          <a:extLst>
            <a:ext uri="{FF2B5EF4-FFF2-40B4-BE49-F238E27FC236}">
              <a16:creationId xmlns:a16="http://schemas.microsoft.com/office/drawing/2014/main" xmlns="" id="{00000000-0008-0000-2000-0000C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7" name="283 CuadroTexto">
          <a:extLst>
            <a:ext uri="{FF2B5EF4-FFF2-40B4-BE49-F238E27FC236}">
              <a16:creationId xmlns:a16="http://schemas.microsoft.com/office/drawing/2014/main" xmlns="" id="{00000000-0008-0000-2000-0000C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8" name="284 CuadroTexto">
          <a:extLst>
            <a:ext uri="{FF2B5EF4-FFF2-40B4-BE49-F238E27FC236}">
              <a16:creationId xmlns:a16="http://schemas.microsoft.com/office/drawing/2014/main" xmlns="" id="{00000000-0008-0000-2000-0000C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29" name="285 CuadroTexto">
          <a:extLst>
            <a:ext uri="{FF2B5EF4-FFF2-40B4-BE49-F238E27FC236}">
              <a16:creationId xmlns:a16="http://schemas.microsoft.com/office/drawing/2014/main" xmlns="" id="{00000000-0008-0000-2000-0000C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0" name="286 CuadroTexto">
          <a:extLst>
            <a:ext uri="{FF2B5EF4-FFF2-40B4-BE49-F238E27FC236}">
              <a16:creationId xmlns:a16="http://schemas.microsoft.com/office/drawing/2014/main" xmlns="" id="{00000000-0008-0000-2000-0000C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1" name="287 CuadroTexto">
          <a:extLst>
            <a:ext uri="{FF2B5EF4-FFF2-40B4-BE49-F238E27FC236}">
              <a16:creationId xmlns:a16="http://schemas.microsoft.com/office/drawing/2014/main" xmlns="" id="{00000000-0008-0000-2000-0000C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2" name="288 CuadroTexto">
          <a:extLst>
            <a:ext uri="{FF2B5EF4-FFF2-40B4-BE49-F238E27FC236}">
              <a16:creationId xmlns:a16="http://schemas.microsoft.com/office/drawing/2014/main" xmlns="" id="{00000000-0008-0000-2000-0000C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3" name="289 CuadroTexto">
          <a:extLst>
            <a:ext uri="{FF2B5EF4-FFF2-40B4-BE49-F238E27FC236}">
              <a16:creationId xmlns:a16="http://schemas.microsoft.com/office/drawing/2014/main" xmlns="" id="{00000000-0008-0000-2000-0000C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4" name="290 CuadroTexto">
          <a:extLst>
            <a:ext uri="{FF2B5EF4-FFF2-40B4-BE49-F238E27FC236}">
              <a16:creationId xmlns:a16="http://schemas.microsoft.com/office/drawing/2014/main" xmlns="" id="{00000000-0008-0000-2000-0000C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5" name="291 CuadroTexto">
          <a:extLst>
            <a:ext uri="{FF2B5EF4-FFF2-40B4-BE49-F238E27FC236}">
              <a16:creationId xmlns:a16="http://schemas.microsoft.com/office/drawing/2014/main" xmlns="" id="{00000000-0008-0000-2000-0000C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6" name="292 CuadroTexto">
          <a:extLst>
            <a:ext uri="{FF2B5EF4-FFF2-40B4-BE49-F238E27FC236}">
              <a16:creationId xmlns:a16="http://schemas.microsoft.com/office/drawing/2014/main" xmlns="" id="{00000000-0008-0000-2000-0000D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7" name="293 CuadroTexto">
          <a:extLst>
            <a:ext uri="{FF2B5EF4-FFF2-40B4-BE49-F238E27FC236}">
              <a16:creationId xmlns:a16="http://schemas.microsoft.com/office/drawing/2014/main" xmlns="" id="{00000000-0008-0000-2000-0000D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8" name="294 CuadroTexto">
          <a:extLst>
            <a:ext uri="{FF2B5EF4-FFF2-40B4-BE49-F238E27FC236}">
              <a16:creationId xmlns:a16="http://schemas.microsoft.com/office/drawing/2014/main" xmlns="" id="{00000000-0008-0000-2000-0000D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9" name="295 CuadroTexto">
          <a:extLst>
            <a:ext uri="{FF2B5EF4-FFF2-40B4-BE49-F238E27FC236}">
              <a16:creationId xmlns:a16="http://schemas.microsoft.com/office/drawing/2014/main" xmlns="" id="{00000000-0008-0000-2000-0000D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40" name="296 CuadroTexto">
          <a:extLst>
            <a:ext uri="{FF2B5EF4-FFF2-40B4-BE49-F238E27FC236}">
              <a16:creationId xmlns:a16="http://schemas.microsoft.com/office/drawing/2014/main" xmlns="" id="{00000000-0008-0000-2000-0000D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41" name="17 CuadroTexto">
          <a:extLst>
            <a:ext uri="{FF2B5EF4-FFF2-40B4-BE49-F238E27FC236}">
              <a16:creationId xmlns:a16="http://schemas.microsoft.com/office/drawing/2014/main" xmlns="" id="{00000000-0008-0000-2000-0000D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542" name="90 CuadroTexto">
          <a:extLst>
            <a:ext uri="{FF2B5EF4-FFF2-40B4-BE49-F238E27FC236}">
              <a16:creationId xmlns:a16="http://schemas.microsoft.com/office/drawing/2014/main" xmlns="" id="{00000000-0008-0000-2000-0000D6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3" name="91 CuadroTexto">
          <a:extLst>
            <a:ext uri="{FF2B5EF4-FFF2-40B4-BE49-F238E27FC236}">
              <a16:creationId xmlns:a16="http://schemas.microsoft.com/office/drawing/2014/main" xmlns="" id="{00000000-0008-0000-2000-0000D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4" name="92 CuadroTexto">
          <a:extLst>
            <a:ext uri="{FF2B5EF4-FFF2-40B4-BE49-F238E27FC236}">
              <a16:creationId xmlns:a16="http://schemas.microsoft.com/office/drawing/2014/main" xmlns="" id="{00000000-0008-0000-2000-0000D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5" name="93 CuadroTexto">
          <a:extLst>
            <a:ext uri="{FF2B5EF4-FFF2-40B4-BE49-F238E27FC236}">
              <a16:creationId xmlns:a16="http://schemas.microsoft.com/office/drawing/2014/main" xmlns="" id="{00000000-0008-0000-2000-0000D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6" name="94 CuadroTexto">
          <a:extLst>
            <a:ext uri="{FF2B5EF4-FFF2-40B4-BE49-F238E27FC236}">
              <a16:creationId xmlns:a16="http://schemas.microsoft.com/office/drawing/2014/main" xmlns="" id="{00000000-0008-0000-2000-0000D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7" name="95 CuadroTexto">
          <a:extLst>
            <a:ext uri="{FF2B5EF4-FFF2-40B4-BE49-F238E27FC236}">
              <a16:creationId xmlns:a16="http://schemas.microsoft.com/office/drawing/2014/main" xmlns="" id="{00000000-0008-0000-2000-0000D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8" name="96 CuadroTexto">
          <a:extLst>
            <a:ext uri="{FF2B5EF4-FFF2-40B4-BE49-F238E27FC236}">
              <a16:creationId xmlns:a16="http://schemas.microsoft.com/office/drawing/2014/main" xmlns="" id="{00000000-0008-0000-2000-0000D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9" name="97 CuadroTexto">
          <a:extLst>
            <a:ext uri="{FF2B5EF4-FFF2-40B4-BE49-F238E27FC236}">
              <a16:creationId xmlns:a16="http://schemas.microsoft.com/office/drawing/2014/main" xmlns="" id="{00000000-0008-0000-2000-0000D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0" name="98 CuadroTexto">
          <a:extLst>
            <a:ext uri="{FF2B5EF4-FFF2-40B4-BE49-F238E27FC236}">
              <a16:creationId xmlns:a16="http://schemas.microsoft.com/office/drawing/2014/main" xmlns="" id="{00000000-0008-0000-2000-0000D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1" name="99 CuadroTexto">
          <a:extLst>
            <a:ext uri="{FF2B5EF4-FFF2-40B4-BE49-F238E27FC236}">
              <a16:creationId xmlns:a16="http://schemas.microsoft.com/office/drawing/2014/main" xmlns="" id="{00000000-0008-0000-2000-0000D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2" name="100 CuadroTexto">
          <a:extLst>
            <a:ext uri="{FF2B5EF4-FFF2-40B4-BE49-F238E27FC236}">
              <a16:creationId xmlns:a16="http://schemas.microsoft.com/office/drawing/2014/main" xmlns="" id="{00000000-0008-0000-2000-0000E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3" name="101 CuadroTexto">
          <a:extLst>
            <a:ext uri="{FF2B5EF4-FFF2-40B4-BE49-F238E27FC236}">
              <a16:creationId xmlns:a16="http://schemas.microsoft.com/office/drawing/2014/main" xmlns="" id="{00000000-0008-0000-2000-0000E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54" name="118 CuadroTexto">
          <a:extLst>
            <a:ext uri="{FF2B5EF4-FFF2-40B4-BE49-F238E27FC236}">
              <a16:creationId xmlns:a16="http://schemas.microsoft.com/office/drawing/2014/main" xmlns="" id="{00000000-0008-0000-2000-0000E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5" name="119 CuadroTexto">
          <a:extLst>
            <a:ext uri="{FF2B5EF4-FFF2-40B4-BE49-F238E27FC236}">
              <a16:creationId xmlns:a16="http://schemas.microsoft.com/office/drawing/2014/main" xmlns="" id="{00000000-0008-0000-2000-0000E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6" name="120 CuadroTexto">
          <a:extLst>
            <a:ext uri="{FF2B5EF4-FFF2-40B4-BE49-F238E27FC236}">
              <a16:creationId xmlns:a16="http://schemas.microsoft.com/office/drawing/2014/main" xmlns="" id="{00000000-0008-0000-2000-0000E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7" name="121 CuadroTexto">
          <a:extLst>
            <a:ext uri="{FF2B5EF4-FFF2-40B4-BE49-F238E27FC236}">
              <a16:creationId xmlns:a16="http://schemas.microsoft.com/office/drawing/2014/main" xmlns="" id="{00000000-0008-0000-2000-0000E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8" name="122 CuadroTexto">
          <a:extLst>
            <a:ext uri="{FF2B5EF4-FFF2-40B4-BE49-F238E27FC236}">
              <a16:creationId xmlns:a16="http://schemas.microsoft.com/office/drawing/2014/main" xmlns="" id="{00000000-0008-0000-2000-0000E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9" name="123 CuadroTexto">
          <a:extLst>
            <a:ext uri="{FF2B5EF4-FFF2-40B4-BE49-F238E27FC236}">
              <a16:creationId xmlns:a16="http://schemas.microsoft.com/office/drawing/2014/main" xmlns="" id="{00000000-0008-0000-2000-0000E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0" name="124 CuadroTexto">
          <a:extLst>
            <a:ext uri="{FF2B5EF4-FFF2-40B4-BE49-F238E27FC236}">
              <a16:creationId xmlns:a16="http://schemas.microsoft.com/office/drawing/2014/main" xmlns="" id="{00000000-0008-0000-2000-0000E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1" name="125 CuadroTexto">
          <a:extLst>
            <a:ext uri="{FF2B5EF4-FFF2-40B4-BE49-F238E27FC236}">
              <a16:creationId xmlns:a16="http://schemas.microsoft.com/office/drawing/2014/main" xmlns="" id="{00000000-0008-0000-2000-0000E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2" name="143 CuadroTexto">
          <a:extLst>
            <a:ext uri="{FF2B5EF4-FFF2-40B4-BE49-F238E27FC236}">
              <a16:creationId xmlns:a16="http://schemas.microsoft.com/office/drawing/2014/main" xmlns="" id="{00000000-0008-0000-2000-0000E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3" name="144 CuadroTexto">
          <a:extLst>
            <a:ext uri="{FF2B5EF4-FFF2-40B4-BE49-F238E27FC236}">
              <a16:creationId xmlns:a16="http://schemas.microsoft.com/office/drawing/2014/main" xmlns="" id="{00000000-0008-0000-2000-0000E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4" name="145 CuadroTexto">
          <a:extLst>
            <a:ext uri="{FF2B5EF4-FFF2-40B4-BE49-F238E27FC236}">
              <a16:creationId xmlns:a16="http://schemas.microsoft.com/office/drawing/2014/main" xmlns="" id="{00000000-0008-0000-2000-0000E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5" name="146 CuadroTexto">
          <a:extLst>
            <a:ext uri="{FF2B5EF4-FFF2-40B4-BE49-F238E27FC236}">
              <a16:creationId xmlns:a16="http://schemas.microsoft.com/office/drawing/2014/main" xmlns="" id="{00000000-0008-0000-2000-0000E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6" name="147 CuadroTexto">
          <a:extLst>
            <a:ext uri="{FF2B5EF4-FFF2-40B4-BE49-F238E27FC236}">
              <a16:creationId xmlns:a16="http://schemas.microsoft.com/office/drawing/2014/main" xmlns="" id="{00000000-0008-0000-2000-0000E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7" name="148 CuadroTexto">
          <a:extLst>
            <a:ext uri="{FF2B5EF4-FFF2-40B4-BE49-F238E27FC236}">
              <a16:creationId xmlns:a16="http://schemas.microsoft.com/office/drawing/2014/main" xmlns="" id="{00000000-0008-0000-2000-0000E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8" name="149 CuadroTexto">
          <a:extLst>
            <a:ext uri="{FF2B5EF4-FFF2-40B4-BE49-F238E27FC236}">
              <a16:creationId xmlns:a16="http://schemas.microsoft.com/office/drawing/2014/main" xmlns="" id="{00000000-0008-0000-2000-0000F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9" name="150 CuadroTexto">
          <a:extLst>
            <a:ext uri="{FF2B5EF4-FFF2-40B4-BE49-F238E27FC236}">
              <a16:creationId xmlns:a16="http://schemas.microsoft.com/office/drawing/2014/main" xmlns="" id="{00000000-0008-0000-2000-0000F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0" name="151 CuadroTexto">
          <a:extLst>
            <a:ext uri="{FF2B5EF4-FFF2-40B4-BE49-F238E27FC236}">
              <a16:creationId xmlns:a16="http://schemas.microsoft.com/office/drawing/2014/main" xmlns="" id="{00000000-0008-0000-2000-0000F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1" name="152 CuadroTexto">
          <a:extLst>
            <a:ext uri="{FF2B5EF4-FFF2-40B4-BE49-F238E27FC236}">
              <a16:creationId xmlns:a16="http://schemas.microsoft.com/office/drawing/2014/main" xmlns="" id="{00000000-0008-0000-2000-0000F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2" name="153 CuadroTexto">
          <a:extLst>
            <a:ext uri="{FF2B5EF4-FFF2-40B4-BE49-F238E27FC236}">
              <a16:creationId xmlns:a16="http://schemas.microsoft.com/office/drawing/2014/main" xmlns="" id="{00000000-0008-0000-2000-0000F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3" name="154 CuadroTexto">
          <a:extLst>
            <a:ext uri="{FF2B5EF4-FFF2-40B4-BE49-F238E27FC236}">
              <a16:creationId xmlns:a16="http://schemas.microsoft.com/office/drawing/2014/main" xmlns="" id="{00000000-0008-0000-2000-0000F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4" name="155 CuadroTexto">
          <a:extLst>
            <a:ext uri="{FF2B5EF4-FFF2-40B4-BE49-F238E27FC236}">
              <a16:creationId xmlns:a16="http://schemas.microsoft.com/office/drawing/2014/main" xmlns="" id="{00000000-0008-0000-2000-0000F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5" name="156 CuadroTexto">
          <a:extLst>
            <a:ext uri="{FF2B5EF4-FFF2-40B4-BE49-F238E27FC236}">
              <a16:creationId xmlns:a16="http://schemas.microsoft.com/office/drawing/2014/main" xmlns="" id="{00000000-0008-0000-2000-0000F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6" name="157 CuadroTexto">
          <a:extLst>
            <a:ext uri="{FF2B5EF4-FFF2-40B4-BE49-F238E27FC236}">
              <a16:creationId xmlns:a16="http://schemas.microsoft.com/office/drawing/2014/main" xmlns="" id="{00000000-0008-0000-2000-0000F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7" name="158 CuadroTexto">
          <a:extLst>
            <a:ext uri="{FF2B5EF4-FFF2-40B4-BE49-F238E27FC236}">
              <a16:creationId xmlns:a16="http://schemas.microsoft.com/office/drawing/2014/main" xmlns="" id="{00000000-0008-0000-2000-0000F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8" name="159 CuadroTexto">
          <a:extLst>
            <a:ext uri="{FF2B5EF4-FFF2-40B4-BE49-F238E27FC236}">
              <a16:creationId xmlns:a16="http://schemas.microsoft.com/office/drawing/2014/main" xmlns="" id="{00000000-0008-0000-2000-0000F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9" name="160 CuadroTexto">
          <a:extLst>
            <a:ext uri="{FF2B5EF4-FFF2-40B4-BE49-F238E27FC236}">
              <a16:creationId xmlns:a16="http://schemas.microsoft.com/office/drawing/2014/main" xmlns="" id="{00000000-0008-0000-2000-0000F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0" name="161 CuadroTexto">
          <a:extLst>
            <a:ext uri="{FF2B5EF4-FFF2-40B4-BE49-F238E27FC236}">
              <a16:creationId xmlns:a16="http://schemas.microsoft.com/office/drawing/2014/main" xmlns="" id="{00000000-0008-0000-2000-0000F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1" name="162 CuadroTexto">
          <a:extLst>
            <a:ext uri="{FF2B5EF4-FFF2-40B4-BE49-F238E27FC236}">
              <a16:creationId xmlns:a16="http://schemas.microsoft.com/office/drawing/2014/main" xmlns="" id="{00000000-0008-0000-2000-0000F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2" name="163 CuadroTexto">
          <a:extLst>
            <a:ext uri="{FF2B5EF4-FFF2-40B4-BE49-F238E27FC236}">
              <a16:creationId xmlns:a16="http://schemas.microsoft.com/office/drawing/2014/main" xmlns="" id="{00000000-0008-0000-2000-0000F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3" name="164 CuadroTexto">
          <a:extLst>
            <a:ext uri="{FF2B5EF4-FFF2-40B4-BE49-F238E27FC236}">
              <a16:creationId xmlns:a16="http://schemas.microsoft.com/office/drawing/2014/main" xmlns="" id="{00000000-0008-0000-2000-0000F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4" name="165 CuadroTexto">
          <a:extLst>
            <a:ext uri="{FF2B5EF4-FFF2-40B4-BE49-F238E27FC236}">
              <a16:creationId xmlns:a16="http://schemas.microsoft.com/office/drawing/2014/main" xmlns="" id="{00000000-0008-0000-2000-00000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5" name="166 CuadroTexto">
          <a:extLst>
            <a:ext uri="{FF2B5EF4-FFF2-40B4-BE49-F238E27FC236}">
              <a16:creationId xmlns:a16="http://schemas.microsoft.com/office/drawing/2014/main" xmlns="" id="{00000000-0008-0000-2000-00000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6" name="167 CuadroTexto">
          <a:extLst>
            <a:ext uri="{FF2B5EF4-FFF2-40B4-BE49-F238E27FC236}">
              <a16:creationId xmlns:a16="http://schemas.microsoft.com/office/drawing/2014/main" xmlns="" id="{00000000-0008-0000-2000-00000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7" name="168 CuadroTexto">
          <a:extLst>
            <a:ext uri="{FF2B5EF4-FFF2-40B4-BE49-F238E27FC236}">
              <a16:creationId xmlns:a16="http://schemas.microsoft.com/office/drawing/2014/main" xmlns="" id="{00000000-0008-0000-2000-00000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8" name="169 CuadroTexto">
          <a:extLst>
            <a:ext uri="{FF2B5EF4-FFF2-40B4-BE49-F238E27FC236}">
              <a16:creationId xmlns:a16="http://schemas.microsoft.com/office/drawing/2014/main" xmlns="" id="{00000000-0008-0000-2000-00000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9" name="170 CuadroTexto">
          <a:extLst>
            <a:ext uri="{FF2B5EF4-FFF2-40B4-BE49-F238E27FC236}">
              <a16:creationId xmlns:a16="http://schemas.microsoft.com/office/drawing/2014/main" xmlns="" id="{00000000-0008-0000-2000-00000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0" name="171 CuadroTexto">
          <a:extLst>
            <a:ext uri="{FF2B5EF4-FFF2-40B4-BE49-F238E27FC236}">
              <a16:creationId xmlns:a16="http://schemas.microsoft.com/office/drawing/2014/main" xmlns="" id="{00000000-0008-0000-2000-00000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1" name="172 CuadroTexto">
          <a:extLst>
            <a:ext uri="{FF2B5EF4-FFF2-40B4-BE49-F238E27FC236}">
              <a16:creationId xmlns:a16="http://schemas.microsoft.com/office/drawing/2014/main" xmlns="" id="{00000000-0008-0000-2000-00000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2" name="173 CuadroTexto">
          <a:extLst>
            <a:ext uri="{FF2B5EF4-FFF2-40B4-BE49-F238E27FC236}">
              <a16:creationId xmlns:a16="http://schemas.microsoft.com/office/drawing/2014/main" xmlns="" id="{00000000-0008-0000-2000-00000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3" name="174 CuadroTexto">
          <a:extLst>
            <a:ext uri="{FF2B5EF4-FFF2-40B4-BE49-F238E27FC236}">
              <a16:creationId xmlns:a16="http://schemas.microsoft.com/office/drawing/2014/main" xmlns="" id="{00000000-0008-0000-2000-00000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4" name="175 CuadroTexto">
          <a:extLst>
            <a:ext uri="{FF2B5EF4-FFF2-40B4-BE49-F238E27FC236}">
              <a16:creationId xmlns:a16="http://schemas.microsoft.com/office/drawing/2014/main" xmlns="" id="{00000000-0008-0000-2000-00000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5" name="176 CuadroTexto">
          <a:extLst>
            <a:ext uri="{FF2B5EF4-FFF2-40B4-BE49-F238E27FC236}">
              <a16:creationId xmlns:a16="http://schemas.microsoft.com/office/drawing/2014/main" xmlns="" id="{00000000-0008-0000-2000-00000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6" name="177 CuadroTexto">
          <a:extLst>
            <a:ext uri="{FF2B5EF4-FFF2-40B4-BE49-F238E27FC236}">
              <a16:creationId xmlns:a16="http://schemas.microsoft.com/office/drawing/2014/main" xmlns="" id="{00000000-0008-0000-2000-00000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7" name="178 CuadroTexto">
          <a:extLst>
            <a:ext uri="{FF2B5EF4-FFF2-40B4-BE49-F238E27FC236}">
              <a16:creationId xmlns:a16="http://schemas.microsoft.com/office/drawing/2014/main" xmlns="" id="{00000000-0008-0000-2000-00000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8" name="179 CuadroTexto">
          <a:extLst>
            <a:ext uri="{FF2B5EF4-FFF2-40B4-BE49-F238E27FC236}">
              <a16:creationId xmlns:a16="http://schemas.microsoft.com/office/drawing/2014/main" xmlns="" id="{00000000-0008-0000-2000-00000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9" name="180 CuadroTexto">
          <a:extLst>
            <a:ext uri="{FF2B5EF4-FFF2-40B4-BE49-F238E27FC236}">
              <a16:creationId xmlns:a16="http://schemas.microsoft.com/office/drawing/2014/main" xmlns="" id="{00000000-0008-0000-2000-00000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0" name="181 CuadroTexto">
          <a:extLst>
            <a:ext uri="{FF2B5EF4-FFF2-40B4-BE49-F238E27FC236}">
              <a16:creationId xmlns:a16="http://schemas.microsoft.com/office/drawing/2014/main" xmlns="" id="{00000000-0008-0000-2000-00001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1" name="182 CuadroTexto">
          <a:extLst>
            <a:ext uri="{FF2B5EF4-FFF2-40B4-BE49-F238E27FC236}">
              <a16:creationId xmlns:a16="http://schemas.microsoft.com/office/drawing/2014/main" xmlns="" id="{00000000-0008-0000-2000-00001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2" name="183 CuadroTexto">
          <a:extLst>
            <a:ext uri="{FF2B5EF4-FFF2-40B4-BE49-F238E27FC236}">
              <a16:creationId xmlns:a16="http://schemas.microsoft.com/office/drawing/2014/main" xmlns="" id="{00000000-0008-0000-2000-00001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3" name="184 CuadroTexto">
          <a:extLst>
            <a:ext uri="{FF2B5EF4-FFF2-40B4-BE49-F238E27FC236}">
              <a16:creationId xmlns:a16="http://schemas.microsoft.com/office/drawing/2014/main" xmlns="" id="{00000000-0008-0000-2000-00001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4" name="185 CuadroTexto">
          <a:extLst>
            <a:ext uri="{FF2B5EF4-FFF2-40B4-BE49-F238E27FC236}">
              <a16:creationId xmlns:a16="http://schemas.microsoft.com/office/drawing/2014/main" xmlns="" id="{00000000-0008-0000-2000-00001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5" name="186 CuadroTexto">
          <a:extLst>
            <a:ext uri="{FF2B5EF4-FFF2-40B4-BE49-F238E27FC236}">
              <a16:creationId xmlns:a16="http://schemas.microsoft.com/office/drawing/2014/main" xmlns="" id="{00000000-0008-0000-2000-00001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6" name="187 CuadroTexto">
          <a:extLst>
            <a:ext uri="{FF2B5EF4-FFF2-40B4-BE49-F238E27FC236}">
              <a16:creationId xmlns:a16="http://schemas.microsoft.com/office/drawing/2014/main" xmlns="" id="{00000000-0008-0000-2000-00001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7" name="188 CuadroTexto">
          <a:extLst>
            <a:ext uri="{FF2B5EF4-FFF2-40B4-BE49-F238E27FC236}">
              <a16:creationId xmlns:a16="http://schemas.microsoft.com/office/drawing/2014/main" xmlns="" id="{00000000-0008-0000-2000-00001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8" name="189 CuadroTexto">
          <a:extLst>
            <a:ext uri="{FF2B5EF4-FFF2-40B4-BE49-F238E27FC236}">
              <a16:creationId xmlns:a16="http://schemas.microsoft.com/office/drawing/2014/main" xmlns="" id="{00000000-0008-0000-2000-00001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9" name="190 CuadroTexto">
          <a:extLst>
            <a:ext uri="{FF2B5EF4-FFF2-40B4-BE49-F238E27FC236}">
              <a16:creationId xmlns:a16="http://schemas.microsoft.com/office/drawing/2014/main" xmlns="" id="{00000000-0008-0000-2000-00001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0" name="191 CuadroTexto">
          <a:extLst>
            <a:ext uri="{FF2B5EF4-FFF2-40B4-BE49-F238E27FC236}">
              <a16:creationId xmlns:a16="http://schemas.microsoft.com/office/drawing/2014/main" xmlns="" id="{00000000-0008-0000-2000-00001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1" name="192 CuadroTexto">
          <a:extLst>
            <a:ext uri="{FF2B5EF4-FFF2-40B4-BE49-F238E27FC236}">
              <a16:creationId xmlns:a16="http://schemas.microsoft.com/office/drawing/2014/main" xmlns="" id="{00000000-0008-0000-2000-00001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2" name="193 CuadroTexto">
          <a:extLst>
            <a:ext uri="{FF2B5EF4-FFF2-40B4-BE49-F238E27FC236}">
              <a16:creationId xmlns:a16="http://schemas.microsoft.com/office/drawing/2014/main" xmlns="" id="{00000000-0008-0000-2000-00001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3" name="194 CuadroTexto">
          <a:extLst>
            <a:ext uri="{FF2B5EF4-FFF2-40B4-BE49-F238E27FC236}">
              <a16:creationId xmlns:a16="http://schemas.microsoft.com/office/drawing/2014/main" xmlns="" id="{00000000-0008-0000-2000-00001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4" name="195 CuadroTexto">
          <a:extLst>
            <a:ext uri="{FF2B5EF4-FFF2-40B4-BE49-F238E27FC236}">
              <a16:creationId xmlns:a16="http://schemas.microsoft.com/office/drawing/2014/main" xmlns="" id="{00000000-0008-0000-2000-00001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5" name="196 CuadroTexto">
          <a:extLst>
            <a:ext uri="{FF2B5EF4-FFF2-40B4-BE49-F238E27FC236}">
              <a16:creationId xmlns:a16="http://schemas.microsoft.com/office/drawing/2014/main" xmlns="" id="{00000000-0008-0000-2000-00001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6" name="197 CuadroTexto">
          <a:extLst>
            <a:ext uri="{FF2B5EF4-FFF2-40B4-BE49-F238E27FC236}">
              <a16:creationId xmlns:a16="http://schemas.microsoft.com/office/drawing/2014/main" xmlns="" id="{00000000-0008-0000-2000-00002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7" name="198 CuadroTexto">
          <a:extLst>
            <a:ext uri="{FF2B5EF4-FFF2-40B4-BE49-F238E27FC236}">
              <a16:creationId xmlns:a16="http://schemas.microsoft.com/office/drawing/2014/main" xmlns="" id="{00000000-0008-0000-2000-00002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8" name="199 CuadroTexto">
          <a:extLst>
            <a:ext uri="{FF2B5EF4-FFF2-40B4-BE49-F238E27FC236}">
              <a16:creationId xmlns:a16="http://schemas.microsoft.com/office/drawing/2014/main" xmlns="" id="{00000000-0008-0000-2000-00002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9" name="200 CuadroTexto">
          <a:extLst>
            <a:ext uri="{FF2B5EF4-FFF2-40B4-BE49-F238E27FC236}">
              <a16:creationId xmlns:a16="http://schemas.microsoft.com/office/drawing/2014/main" xmlns="" id="{00000000-0008-0000-2000-00002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0" name="201 CuadroTexto">
          <a:extLst>
            <a:ext uri="{FF2B5EF4-FFF2-40B4-BE49-F238E27FC236}">
              <a16:creationId xmlns:a16="http://schemas.microsoft.com/office/drawing/2014/main" xmlns="" id="{00000000-0008-0000-2000-00002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1" name="202 CuadroTexto">
          <a:extLst>
            <a:ext uri="{FF2B5EF4-FFF2-40B4-BE49-F238E27FC236}">
              <a16:creationId xmlns:a16="http://schemas.microsoft.com/office/drawing/2014/main" xmlns="" id="{00000000-0008-0000-2000-00002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2" name="203 CuadroTexto">
          <a:extLst>
            <a:ext uri="{FF2B5EF4-FFF2-40B4-BE49-F238E27FC236}">
              <a16:creationId xmlns:a16="http://schemas.microsoft.com/office/drawing/2014/main" xmlns="" id="{00000000-0008-0000-2000-00002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3" name="204 CuadroTexto">
          <a:extLst>
            <a:ext uri="{FF2B5EF4-FFF2-40B4-BE49-F238E27FC236}">
              <a16:creationId xmlns:a16="http://schemas.microsoft.com/office/drawing/2014/main" xmlns="" id="{00000000-0008-0000-2000-00002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4" name="205 CuadroTexto">
          <a:extLst>
            <a:ext uri="{FF2B5EF4-FFF2-40B4-BE49-F238E27FC236}">
              <a16:creationId xmlns:a16="http://schemas.microsoft.com/office/drawing/2014/main" xmlns="" id="{00000000-0008-0000-2000-00002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5" name="206 CuadroTexto">
          <a:extLst>
            <a:ext uri="{FF2B5EF4-FFF2-40B4-BE49-F238E27FC236}">
              <a16:creationId xmlns:a16="http://schemas.microsoft.com/office/drawing/2014/main" xmlns="" id="{00000000-0008-0000-2000-00002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6" name="207 CuadroTexto">
          <a:extLst>
            <a:ext uri="{FF2B5EF4-FFF2-40B4-BE49-F238E27FC236}">
              <a16:creationId xmlns:a16="http://schemas.microsoft.com/office/drawing/2014/main" xmlns="" id="{00000000-0008-0000-2000-00002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7" name="208 CuadroTexto">
          <a:extLst>
            <a:ext uri="{FF2B5EF4-FFF2-40B4-BE49-F238E27FC236}">
              <a16:creationId xmlns:a16="http://schemas.microsoft.com/office/drawing/2014/main" xmlns="" id="{00000000-0008-0000-2000-00002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8" name="209 CuadroTexto">
          <a:extLst>
            <a:ext uri="{FF2B5EF4-FFF2-40B4-BE49-F238E27FC236}">
              <a16:creationId xmlns:a16="http://schemas.microsoft.com/office/drawing/2014/main" xmlns="" id="{00000000-0008-0000-2000-00002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9" name="210 CuadroTexto">
          <a:extLst>
            <a:ext uri="{FF2B5EF4-FFF2-40B4-BE49-F238E27FC236}">
              <a16:creationId xmlns:a16="http://schemas.microsoft.com/office/drawing/2014/main" xmlns="" id="{00000000-0008-0000-2000-00002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0" name="211 CuadroTexto">
          <a:extLst>
            <a:ext uri="{FF2B5EF4-FFF2-40B4-BE49-F238E27FC236}">
              <a16:creationId xmlns:a16="http://schemas.microsoft.com/office/drawing/2014/main" xmlns="" id="{00000000-0008-0000-2000-00002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1" name="212 CuadroTexto">
          <a:extLst>
            <a:ext uri="{FF2B5EF4-FFF2-40B4-BE49-F238E27FC236}">
              <a16:creationId xmlns:a16="http://schemas.microsoft.com/office/drawing/2014/main" xmlns="" id="{00000000-0008-0000-2000-00002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2" name="213 CuadroTexto">
          <a:extLst>
            <a:ext uri="{FF2B5EF4-FFF2-40B4-BE49-F238E27FC236}">
              <a16:creationId xmlns:a16="http://schemas.microsoft.com/office/drawing/2014/main" xmlns="" id="{00000000-0008-0000-2000-00003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3" name="214 CuadroTexto">
          <a:extLst>
            <a:ext uri="{FF2B5EF4-FFF2-40B4-BE49-F238E27FC236}">
              <a16:creationId xmlns:a16="http://schemas.microsoft.com/office/drawing/2014/main" xmlns="" id="{00000000-0008-0000-2000-00003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4" name="215 CuadroTexto">
          <a:extLst>
            <a:ext uri="{FF2B5EF4-FFF2-40B4-BE49-F238E27FC236}">
              <a16:creationId xmlns:a16="http://schemas.microsoft.com/office/drawing/2014/main" xmlns="" id="{00000000-0008-0000-2000-00003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5" name="216 CuadroTexto">
          <a:extLst>
            <a:ext uri="{FF2B5EF4-FFF2-40B4-BE49-F238E27FC236}">
              <a16:creationId xmlns:a16="http://schemas.microsoft.com/office/drawing/2014/main" xmlns="" id="{00000000-0008-0000-2000-00003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6" name="217 CuadroTexto">
          <a:extLst>
            <a:ext uri="{FF2B5EF4-FFF2-40B4-BE49-F238E27FC236}">
              <a16:creationId xmlns:a16="http://schemas.microsoft.com/office/drawing/2014/main" xmlns="" id="{00000000-0008-0000-2000-00003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7" name="218 CuadroTexto">
          <a:extLst>
            <a:ext uri="{FF2B5EF4-FFF2-40B4-BE49-F238E27FC236}">
              <a16:creationId xmlns:a16="http://schemas.microsoft.com/office/drawing/2014/main" xmlns="" id="{00000000-0008-0000-2000-00003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8" name="219 CuadroTexto">
          <a:extLst>
            <a:ext uri="{FF2B5EF4-FFF2-40B4-BE49-F238E27FC236}">
              <a16:creationId xmlns:a16="http://schemas.microsoft.com/office/drawing/2014/main" xmlns="" id="{00000000-0008-0000-2000-00003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9" name="220 CuadroTexto">
          <a:extLst>
            <a:ext uri="{FF2B5EF4-FFF2-40B4-BE49-F238E27FC236}">
              <a16:creationId xmlns:a16="http://schemas.microsoft.com/office/drawing/2014/main" xmlns="" id="{00000000-0008-0000-2000-00003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0" name="221 CuadroTexto">
          <a:extLst>
            <a:ext uri="{FF2B5EF4-FFF2-40B4-BE49-F238E27FC236}">
              <a16:creationId xmlns:a16="http://schemas.microsoft.com/office/drawing/2014/main" xmlns="" id="{00000000-0008-0000-2000-00003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1" name="222 CuadroTexto">
          <a:extLst>
            <a:ext uri="{FF2B5EF4-FFF2-40B4-BE49-F238E27FC236}">
              <a16:creationId xmlns:a16="http://schemas.microsoft.com/office/drawing/2014/main" xmlns="" id="{00000000-0008-0000-2000-00003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2" name="223 CuadroTexto">
          <a:extLst>
            <a:ext uri="{FF2B5EF4-FFF2-40B4-BE49-F238E27FC236}">
              <a16:creationId xmlns:a16="http://schemas.microsoft.com/office/drawing/2014/main" xmlns="" id="{00000000-0008-0000-2000-00003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3" name="224 CuadroTexto">
          <a:extLst>
            <a:ext uri="{FF2B5EF4-FFF2-40B4-BE49-F238E27FC236}">
              <a16:creationId xmlns:a16="http://schemas.microsoft.com/office/drawing/2014/main" xmlns="" id="{00000000-0008-0000-2000-00003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4" name="225 CuadroTexto">
          <a:extLst>
            <a:ext uri="{FF2B5EF4-FFF2-40B4-BE49-F238E27FC236}">
              <a16:creationId xmlns:a16="http://schemas.microsoft.com/office/drawing/2014/main" xmlns="" id="{00000000-0008-0000-2000-00003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5" name="226 CuadroTexto">
          <a:extLst>
            <a:ext uri="{FF2B5EF4-FFF2-40B4-BE49-F238E27FC236}">
              <a16:creationId xmlns:a16="http://schemas.microsoft.com/office/drawing/2014/main" xmlns="" id="{00000000-0008-0000-2000-00003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6" name="227 CuadroTexto">
          <a:extLst>
            <a:ext uri="{FF2B5EF4-FFF2-40B4-BE49-F238E27FC236}">
              <a16:creationId xmlns:a16="http://schemas.microsoft.com/office/drawing/2014/main" xmlns="" id="{00000000-0008-0000-2000-00003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7" name="228 CuadroTexto">
          <a:extLst>
            <a:ext uri="{FF2B5EF4-FFF2-40B4-BE49-F238E27FC236}">
              <a16:creationId xmlns:a16="http://schemas.microsoft.com/office/drawing/2014/main" xmlns="" id="{00000000-0008-0000-2000-00003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8" name="229 CuadroTexto">
          <a:extLst>
            <a:ext uri="{FF2B5EF4-FFF2-40B4-BE49-F238E27FC236}">
              <a16:creationId xmlns:a16="http://schemas.microsoft.com/office/drawing/2014/main" xmlns="" id="{00000000-0008-0000-2000-00004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9" name="230 CuadroTexto">
          <a:extLst>
            <a:ext uri="{FF2B5EF4-FFF2-40B4-BE49-F238E27FC236}">
              <a16:creationId xmlns:a16="http://schemas.microsoft.com/office/drawing/2014/main" xmlns="" id="{00000000-0008-0000-2000-00004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0" name="231 CuadroTexto">
          <a:extLst>
            <a:ext uri="{FF2B5EF4-FFF2-40B4-BE49-F238E27FC236}">
              <a16:creationId xmlns:a16="http://schemas.microsoft.com/office/drawing/2014/main" xmlns="" id="{00000000-0008-0000-2000-00004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1" name="232 CuadroTexto">
          <a:extLst>
            <a:ext uri="{FF2B5EF4-FFF2-40B4-BE49-F238E27FC236}">
              <a16:creationId xmlns:a16="http://schemas.microsoft.com/office/drawing/2014/main" xmlns="" id="{00000000-0008-0000-2000-00004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2" name="233 CuadroTexto">
          <a:extLst>
            <a:ext uri="{FF2B5EF4-FFF2-40B4-BE49-F238E27FC236}">
              <a16:creationId xmlns:a16="http://schemas.microsoft.com/office/drawing/2014/main" xmlns="" id="{00000000-0008-0000-2000-00004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3" name="234 CuadroTexto">
          <a:extLst>
            <a:ext uri="{FF2B5EF4-FFF2-40B4-BE49-F238E27FC236}">
              <a16:creationId xmlns:a16="http://schemas.microsoft.com/office/drawing/2014/main" xmlns="" id="{00000000-0008-0000-2000-00004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4" name="235 CuadroTexto">
          <a:extLst>
            <a:ext uri="{FF2B5EF4-FFF2-40B4-BE49-F238E27FC236}">
              <a16:creationId xmlns:a16="http://schemas.microsoft.com/office/drawing/2014/main" xmlns="" id="{00000000-0008-0000-2000-00004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5" name="236 CuadroTexto">
          <a:extLst>
            <a:ext uri="{FF2B5EF4-FFF2-40B4-BE49-F238E27FC236}">
              <a16:creationId xmlns:a16="http://schemas.microsoft.com/office/drawing/2014/main" xmlns="" id="{00000000-0008-0000-2000-00004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6" name="237 CuadroTexto">
          <a:extLst>
            <a:ext uri="{FF2B5EF4-FFF2-40B4-BE49-F238E27FC236}">
              <a16:creationId xmlns:a16="http://schemas.microsoft.com/office/drawing/2014/main" xmlns="" id="{00000000-0008-0000-2000-00004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7" name="238 CuadroTexto">
          <a:extLst>
            <a:ext uri="{FF2B5EF4-FFF2-40B4-BE49-F238E27FC236}">
              <a16:creationId xmlns:a16="http://schemas.microsoft.com/office/drawing/2014/main" xmlns="" id="{00000000-0008-0000-2000-00004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8" name="239 CuadroTexto">
          <a:extLst>
            <a:ext uri="{FF2B5EF4-FFF2-40B4-BE49-F238E27FC236}">
              <a16:creationId xmlns:a16="http://schemas.microsoft.com/office/drawing/2014/main" xmlns="" id="{00000000-0008-0000-2000-00004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9" name="240 CuadroTexto">
          <a:extLst>
            <a:ext uri="{FF2B5EF4-FFF2-40B4-BE49-F238E27FC236}">
              <a16:creationId xmlns:a16="http://schemas.microsoft.com/office/drawing/2014/main" xmlns="" id="{00000000-0008-0000-2000-00004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0" name="241 CuadroTexto">
          <a:extLst>
            <a:ext uri="{FF2B5EF4-FFF2-40B4-BE49-F238E27FC236}">
              <a16:creationId xmlns:a16="http://schemas.microsoft.com/office/drawing/2014/main" xmlns="" id="{00000000-0008-0000-2000-00004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1" name="242 CuadroTexto">
          <a:extLst>
            <a:ext uri="{FF2B5EF4-FFF2-40B4-BE49-F238E27FC236}">
              <a16:creationId xmlns:a16="http://schemas.microsoft.com/office/drawing/2014/main" xmlns="" id="{00000000-0008-0000-2000-00004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2" name="243 CuadroTexto">
          <a:extLst>
            <a:ext uri="{FF2B5EF4-FFF2-40B4-BE49-F238E27FC236}">
              <a16:creationId xmlns:a16="http://schemas.microsoft.com/office/drawing/2014/main" xmlns="" id="{00000000-0008-0000-2000-00004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3" name="244 CuadroTexto">
          <a:extLst>
            <a:ext uri="{FF2B5EF4-FFF2-40B4-BE49-F238E27FC236}">
              <a16:creationId xmlns:a16="http://schemas.microsoft.com/office/drawing/2014/main" xmlns="" id="{00000000-0008-0000-2000-00004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4" name="245 CuadroTexto">
          <a:extLst>
            <a:ext uri="{FF2B5EF4-FFF2-40B4-BE49-F238E27FC236}">
              <a16:creationId xmlns:a16="http://schemas.microsoft.com/office/drawing/2014/main" xmlns="" id="{00000000-0008-0000-2000-00005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5" name="246 CuadroTexto">
          <a:extLst>
            <a:ext uri="{FF2B5EF4-FFF2-40B4-BE49-F238E27FC236}">
              <a16:creationId xmlns:a16="http://schemas.microsoft.com/office/drawing/2014/main" xmlns="" id="{00000000-0008-0000-2000-00005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6" name="247 CuadroTexto">
          <a:extLst>
            <a:ext uri="{FF2B5EF4-FFF2-40B4-BE49-F238E27FC236}">
              <a16:creationId xmlns:a16="http://schemas.microsoft.com/office/drawing/2014/main" xmlns="" id="{00000000-0008-0000-2000-00005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7" name="248 CuadroTexto">
          <a:extLst>
            <a:ext uri="{FF2B5EF4-FFF2-40B4-BE49-F238E27FC236}">
              <a16:creationId xmlns:a16="http://schemas.microsoft.com/office/drawing/2014/main" xmlns="" id="{00000000-0008-0000-2000-00005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8" name="249 CuadroTexto">
          <a:extLst>
            <a:ext uri="{FF2B5EF4-FFF2-40B4-BE49-F238E27FC236}">
              <a16:creationId xmlns:a16="http://schemas.microsoft.com/office/drawing/2014/main" xmlns="" id="{00000000-0008-0000-2000-00005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9" name="250 CuadroTexto">
          <a:extLst>
            <a:ext uri="{FF2B5EF4-FFF2-40B4-BE49-F238E27FC236}">
              <a16:creationId xmlns:a16="http://schemas.microsoft.com/office/drawing/2014/main" xmlns="" id="{00000000-0008-0000-2000-00005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0" name="251 CuadroTexto">
          <a:extLst>
            <a:ext uri="{FF2B5EF4-FFF2-40B4-BE49-F238E27FC236}">
              <a16:creationId xmlns:a16="http://schemas.microsoft.com/office/drawing/2014/main" xmlns="" id="{00000000-0008-0000-2000-00005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1" name="252 CuadroTexto">
          <a:extLst>
            <a:ext uri="{FF2B5EF4-FFF2-40B4-BE49-F238E27FC236}">
              <a16:creationId xmlns:a16="http://schemas.microsoft.com/office/drawing/2014/main" xmlns="" id="{00000000-0008-0000-2000-00005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2" name="253 CuadroTexto">
          <a:extLst>
            <a:ext uri="{FF2B5EF4-FFF2-40B4-BE49-F238E27FC236}">
              <a16:creationId xmlns:a16="http://schemas.microsoft.com/office/drawing/2014/main" xmlns="" id="{00000000-0008-0000-2000-00005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3" name="254 CuadroTexto">
          <a:extLst>
            <a:ext uri="{FF2B5EF4-FFF2-40B4-BE49-F238E27FC236}">
              <a16:creationId xmlns:a16="http://schemas.microsoft.com/office/drawing/2014/main" xmlns="" id="{00000000-0008-0000-2000-00005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4" name="255 CuadroTexto">
          <a:extLst>
            <a:ext uri="{FF2B5EF4-FFF2-40B4-BE49-F238E27FC236}">
              <a16:creationId xmlns:a16="http://schemas.microsoft.com/office/drawing/2014/main" xmlns="" id="{00000000-0008-0000-2000-00005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5" name="256 CuadroTexto">
          <a:extLst>
            <a:ext uri="{FF2B5EF4-FFF2-40B4-BE49-F238E27FC236}">
              <a16:creationId xmlns:a16="http://schemas.microsoft.com/office/drawing/2014/main" xmlns="" id="{00000000-0008-0000-2000-00005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6" name="257 CuadroTexto">
          <a:extLst>
            <a:ext uri="{FF2B5EF4-FFF2-40B4-BE49-F238E27FC236}">
              <a16:creationId xmlns:a16="http://schemas.microsoft.com/office/drawing/2014/main" xmlns="" id="{00000000-0008-0000-2000-00005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7" name="258 CuadroTexto">
          <a:extLst>
            <a:ext uri="{FF2B5EF4-FFF2-40B4-BE49-F238E27FC236}">
              <a16:creationId xmlns:a16="http://schemas.microsoft.com/office/drawing/2014/main" xmlns="" id="{00000000-0008-0000-2000-00005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8" name="259 CuadroTexto">
          <a:extLst>
            <a:ext uri="{FF2B5EF4-FFF2-40B4-BE49-F238E27FC236}">
              <a16:creationId xmlns:a16="http://schemas.microsoft.com/office/drawing/2014/main" xmlns="" id="{00000000-0008-0000-2000-00005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9" name="260 CuadroTexto">
          <a:extLst>
            <a:ext uri="{FF2B5EF4-FFF2-40B4-BE49-F238E27FC236}">
              <a16:creationId xmlns:a16="http://schemas.microsoft.com/office/drawing/2014/main" xmlns="" id="{00000000-0008-0000-2000-00005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0" name="261 CuadroTexto">
          <a:extLst>
            <a:ext uri="{FF2B5EF4-FFF2-40B4-BE49-F238E27FC236}">
              <a16:creationId xmlns:a16="http://schemas.microsoft.com/office/drawing/2014/main" xmlns="" id="{00000000-0008-0000-2000-00006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1" name="262 CuadroTexto">
          <a:extLst>
            <a:ext uri="{FF2B5EF4-FFF2-40B4-BE49-F238E27FC236}">
              <a16:creationId xmlns:a16="http://schemas.microsoft.com/office/drawing/2014/main" xmlns="" id="{00000000-0008-0000-2000-00006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2" name="263 CuadroTexto">
          <a:extLst>
            <a:ext uri="{FF2B5EF4-FFF2-40B4-BE49-F238E27FC236}">
              <a16:creationId xmlns:a16="http://schemas.microsoft.com/office/drawing/2014/main" xmlns="" id="{00000000-0008-0000-2000-00006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3" name="264 CuadroTexto">
          <a:extLst>
            <a:ext uri="{FF2B5EF4-FFF2-40B4-BE49-F238E27FC236}">
              <a16:creationId xmlns:a16="http://schemas.microsoft.com/office/drawing/2014/main" xmlns="" id="{00000000-0008-0000-2000-00006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4" name="265 CuadroTexto">
          <a:extLst>
            <a:ext uri="{FF2B5EF4-FFF2-40B4-BE49-F238E27FC236}">
              <a16:creationId xmlns:a16="http://schemas.microsoft.com/office/drawing/2014/main" xmlns="" id="{00000000-0008-0000-2000-00006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5" name="266 CuadroTexto">
          <a:extLst>
            <a:ext uri="{FF2B5EF4-FFF2-40B4-BE49-F238E27FC236}">
              <a16:creationId xmlns:a16="http://schemas.microsoft.com/office/drawing/2014/main" xmlns="" id="{00000000-0008-0000-2000-00006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6" name="267 CuadroTexto">
          <a:extLst>
            <a:ext uri="{FF2B5EF4-FFF2-40B4-BE49-F238E27FC236}">
              <a16:creationId xmlns:a16="http://schemas.microsoft.com/office/drawing/2014/main" xmlns="" id="{00000000-0008-0000-2000-00006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687" name="268 CuadroTexto">
          <a:extLst>
            <a:ext uri="{FF2B5EF4-FFF2-40B4-BE49-F238E27FC236}">
              <a16:creationId xmlns:a16="http://schemas.microsoft.com/office/drawing/2014/main" xmlns="" id="{00000000-0008-0000-2000-00006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88" name="269 CuadroTexto">
          <a:extLst>
            <a:ext uri="{FF2B5EF4-FFF2-40B4-BE49-F238E27FC236}">
              <a16:creationId xmlns:a16="http://schemas.microsoft.com/office/drawing/2014/main" xmlns="" id="{00000000-0008-0000-2000-000068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89" name="270 CuadroTexto">
          <a:extLst>
            <a:ext uri="{FF2B5EF4-FFF2-40B4-BE49-F238E27FC236}">
              <a16:creationId xmlns:a16="http://schemas.microsoft.com/office/drawing/2014/main" xmlns="" id="{00000000-0008-0000-2000-000069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0" name="271 CuadroTexto">
          <a:extLst>
            <a:ext uri="{FF2B5EF4-FFF2-40B4-BE49-F238E27FC236}">
              <a16:creationId xmlns:a16="http://schemas.microsoft.com/office/drawing/2014/main" xmlns="" id="{00000000-0008-0000-2000-00006A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1" name="272 CuadroTexto">
          <a:extLst>
            <a:ext uri="{FF2B5EF4-FFF2-40B4-BE49-F238E27FC236}">
              <a16:creationId xmlns:a16="http://schemas.microsoft.com/office/drawing/2014/main" xmlns="" id="{00000000-0008-0000-2000-00006B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2" name="273 CuadroTexto">
          <a:extLst>
            <a:ext uri="{FF2B5EF4-FFF2-40B4-BE49-F238E27FC236}">
              <a16:creationId xmlns:a16="http://schemas.microsoft.com/office/drawing/2014/main" xmlns="" id="{00000000-0008-0000-2000-00006C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3" name="274 CuadroTexto">
          <a:extLst>
            <a:ext uri="{FF2B5EF4-FFF2-40B4-BE49-F238E27FC236}">
              <a16:creationId xmlns:a16="http://schemas.microsoft.com/office/drawing/2014/main" xmlns="" id="{00000000-0008-0000-2000-00006D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4" name="275 CuadroTexto">
          <a:extLst>
            <a:ext uri="{FF2B5EF4-FFF2-40B4-BE49-F238E27FC236}">
              <a16:creationId xmlns:a16="http://schemas.microsoft.com/office/drawing/2014/main" xmlns="" id="{00000000-0008-0000-2000-00006E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5" name="276 CuadroTexto">
          <a:extLst>
            <a:ext uri="{FF2B5EF4-FFF2-40B4-BE49-F238E27FC236}">
              <a16:creationId xmlns:a16="http://schemas.microsoft.com/office/drawing/2014/main" xmlns="" id="{00000000-0008-0000-2000-00006F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6" name="277 CuadroTexto">
          <a:extLst>
            <a:ext uri="{FF2B5EF4-FFF2-40B4-BE49-F238E27FC236}">
              <a16:creationId xmlns:a16="http://schemas.microsoft.com/office/drawing/2014/main" xmlns="" id="{00000000-0008-0000-2000-000070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7" name="278 CuadroTexto">
          <a:extLst>
            <a:ext uri="{FF2B5EF4-FFF2-40B4-BE49-F238E27FC236}">
              <a16:creationId xmlns:a16="http://schemas.microsoft.com/office/drawing/2014/main" xmlns="" id="{00000000-0008-0000-2000-000071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8" name="279 CuadroTexto">
          <a:extLst>
            <a:ext uri="{FF2B5EF4-FFF2-40B4-BE49-F238E27FC236}">
              <a16:creationId xmlns:a16="http://schemas.microsoft.com/office/drawing/2014/main" xmlns="" id="{00000000-0008-0000-2000-000072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9" name="280 CuadroTexto">
          <a:extLst>
            <a:ext uri="{FF2B5EF4-FFF2-40B4-BE49-F238E27FC236}">
              <a16:creationId xmlns:a16="http://schemas.microsoft.com/office/drawing/2014/main" xmlns="" id="{00000000-0008-0000-2000-000073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0" name="281 CuadroTexto">
          <a:extLst>
            <a:ext uri="{FF2B5EF4-FFF2-40B4-BE49-F238E27FC236}">
              <a16:creationId xmlns:a16="http://schemas.microsoft.com/office/drawing/2014/main" xmlns="" id="{00000000-0008-0000-2000-000074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1" name="282 CuadroTexto">
          <a:extLst>
            <a:ext uri="{FF2B5EF4-FFF2-40B4-BE49-F238E27FC236}">
              <a16:creationId xmlns:a16="http://schemas.microsoft.com/office/drawing/2014/main" xmlns="" id="{00000000-0008-0000-2000-000075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2" name="283 CuadroTexto">
          <a:extLst>
            <a:ext uri="{FF2B5EF4-FFF2-40B4-BE49-F238E27FC236}">
              <a16:creationId xmlns:a16="http://schemas.microsoft.com/office/drawing/2014/main" xmlns="" id="{00000000-0008-0000-2000-000076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3" name="284 CuadroTexto">
          <a:extLst>
            <a:ext uri="{FF2B5EF4-FFF2-40B4-BE49-F238E27FC236}">
              <a16:creationId xmlns:a16="http://schemas.microsoft.com/office/drawing/2014/main" xmlns="" id="{00000000-0008-0000-2000-00007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04" name="285 CuadroTexto">
          <a:extLst>
            <a:ext uri="{FF2B5EF4-FFF2-40B4-BE49-F238E27FC236}">
              <a16:creationId xmlns:a16="http://schemas.microsoft.com/office/drawing/2014/main" xmlns="" id="{00000000-0008-0000-2000-00007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5" name="286 CuadroTexto">
          <a:extLst>
            <a:ext uri="{FF2B5EF4-FFF2-40B4-BE49-F238E27FC236}">
              <a16:creationId xmlns:a16="http://schemas.microsoft.com/office/drawing/2014/main" xmlns="" id="{00000000-0008-0000-2000-00007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6" name="287 CuadroTexto">
          <a:extLst>
            <a:ext uri="{FF2B5EF4-FFF2-40B4-BE49-F238E27FC236}">
              <a16:creationId xmlns:a16="http://schemas.microsoft.com/office/drawing/2014/main" xmlns="" id="{00000000-0008-0000-2000-00007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7" name="288 CuadroTexto">
          <a:extLst>
            <a:ext uri="{FF2B5EF4-FFF2-40B4-BE49-F238E27FC236}">
              <a16:creationId xmlns:a16="http://schemas.microsoft.com/office/drawing/2014/main" xmlns="" id="{00000000-0008-0000-2000-00007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8" name="289 CuadroTexto">
          <a:extLst>
            <a:ext uri="{FF2B5EF4-FFF2-40B4-BE49-F238E27FC236}">
              <a16:creationId xmlns:a16="http://schemas.microsoft.com/office/drawing/2014/main" xmlns="" id="{00000000-0008-0000-2000-00007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9" name="290 CuadroTexto">
          <a:extLst>
            <a:ext uri="{FF2B5EF4-FFF2-40B4-BE49-F238E27FC236}">
              <a16:creationId xmlns:a16="http://schemas.microsoft.com/office/drawing/2014/main" xmlns="" id="{00000000-0008-0000-2000-00007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0" name="291 CuadroTexto">
          <a:extLst>
            <a:ext uri="{FF2B5EF4-FFF2-40B4-BE49-F238E27FC236}">
              <a16:creationId xmlns:a16="http://schemas.microsoft.com/office/drawing/2014/main" xmlns="" id="{00000000-0008-0000-2000-00007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1" name="292 CuadroTexto">
          <a:extLst>
            <a:ext uri="{FF2B5EF4-FFF2-40B4-BE49-F238E27FC236}">
              <a16:creationId xmlns:a16="http://schemas.microsoft.com/office/drawing/2014/main" xmlns="" id="{00000000-0008-0000-2000-00007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2" name="293 CuadroTexto">
          <a:extLst>
            <a:ext uri="{FF2B5EF4-FFF2-40B4-BE49-F238E27FC236}">
              <a16:creationId xmlns:a16="http://schemas.microsoft.com/office/drawing/2014/main" xmlns="" id="{00000000-0008-0000-2000-00008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3" name="294 CuadroTexto">
          <a:extLst>
            <a:ext uri="{FF2B5EF4-FFF2-40B4-BE49-F238E27FC236}">
              <a16:creationId xmlns:a16="http://schemas.microsoft.com/office/drawing/2014/main" xmlns="" id="{00000000-0008-0000-2000-00008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4" name="295 CuadroTexto">
          <a:extLst>
            <a:ext uri="{FF2B5EF4-FFF2-40B4-BE49-F238E27FC236}">
              <a16:creationId xmlns:a16="http://schemas.microsoft.com/office/drawing/2014/main" xmlns="" id="{00000000-0008-0000-2000-00008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5" name="296 CuadroTexto">
          <a:extLst>
            <a:ext uri="{FF2B5EF4-FFF2-40B4-BE49-F238E27FC236}">
              <a16:creationId xmlns:a16="http://schemas.microsoft.com/office/drawing/2014/main" xmlns="" id="{00000000-0008-0000-2000-00008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6" name="17 CuadroTexto">
          <a:extLst>
            <a:ext uri="{FF2B5EF4-FFF2-40B4-BE49-F238E27FC236}">
              <a16:creationId xmlns:a16="http://schemas.microsoft.com/office/drawing/2014/main" xmlns="" id="{00000000-0008-0000-2000-00008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717" name="90 CuadroTexto">
          <a:extLst>
            <a:ext uri="{FF2B5EF4-FFF2-40B4-BE49-F238E27FC236}">
              <a16:creationId xmlns:a16="http://schemas.microsoft.com/office/drawing/2014/main" xmlns="" id="{00000000-0008-0000-2000-000085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18" name="91 CuadroTexto">
          <a:extLst>
            <a:ext uri="{FF2B5EF4-FFF2-40B4-BE49-F238E27FC236}">
              <a16:creationId xmlns:a16="http://schemas.microsoft.com/office/drawing/2014/main" xmlns="" id="{00000000-0008-0000-2000-000086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19" name="92 CuadroTexto">
          <a:extLst>
            <a:ext uri="{FF2B5EF4-FFF2-40B4-BE49-F238E27FC236}">
              <a16:creationId xmlns:a16="http://schemas.microsoft.com/office/drawing/2014/main" xmlns="" id="{00000000-0008-0000-2000-000087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0" name="93 CuadroTexto">
          <a:extLst>
            <a:ext uri="{FF2B5EF4-FFF2-40B4-BE49-F238E27FC236}">
              <a16:creationId xmlns:a16="http://schemas.microsoft.com/office/drawing/2014/main" xmlns="" id="{00000000-0008-0000-2000-000088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1" name="94 CuadroTexto">
          <a:extLst>
            <a:ext uri="{FF2B5EF4-FFF2-40B4-BE49-F238E27FC236}">
              <a16:creationId xmlns:a16="http://schemas.microsoft.com/office/drawing/2014/main" xmlns="" id="{00000000-0008-0000-2000-000089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2" name="95 CuadroTexto">
          <a:extLst>
            <a:ext uri="{FF2B5EF4-FFF2-40B4-BE49-F238E27FC236}">
              <a16:creationId xmlns:a16="http://schemas.microsoft.com/office/drawing/2014/main" xmlns="" id="{00000000-0008-0000-2000-00008A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3" name="96 CuadroTexto">
          <a:extLst>
            <a:ext uri="{FF2B5EF4-FFF2-40B4-BE49-F238E27FC236}">
              <a16:creationId xmlns:a16="http://schemas.microsoft.com/office/drawing/2014/main" xmlns="" id="{00000000-0008-0000-2000-00008B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4" name="97 CuadroTexto">
          <a:extLst>
            <a:ext uri="{FF2B5EF4-FFF2-40B4-BE49-F238E27FC236}">
              <a16:creationId xmlns:a16="http://schemas.microsoft.com/office/drawing/2014/main" xmlns="" id="{00000000-0008-0000-2000-00008C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5" name="98 CuadroTexto">
          <a:extLst>
            <a:ext uri="{FF2B5EF4-FFF2-40B4-BE49-F238E27FC236}">
              <a16:creationId xmlns:a16="http://schemas.microsoft.com/office/drawing/2014/main" xmlns="" id="{00000000-0008-0000-2000-00008D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6" name="99 CuadroTexto">
          <a:extLst>
            <a:ext uri="{FF2B5EF4-FFF2-40B4-BE49-F238E27FC236}">
              <a16:creationId xmlns:a16="http://schemas.microsoft.com/office/drawing/2014/main" xmlns="" id="{00000000-0008-0000-2000-00008E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7" name="100 CuadroTexto">
          <a:extLst>
            <a:ext uri="{FF2B5EF4-FFF2-40B4-BE49-F238E27FC236}">
              <a16:creationId xmlns:a16="http://schemas.microsoft.com/office/drawing/2014/main" xmlns="" id="{00000000-0008-0000-2000-00008F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8" name="101 CuadroTexto">
          <a:extLst>
            <a:ext uri="{FF2B5EF4-FFF2-40B4-BE49-F238E27FC236}">
              <a16:creationId xmlns:a16="http://schemas.microsoft.com/office/drawing/2014/main" xmlns="" id="{00000000-0008-0000-2000-000090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29" name="118 CuadroTexto">
          <a:extLst>
            <a:ext uri="{FF2B5EF4-FFF2-40B4-BE49-F238E27FC236}">
              <a16:creationId xmlns:a16="http://schemas.microsoft.com/office/drawing/2014/main" xmlns="" id="{00000000-0008-0000-2000-00009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0" name="119 CuadroTexto">
          <a:extLst>
            <a:ext uri="{FF2B5EF4-FFF2-40B4-BE49-F238E27FC236}">
              <a16:creationId xmlns:a16="http://schemas.microsoft.com/office/drawing/2014/main" xmlns="" id="{00000000-0008-0000-2000-00009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1" name="120 CuadroTexto">
          <a:extLst>
            <a:ext uri="{FF2B5EF4-FFF2-40B4-BE49-F238E27FC236}">
              <a16:creationId xmlns:a16="http://schemas.microsoft.com/office/drawing/2014/main" xmlns="" id="{00000000-0008-0000-2000-00009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2" name="121 CuadroTexto">
          <a:extLst>
            <a:ext uri="{FF2B5EF4-FFF2-40B4-BE49-F238E27FC236}">
              <a16:creationId xmlns:a16="http://schemas.microsoft.com/office/drawing/2014/main" xmlns="" id="{00000000-0008-0000-2000-00009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3" name="122 CuadroTexto">
          <a:extLst>
            <a:ext uri="{FF2B5EF4-FFF2-40B4-BE49-F238E27FC236}">
              <a16:creationId xmlns:a16="http://schemas.microsoft.com/office/drawing/2014/main" xmlns="" id="{00000000-0008-0000-2000-00009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4" name="123 CuadroTexto">
          <a:extLst>
            <a:ext uri="{FF2B5EF4-FFF2-40B4-BE49-F238E27FC236}">
              <a16:creationId xmlns:a16="http://schemas.microsoft.com/office/drawing/2014/main" xmlns="" id="{00000000-0008-0000-2000-00009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5" name="124 CuadroTexto">
          <a:extLst>
            <a:ext uri="{FF2B5EF4-FFF2-40B4-BE49-F238E27FC236}">
              <a16:creationId xmlns:a16="http://schemas.microsoft.com/office/drawing/2014/main" xmlns="" id="{00000000-0008-0000-2000-00009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6" name="125 CuadroTexto">
          <a:extLst>
            <a:ext uri="{FF2B5EF4-FFF2-40B4-BE49-F238E27FC236}">
              <a16:creationId xmlns:a16="http://schemas.microsoft.com/office/drawing/2014/main" xmlns="" id="{00000000-0008-0000-2000-00009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7" name="143 CuadroTexto">
          <a:extLst>
            <a:ext uri="{FF2B5EF4-FFF2-40B4-BE49-F238E27FC236}">
              <a16:creationId xmlns:a16="http://schemas.microsoft.com/office/drawing/2014/main" xmlns="" id="{00000000-0008-0000-2000-00009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8" name="144 CuadroTexto">
          <a:extLst>
            <a:ext uri="{FF2B5EF4-FFF2-40B4-BE49-F238E27FC236}">
              <a16:creationId xmlns:a16="http://schemas.microsoft.com/office/drawing/2014/main" xmlns="" id="{00000000-0008-0000-2000-00009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9" name="145 CuadroTexto">
          <a:extLst>
            <a:ext uri="{FF2B5EF4-FFF2-40B4-BE49-F238E27FC236}">
              <a16:creationId xmlns:a16="http://schemas.microsoft.com/office/drawing/2014/main" xmlns="" id="{00000000-0008-0000-2000-00009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0" name="146 CuadroTexto">
          <a:extLst>
            <a:ext uri="{FF2B5EF4-FFF2-40B4-BE49-F238E27FC236}">
              <a16:creationId xmlns:a16="http://schemas.microsoft.com/office/drawing/2014/main" xmlns="" id="{00000000-0008-0000-2000-00009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1" name="147 CuadroTexto">
          <a:extLst>
            <a:ext uri="{FF2B5EF4-FFF2-40B4-BE49-F238E27FC236}">
              <a16:creationId xmlns:a16="http://schemas.microsoft.com/office/drawing/2014/main" xmlns="" id="{00000000-0008-0000-2000-00009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2" name="148 CuadroTexto">
          <a:extLst>
            <a:ext uri="{FF2B5EF4-FFF2-40B4-BE49-F238E27FC236}">
              <a16:creationId xmlns:a16="http://schemas.microsoft.com/office/drawing/2014/main" xmlns="" id="{00000000-0008-0000-2000-00009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3" name="149 CuadroTexto">
          <a:extLst>
            <a:ext uri="{FF2B5EF4-FFF2-40B4-BE49-F238E27FC236}">
              <a16:creationId xmlns:a16="http://schemas.microsoft.com/office/drawing/2014/main" xmlns="" id="{00000000-0008-0000-2000-00009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4" name="150 CuadroTexto">
          <a:extLst>
            <a:ext uri="{FF2B5EF4-FFF2-40B4-BE49-F238E27FC236}">
              <a16:creationId xmlns:a16="http://schemas.microsoft.com/office/drawing/2014/main" xmlns="" id="{00000000-0008-0000-2000-0000A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5" name="151 CuadroTexto">
          <a:extLst>
            <a:ext uri="{FF2B5EF4-FFF2-40B4-BE49-F238E27FC236}">
              <a16:creationId xmlns:a16="http://schemas.microsoft.com/office/drawing/2014/main" xmlns="" id="{00000000-0008-0000-2000-0000A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6" name="152 CuadroTexto">
          <a:extLst>
            <a:ext uri="{FF2B5EF4-FFF2-40B4-BE49-F238E27FC236}">
              <a16:creationId xmlns:a16="http://schemas.microsoft.com/office/drawing/2014/main" xmlns="" id="{00000000-0008-0000-2000-0000A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7" name="153 CuadroTexto">
          <a:extLst>
            <a:ext uri="{FF2B5EF4-FFF2-40B4-BE49-F238E27FC236}">
              <a16:creationId xmlns:a16="http://schemas.microsoft.com/office/drawing/2014/main" xmlns="" id="{00000000-0008-0000-2000-0000A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8" name="154 CuadroTexto">
          <a:extLst>
            <a:ext uri="{FF2B5EF4-FFF2-40B4-BE49-F238E27FC236}">
              <a16:creationId xmlns:a16="http://schemas.microsoft.com/office/drawing/2014/main" xmlns="" id="{00000000-0008-0000-2000-0000A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9" name="155 CuadroTexto">
          <a:extLst>
            <a:ext uri="{FF2B5EF4-FFF2-40B4-BE49-F238E27FC236}">
              <a16:creationId xmlns:a16="http://schemas.microsoft.com/office/drawing/2014/main" xmlns="" id="{00000000-0008-0000-2000-0000A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0" name="156 CuadroTexto">
          <a:extLst>
            <a:ext uri="{FF2B5EF4-FFF2-40B4-BE49-F238E27FC236}">
              <a16:creationId xmlns:a16="http://schemas.microsoft.com/office/drawing/2014/main" xmlns="" id="{00000000-0008-0000-2000-0000A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1" name="157 CuadroTexto">
          <a:extLst>
            <a:ext uri="{FF2B5EF4-FFF2-40B4-BE49-F238E27FC236}">
              <a16:creationId xmlns:a16="http://schemas.microsoft.com/office/drawing/2014/main" xmlns="" id="{00000000-0008-0000-2000-0000A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2" name="158 CuadroTexto">
          <a:extLst>
            <a:ext uri="{FF2B5EF4-FFF2-40B4-BE49-F238E27FC236}">
              <a16:creationId xmlns:a16="http://schemas.microsoft.com/office/drawing/2014/main" xmlns="" id="{00000000-0008-0000-2000-0000A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3" name="159 CuadroTexto">
          <a:extLst>
            <a:ext uri="{FF2B5EF4-FFF2-40B4-BE49-F238E27FC236}">
              <a16:creationId xmlns:a16="http://schemas.microsoft.com/office/drawing/2014/main" xmlns="" id="{00000000-0008-0000-2000-0000A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4" name="160 CuadroTexto">
          <a:extLst>
            <a:ext uri="{FF2B5EF4-FFF2-40B4-BE49-F238E27FC236}">
              <a16:creationId xmlns:a16="http://schemas.microsoft.com/office/drawing/2014/main" xmlns="" id="{00000000-0008-0000-2000-0000A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5" name="161 CuadroTexto">
          <a:extLst>
            <a:ext uri="{FF2B5EF4-FFF2-40B4-BE49-F238E27FC236}">
              <a16:creationId xmlns:a16="http://schemas.microsoft.com/office/drawing/2014/main" xmlns="" id="{00000000-0008-0000-2000-0000A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6" name="162 CuadroTexto">
          <a:extLst>
            <a:ext uri="{FF2B5EF4-FFF2-40B4-BE49-F238E27FC236}">
              <a16:creationId xmlns:a16="http://schemas.microsoft.com/office/drawing/2014/main" xmlns="" id="{00000000-0008-0000-2000-0000A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7" name="163 CuadroTexto">
          <a:extLst>
            <a:ext uri="{FF2B5EF4-FFF2-40B4-BE49-F238E27FC236}">
              <a16:creationId xmlns:a16="http://schemas.microsoft.com/office/drawing/2014/main" xmlns="" id="{00000000-0008-0000-2000-0000A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8" name="164 CuadroTexto">
          <a:extLst>
            <a:ext uri="{FF2B5EF4-FFF2-40B4-BE49-F238E27FC236}">
              <a16:creationId xmlns:a16="http://schemas.microsoft.com/office/drawing/2014/main" xmlns="" id="{00000000-0008-0000-2000-0000A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9" name="165 CuadroTexto">
          <a:extLst>
            <a:ext uri="{FF2B5EF4-FFF2-40B4-BE49-F238E27FC236}">
              <a16:creationId xmlns:a16="http://schemas.microsoft.com/office/drawing/2014/main" xmlns="" id="{00000000-0008-0000-2000-0000A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0" name="166 CuadroTexto">
          <a:extLst>
            <a:ext uri="{FF2B5EF4-FFF2-40B4-BE49-F238E27FC236}">
              <a16:creationId xmlns:a16="http://schemas.microsoft.com/office/drawing/2014/main" xmlns="" id="{00000000-0008-0000-2000-0000B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1" name="167 CuadroTexto">
          <a:extLst>
            <a:ext uri="{FF2B5EF4-FFF2-40B4-BE49-F238E27FC236}">
              <a16:creationId xmlns:a16="http://schemas.microsoft.com/office/drawing/2014/main" xmlns="" id="{00000000-0008-0000-2000-0000B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2" name="168 CuadroTexto">
          <a:extLst>
            <a:ext uri="{FF2B5EF4-FFF2-40B4-BE49-F238E27FC236}">
              <a16:creationId xmlns:a16="http://schemas.microsoft.com/office/drawing/2014/main" xmlns="" id="{00000000-0008-0000-2000-0000B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3" name="169 CuadroTexto">
          <a:extLst>
            <a:ext uri="{FF2B5EF4-FFF2-40B4-BE49-F238E27FC236}">
              <a16:creationId xmlns:a16="http://schemas.microsoft.com/office/drawing/2014/main" xmlns="" id="{00000000-0008-0000-2000-0000B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4" name="170 CuadroTexto">
          <a:extLst>
            <a:ext uri="{FF2B5EF4-FFF2-40B4-BE49-F238E27FC236}">
              <a16:creationId xmlns:a16="http://schemas.microsoft.com/office/drawing/2014/main" xmlns="" id="{00000000-0008-0000-2000-0000B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5" name="171 CuadroTexto">
          <a:extLst>
            <a:ext uri="{FF2B5EF4-FFF2-40B4-BE49-F238E27FC236}">
              <a16:creationId xmlns:a16="http://schemas.microsoft.com/office/drawing/2014/main" xmlns="" id="{00000000-0008-0000-2000-0000B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6" name="172 CuadroTexto">
          <a:extLst>
            <a:ext uri="{FF2B5EF4-FFF2-40B4-BE49-F238E27FC236}">
              <a16:creationId xmlns:a16="http://schemas.microsoft.com/office/drawing/2014/main" xmlns="" id="{00000000-0008-0000-2000-0000B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7" name="173 CuadroTexto">
          <a:extLst>
            <a:ext uri="{FF2B5EF4-FFF2-40B4-BE49-F238E27FC236}">
              <a16:creationId xmlns:a16="http://schemas.microsoft.com/office/drawing/2014/main" xmlns="" id="{00000000-0008-0000-2000-0000B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8" name="174 CuadroTexto">
          <a:extLst>
            <a:ext uri="{FF2B5EF4-FFF2-40B4-BE49-F238E27FC236}">
              <a16:creationId xmlns:a16="http://schemas.microsoft.com/office/drawing/2014/main" xmlns="" id="{00000000-0008-0000-2000-0000B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9" name="175 CuadroTexto">
          <a:extLst>
            <a:ext uri="{FF2B5EF4-FFF2-40B4-BE49-F238E27FC236}">
              <a16:creationId xmlns:a16="http://schemas.microsoft.com/office/drawing/2014/main" xmlns="" id="{00000000-0008-0000-2000-0000B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0" name="176 CuadroTexto">
          <a:extLst>
            <a:ext uri="{FF2B5EF4-FFF2-40B4-BE49-F238E27FC236}">
              <a16:creationId xmlns:a16="http://schemas.microsoft.com/office/drawing/2014/main" xmlns="" id="{00000000-0008-0000-2000-0000B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1" name="177 CuadroTexto">
          <a:extLst>
            <a:ext uri="{FF2B5EF4-FFF2-40B4-BE49-F238E27FC236}">
              <a16:creationId xmlns:a16="http://schemas.microsoft.com/office/drawing/2014/main" xmlns="" id="{00000000-0008-0000-2000-0000B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2" name="178 CuadroTexto">
          <a:extLst>
            <a:ext uri="{FF2B5EF4-FFF2-40B4-BE49-F238E27FC236}">
              <a16:creationId xmlns:a16="http://schemas.microsoft.com/office/drawing/2014/main" xmlns="" id="{00000000-0008-0000-2000-0000B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3" name="179 CuadroTexto">
          <a:extLst>
            <a:ext uri="{FF2B5EF4-FFF2-40B4-BE49-F238E27FC236}">
              <a16:creationId xmlns:a16="http://schemas.microsoft.com/office/drawing/2014/main" xmlns="" id="{00000000-0008-0000-2000-0000B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4" name="180 CuadroTexto">
          <a:extLst>
            <a:ext uri="{FF2B5EF4-FFF2-40B4-BE49-F238E27FC236}">
              <a16:creationId xmlns:a16="http://schemas.microsoft.com/office/drawing/2014/main" xmlns="" id="{00000000-0008-0000-2000-0000B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5" name="181 CuadroTexto">
          <a:extLst>
            <a:ext uri="{FF2B5EF4-FFF2-40B4-BE49-F238E27FC236}">
              <a16:creationId xmlns:a16="http://schemas.microsoft.com/office/drawing/2014/main" xmlns="" id="{00000000-0008-0000-2000-0000B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6" name="182 CuadroTexto">
          <a:extLst>
            <a:ext uri="{FF2B5EF4-FFF2-40B4-BE49-F238E27FC236}">
              <a16:creationId xmlns:a16="http://schemas.microsoft.com/office/drawing/2014/main" xmlns="" id="{00000000-0008-0000-2000-0000C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7" name="183 CuadroTexto">
          <a:extLst>
            <a:ext uri="{FF2B5EF4-FFF2-40B4-BE49-F238E27FC236}">
              <a16:creationId xmlns:a16="http://schemas.microsoft.com/office/drawing/2014/main" xmlns="" id="{00000000-0008-0000-2000-0000C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8" name="184 CuadroTexto">
          <a:extLst>
            <a:ext uri="{FF2B5EF4-FFF2-40B4-BE49-F238E27FC236}">
              <a16:creationId xmlns:a16="http://schemas.microsoft.com/office/drawing/2014/main" xmlns="" id="{00000000-0008-0000-2000-0000C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9" name="185 CuadroTexto">
          <a:extLst>
            <a:ext uri="{FF2B5EF4-FFF2-40B4-BE49-F238E27FC236}">
              <a16:creationId xmlns:a16="http://schemas.microsoft.com/office/drawing/2014/main" xmlns="" id="{00000000-0008-0000-2000-0000C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0" name="186 CuadroTexto">
          <a:extLst>
            <a:ext uri="{FF2B5EF4-FFF2-40B4-BE49-F238E27FC236}">
              <a16:creationId xmlns:a16="http://schemas.microsoft.com/office/drawing/2014/main" xmlns="" id="{00000000-0008-0000-2000-0000C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1" name="187 CuadroTexto">
          <a:extLst>
            <a:ext uri="{FF2B5EF4-FFF2-40B4-BE49-F238E27FC236}">
              <a16:creationId xmlns:a16="http://schemas.microsoft.com/office/drawing/2014/main" xmlns="" id="{00000000-0008-0000-2000-0000C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2" name="188 CuadroTexto">
          <a:extLst>
            <a:ext uri="{FF2B5EF4-FFF2-40B4-BE49-F238E27FC236}">
              <a16:creationId xmlns:a16="http://schemas.microsoft.com/office/drawing/2014/main" xmlns="" id="{00000000-0008-0000-2000-0000C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3" name="189 CuadroTexto">
          <a:extLst>
            <a:ext uri="{FF2B5EF4-FFF2-40B4-BE49-F238E27FC236}">
              <a16:creationId xmlns:a16="http://schemas.microsoft.com/office/drawing/2014/main" xmlns="" id="{00000000-0008-0000-2000-0000C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4" name="190 CuadroTexto">
          <a:extLst>
            <a:ext uri="{FF2B5EF4-FFF2-40B4-BE49-F238E27FC236}">
              <a16:creationId xmlns:a16="http://schemas.microsoft.com/office/drawing/2014/main" xmlns="" id="{00000000-0008-0000-2000-0000C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5" name="191 CuadroTexto">
          <a:extLst>
            <a:ext uri="{FF2B5EF4-FFF2-40B4-BE49-F238E27FC236}">
              <a16:creationId xmlns:a16="http://schemas.microsoft.com/office/drawing/2014/main" xmlns="" id="{00000000-0008-0000-2000-0000C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6" name="192 CuadroTexto">
          <a:extLst>
            <a:ext uri="{FF2B5EF4-FFF2-40B4-BE49-F238E27FC236}">
              <a16:creationId xmlns:a16="http://schemas.microsoft.com/office/drawing/2014/main" xmlns="" id="{00000000-0008-0000-2000-0000C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7" name="193 CuadroTexto">
          <a:extLst>
            <a:ext uri="{FF2B5EF4-FFF2-40B4-BE49-F238E27FC236}">
              <a16:creationId xmlns:a16="http://schemas.microsoft.com/office/drawing/2014/main" xmlns="" id="{00000000-0008-0000-2000-0000C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8" name="194 CuadroTexto">
          <a:extLst>
            <a:ext uri="{FF2B5EF4-FFF2-40B4-BE49-F238E27FC236}">
              <a16:creationId xmlns:a16="http://schemas.microsoft.com/office/drawing/2014/main" xmlns="" id="{00000000-0008-0000-2000-0000C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9" name="195 CuadroTexto">
          <a:extLst>
            <a:ext uri="{FF2B5EF4-FFF2-40B4-BE49-F238E27FC236}">
              <a16:creationId xmlns:a16="http://schemas.microsoft.com/office/drawing/2014/main" xmlns="" id="{00000000-0008-0000-2000-0000C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0" name="196 CuadroTexto">
          <a:extLst>
            <a:ext uri="{FF2B5EF4-FFF2-40B4-BE49-F238E27FC236}">
              <a16:creationId xmlns:a16="http://schemas.microsoft.com/office/drawing/2014/main" xmlns="" id="{00000000-0008-0000-2000-0000C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1" name="197 CuadroTexto">
          <a:extLst>
            <a:ext uri="{FF2B5EF4-FFF2-40B4-BE49-F238E27FC236}">
              <a16:creationId xmlns:a16="http://schemas.microsoft.com/office/drawing/2014/main" xmlns="" id="{00000000-0008-0000-2000-0000C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2" name="198 CuadroTexto">
          <a:extLst>
            <a:ext uri="{FF2B5EF4-FFF2-40B4-BE49-F238E27FC236}">
              <a16:creationId xmlns:a16="http://schemas.microsoft.com/office/drawing/2014/main" xmlns="" id="{00000000-0008-0000-2000-0000D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3" name="199 CuadroTexto">
          <a:extLst>
            <a:ext uri="{FF2B5EF4-FFF2-40B4-BE49-F238E27FC236}">
              <a16:creationId xmlns:a16="http://schemas.microsoft.com/office/drawing/2014/main" xmlns="" id="{00000000-0008-0000-2000-0000D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4" name="200 CuadroTexto">
          <a:extLst>
            <a:ext uri="{FF2B5EF4-FFF2-40B4-BE49-F238E27FC236}">
              <a16:creationId xmlns:a16="http://schemas.microsoft.com/office/drawing/2014/main" xmlns="" id="{00000000-0008-0000-2000-0000D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5" name="201 CuadroTexto">
          <a:extLst>
            <a:ext uri="{FF2B5EF4-FFF2-40B4-BE49-F238E27FC236}">
              <a16:creationId xmlns:a16="http://schemas.microsoft.com/office/drawing/2014/main" xmlns="" id="{00000000-0008-0000-2000-0000D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6" name="202 CuadroTexto">
          <a:extLst>
            <a:ext uri="{FF2B5EF4-FFF2-40B4-BE49-F238E27FC236}">
              <a16:creationId xmlns:a16="http://schemas.microsoft.com/office/drawing/2014/main" xmlns="" id="{00000000-0008-0000-2000-0000D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7" name="203 CuadroTexto">
          <a:extLst>
            <a:ext uri="{FF2B5EF4-FFF2-40B4-BE49-F238E27FC236}">
              <a16:creationId xmlns:a16="http://schemas.microsoft.com/office/drawing/2014/main" xmlns="" id="{00000000-0008-0000-2000-0000D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8" name="204 CuadroTexto">
          <a:extLst>
            <a:ext uri="{FF2B5EF4-FFF2-40B4-BE49-F238E27FC236}">
              <a16:creationId xmlns:a16="http://schemas.microsoft.com/office/drawing/2014/main" xmlns="" id="{00000000-0008-0000-2000-0000D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9" name="205 CuadroTexto">
          <a:extLst>
            <a:ext uri="{FF2B5EF4-FFF2-40B4-BE49-F238E27FC236}">
              <a16:creationId xmlns:a16="http://schemas.microsoft.com/office/drawing/2014/main" xmlns="" id="{00000000-0008-0000-2000-0000D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0" name="206 CuadroTexto">
          <a:extLst>
            <a:ext uri="{FF2B5EF4-FFF2-40B4-BE49-F238E27FC236}">
              <a16:creationId xmlns:a16="http://schemas.microsoft.com/office/drawing/2014/main" xmlns="" id="{00000000-0008-0000-2000-0000D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1" name="207 CuadroTexto">
          <a:extLst>
            <a:ext uri="{FF2B5EF4-FFF2-40B4-BE49-F238E27FC236}">
              <a16:creationId xmlns:a16="http://schemas.microsoft.com/office/drawing/2014/main" xmlns="" id="{00000000-0008-0000-2000-0000D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2" name="208 CuadroTexto">
          <a:extLst>
            <a:ext uri="{FF2B5EF4-FFF2-40B4-BE49-F238E27FC236}">
              <a16:creationId xmlns:a16="http://schemas.microsoft.com/office/drawing/2014/main" xmlns="" id="{00000000-0008-0000-2000-0000D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3" name="209 CuadroTexto">
          <a:extLst>
            <a:ext uri="{FF2B5EF4-FFF2-40B4-BE49-F238E27FC236}">
              <a16:creationId xmlns:a16="http://schemas.microsoft.com/office/drawing/2014/main" xmlns="" id="{00000000-0008-0000-2000-0000D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4" name="210 CuadroTexto">
          <a:extLst>
            <a:ext uri="{FF2B5EF4-FFF2-40B4-BE49-F238E27FC236}">
              <a16:creationId xmlns:a16="http://schemas.microsoft.com/office/drawing/2014/main" xmlns="" id="{00000000-0008-0000-2000-0000D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5" name="211 CuadroTexto">
          <a:extLst>
            <a:ext uri="{FF2B5EF4-FFF2-40B4-BE49-F238E27FC236}">
              <a16:creationId xmlns:a16="http://schemas.microsoft.com/office/drawing/2014/main" xmlns="" id="{00000000-0008-0000-2000-0000D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6" name="212 CuadroTexto">
          <a:extLst>
            <a:ext uri="{FF2B5EF4-FFF2-40B4-BE49-F238E27FC236}">
              <a16:creationId xmlns:a16="http://schemas.microsoft.com/office/drawing/2014/main" xmlns="" id="{00000000-0008-0000-2000-0000D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7" name="213 CuadroTexto">
          <a:extLst>
            <a:ext uri="{FF2B5EF4-FFF2-40B4-BE49-F238E27FC236}">
              <a16:creationId xmlns:a16="http://schemas.microsoft.com/office/drawing/2014/main" xmlns="" id="{00000000-0008-0000-2000-0000D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8" name="214 CuadroTexto">
          <a:extLst>
            <a:ext uri="{FF2B5EF4-FFF2-40B4-BE49-F238E27FC236}">
              <a16:creationId xmlns:a16="http://schemas.microsoft.com/office/drawing/2014/main" xmlns="" id="{00000000-0008-0000-2000-0000E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9" name="215 CuadroTexto">
          <a:extLst>
            <a:ext uri="{FF2B5EF4-FFF2-40B4-BE49-F238E27FC236}">
              <a16:creationId xmlns:a16="http://schemas.microsoft.com/office/drawing/2014/main" xmlns="" id="{00000000-0008-0000-2000-0000E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0" name="216 CuadroTexto">
          <a:extLst>
            <a:ext uri="{FF2B5EF4-FFF2-40B4-BE49-F238E27FC236}">
              <a16:creationId xmlns:a16="http://schemas.microsoft.com/office/drawing/2014/main" xmlns="" id="{00000000-0008-0000-2000-0000E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1" name="217 CuadroTexto">
          <a:extLst>
            <a:ext uri="{FF2B5EF4-FFF2-40B4-BE49-F238E27FC236}">
              <a16:creationId xmlns:a16="http://schemas.microsoft.com/office/drawing/2014/main" xmlns="" id="{00000000-0008-0000-2000-0000E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2" name="218 CuadroTexto">
          <a:extLst>
            <a:ext uri="{FF2B5EF4-FFF2-40B4-BE49-F238E27FC236}">
              <a16:creationId xmlns:a16="http://schemas.microsoft.com/office/drawing/2014/main" xmlns="" id="{00000000-0008-0000-2000-0000E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3" name="219 CuadroTexto">
          <a:extLst>
            <a:ext uri="{FF2B5EF4-FFF2-40B4-BE49-F238E27FC236}">
              <a16:creationId xmlns:a16="http://schemas.microsoft.com/office/drawing/2014/main" xmlns="" id="{00000000-0008-0000-2000-0000E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4" name="220 CuadroTexto">
          <a:extLst>
            <a:ext uri="{FF2B5EF4-FFF2-40B4-BE49-F238E27FC236}">
              <a16:creationId xmlns:a16="http://schemas.microsoft.com/office/drawing/2014/main" xmlns="" id="{00000000-0008-0000-2000-0000E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5" name="221 CuadroTexto">
          <a:extLst>
            <a:ext uri="{FF2B5EF4-FFF2-40B4-BE49-F238E27FC236}">
              <a16:creationId xmlns:a16="http://schemas.microsoft.com/office/drawing/2014/main" xmlns="" id="{00000000-0008-0000-2000-0000E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6" name="222 CuadroTexto">
          <a:extLst>
            <a:ext uri="{FF2B5EF4-FFF2-40B4-BE49-F238E27FC236}">
              <a16:creationId xmlns:a16="http://schemas.microsoft.com/office/drawing/2014/main" xmlns="" id="{00000000-0008-0000-2000-0000E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7" name="223 CuadroTexto">
          <a:extLst>
            <a:ext uri="{FF2B5EF4-FFF2-40B4-BE49-F238E27FC236}">
              <a16:creationId xmlns:a16="http://schemas.microsoft.com/office/drawing/2014/main" xmlns="" id="{00000000-0008-0000-2000-0000E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8" name="224 CuadroTexto">
          <a:extLst>
            <a:ext uri="{FF2B5EF4-FFF2-40B4-BE49-F238E27FC236}">
              <a16:creationId xmlns:a16="http://schemas.microsoft.com/office/drawing/2014/main" xmlns="" id="{00000000-0008-0000-2000-0000E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9" name="225 CuadroTexto">
          <a:extLst>
            <a:ext uri="{FF2B5EF4-FFF2-40B4-BE49-F238E27FC236}">
              <a16:creationId xmlns:a16="http://schemas.microsoft.com/office/drawing/2014/main" xmlns="" id="{00000000-0008-0000-2000-0000E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0" name="226 CuadroTexto">
          <a:extLst>
            <a:ext uri="{FF2B5EF4-FFF2-40B4-BE49-F238E27FC236}">
              <a16:creationId xmlns:a16="http://schemas.microsoft.com/office/drawing/2014/main" xmlns="" id="{00000000-0008-0000-2000-0000E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1" name="227 CuadroTexto">
          <a:extLst>
            <a:ext uri="{FF2B5EF4-FFF2-40B4-BE49-F238E27FC236}">
              <a16:creationId xmlns:a16="http://schemas.microsoft.com/office/drawing/2014/main" xmlns="" id="{00000000-0008-0000-2000-0000E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2" name="228 CuadroTexto">
          <a:extLst>
            <a:ext uri="{FF2B5EF4-FFF2-40B4-BE49-F238E27FC236}">
              <a16:creationId xmlns:a16="http://schemas.microsoft.com/office/drawing/2014/main" xmlns="" id="{00000000-0008-0000-2000-0000E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3" name="229 CuadroTexto">
          <a:extLst>
            <a:ext uri="{FF2B5EF4-FFF2-40B4-BE49-F238E27FC236}">
              <a16:creationId xmlns:a16="http://schemas.microsoft.com/office/drawing/2014/main" xmlns="" id="{00000000-0008-0000-2000-0000E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4" name="230 CuadroTexto">
          <a:extLst>
            <a:ext uri="{FF2B5EF4-FFF2-40B4-BE49-F238E27FC236}">
              <a16:creationId xmlns:a16="http://schemas.microsoft.com/office/drawing/2014/main" xmlns="" id="{00000000-0008-0000-2000-0000F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5" name="231 CuadroTexto">
          <a:extLst>
            <a:ext uri="{FF2B5EF4-FFF2-40B4-BE49-F238E27FC236}">
              <a16:creationId xmlns:a16="http://schemas.microsoft.com/office/drawing/2014/main" xmlns="" id="{00000000-0008-0000-2000-0000F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6" name="232 CuadroTexto">
          <a:extLst>
            <a:ext uri="{FF2B5EF4-FFF2-40B4-BE49-F238E27FC236}">
              <a16:creationId xmlns:a16="http://schemas.microsoft.com/office/drawing/2014/main" xmlns="" id="{00000000-0008-0000-2000-0000F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7" name="233 CuadroTexto">
          <a:extLst>
            <a:ext uri="{FF2B5EF4-FFF2-40B4-BE49-F238E27FC236}">
              <a16:creationId xmlns:a16="http://schemas.microsoft.com/office/drawing/2014/main" xmlns="" id="{00000000-0008-0000-2000-0000F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8" name="234 CuadroTexto">
          <a:extLst>
            <a:ext uri="{FF2B5EF4-FFF2-40B4-BE49-F238E27FC236}">
              <a16:creationId xmlns:a16="http://schemas.microsoft.com/office/drawing/2014/main" xmlns="" id="{00000000-0008-0000-2000-0000F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9" name="235 CuadroTexto">
          <a:extLst>
            <a:ext uri="{FF2B5EF4-FFF2-40B4-BE49-F238E27FC236}">
              <a16:creationId xmlns:a16="http://schemas.microsoft.com/office/drawing/2014/main" xmlns="" id="{00000000-0008-0000-2000-0000F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0" name="236 CuadroTexto">
          <a:extLst>
            <a:ext uri="{FF2B5EF4-FFF2-40B4-BE49-F238E27FC236}">
              <a16:creationId xmlns:a16="http://schemas.microsoft.com/office/drawing/2014/main" xmlns="" id="{00000000-0008-0000-2000-0000F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1" name="237 CuadroTexto">
          <a:extLst>
            <a:ext uri="{FF2B5EF4-FFF2-40B4-BE49-F238E27FC236}">
              <a16:creationId xmlns:a16="http://schemas.microsoft.com/office/drawing/2014/main" xmlns="" id="{00000000-0008-0000-2000-0000F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2" name="238 CuadroTexto">
          <a:extLst>
            <a:ext uri="{FF2B5EF4-FFF2-40B4-BE49-F238E27FC236}">
              <a16:creationId xmlns:a16="http://schemas.microsoft.com/office/drawing/2014/main" xmlns="" id="{00000000-0008-0000-2000-0000F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3" name="239 CuadroTexto">
          <a:extLst>
            <a:ext uri="{FF2B5EF4-FFF2-40B4-BE49-F238E27FC236}">
              <a16:creationId xmlns:a16="http://schemas.microsoft.com/office/drawing/2014/main" xmlns="" id="{00000000-0008-0000-2000-0000F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4" name="240 CuadroTexto">
          <a:extLst>
            <a:ext uri="{FF2B5EF4-FFF2-40B4-BE49-F238E27FC236}">
              <a16:creationId xmlns:a16="http://schemas.microsoft.com/office/drawing/2014/main" xmlns="" id="{00000000-0008-0000-2000-0000F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5" name="241 CuadroTexto">
          <a:extLst>
            <a:ext uri="{FF2B5EF4-FFF2-40B4-BE49-F238E27FC236}">
              <a16:creationId xmlns:a16="http://schemas.microsoft.com/office/drawing/2014/main" xmlns="" id="{00000000-0008-0000-2000-0000F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6" name="242 CuadroTexto">
          <a:extLst>
            <a:ext uri="{FF2B5EF4-FFF2-40B4-BE49-F238E27FC236}">
              <a16:creationId xmlns:a16="http://schemas.microsoft.com/office/drawing/2014/main" xmlns="" id="{00000000-0008-0000-2000-0000F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7" name="243 CuadroTexto">
          <a:extLst>
            <a:ext uri="{FF2B5EF4-FFF2-40B4-BE49-F238E27FC236}">
              <a16:creationId xmlns:a16="http://schemas.microsoft.com/office/drawing/2014/main" xmlns="" id="{00000000-0008-0000-2000-0000F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8" name="244 CuadroTexto">
          <a:extLst>
            <a:ext uri="{FF2B5EF4-FFF2-40B4-BE49-F238E27FC236}">
              <a16:creationId xmlns:a16="http://schemas.microsoft.com/office/drawing/2014/main" xmlns="" id="{00000000-0008-0000-2000-0000F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9" name="245 CuadroTexto">
          <a:extLst>
            <a:ext uri="{FF2B5EF4-FFF2-40B4-BE49-F238E27FC236}">
              <a16:creationId xmlns:a16="http://schemas.microsoft.com/office/drawing/2014/main" xmlns="" id="{00000000-0008-0000-2000-0000F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0" name="246 CuadroTexto">
          <a:extLst>
            <a:ext uri="{FF2B5EF4-FFF2-40B4-BE49-F238E27FC236}">
              <a16:creationId xmlns:a16="http://schemas.microsoft.com/office/drawing/2014/main" xmlns="" id="{00000000-0008-0000-2000-00000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1" name="247 CuadroTexto">
          <a:extLst>
            <a:ext uri="{FF2B5EF4-FFF2-40B4-BE49-F238E27FC236}">
              <a16:creationId xmlns:a16="http://schemas.microsoft.com/office/drawing/2014/main" xmlns="" id="{00000000-0008-0000-2000-00000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2" name="248 CuadroTexto">
          <a:extLst>
            <a:ext uri="{FF2B5EF4-FFF2-40B4-BE49-F238E27FC236}">
              <a16:creationId xmlns:a16="http://schemas.microsoft.com/office/drawing/2014/main" xmlns="" id="{00000000-0008-0000-2000-00000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3" name="249 CuadroTexto">
          <a:extLst>
            <a:ext uri="{FF2B5EF4-FFF2-40B4-BE49-F238E27FC236}">
              <a16:creationId xmlns:a16="http://schemas.microsoft.com/office/drawing/2014/main" xmlns="" id="{00000000-0008-0000-2000-00000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4" name="250 CuadroTexto">
          <a:extLst>
            <a:ext uri="{FF2B5EF4-FFF2-40B4-BE49-F238E27FC236}">
              <a16:creationId xmlns:a16="http://schemas.microsoft.com/office/drawing/2014/main" xmlns="" id="{00000000-0008-0000-2000-00000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5" name="251 CuadroTexto">
          <a:extLst>
            <a:ext uri="{FF2B5EF4-FFF2-40B4-BE49-F238E27FC236}">
              <a16:creationId xmlns:a16="http://schemas.microsoft.com/office/drawing/2014/main" xmlns="" id="{00000000-0008-0000-2000-00000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6" name="252 CuadroTexto">
          <a:extLst>
            <a:ext uri="{FF2B5EF4-FFF2-40B4-BE49-F238E27FC236}">
              <a16:creationId xmlns:a16="http://schemas.microsoft.com/office/drawing/2014/main" xmlns="" id="{00000000-0008-0000-2000-00000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7" name="253 CuadroTexto">
          <a:extLst>
            <a:ext uri="{FF2B5EF4-FFF2-40B4-BE49-F238E27FC236}">
              <a16:creationId xmlns:a16="http://schemas.microsoft.com/office/drawing/2014/main" xmlns="" id="{00000000-0008-0000-2000-00000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8" name="254 CuadroTexto">
          <a:extLst>
            <a:ext uri="{FF2B5EF4-FFF2-40B4-BE49-F238E27FC236}">
              <a16:creationId xmlns:a16="http://schemas.microsoft.com/office/drawing/2014/main" xmlns="" id="{00000000-0008-0000-2000-00000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9" name="255 CuadroTexto">
          <a:extLst>
            <a:ext uri="{FF2B5EF4-FFF2-40B4-BE49-F238E27FC236}">
              <a16:creationId xmlns:a16="http://schemas.microsoft.com/office/drawing/2014/main" xmlns="" id="{00000000-0008-0000-2000-00000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0" name="256 CuadroTexto">
          <a:extLst>
            <a:ext uri="{FF2B5EF4-FFF2-40B4-BE49-F238E27FC236}">
              <a16:creationId xmlns:a16="http://schemas.microsoft.com/office/drawing/2014/main" xmlns="" id="{00000000-0008-0000-2000-00000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1" name="257 CuadroTexto">
          <a:extLst>
            <a:ext uri="{FF2B5EF4-FFF2-40B4-BE49-F238E27FC236}">
              <a16:creationId xmlns:a16="http://schemas.microsoft.com/office/drawing/2014/main" xmlns="" id="{00000000-0008-0000-2000-00000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2" name="258 CuadroTexto">
          <a:extLst>
            <a:ext uri="{FF2B5EF4-FFF2-40B4-BE49-F238E27FC236}">
              <a16:creationId xmlns:a16="http://schemas.microsoft.com/office/drawing/2014/main" xmlns="" id="{00000000-0008-0000-2000-00000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3" name="259 CuadroTexto">
          <a:extLst>
            <a:ext uri="{FF2B5EF4-FFF2-40B4-BE49-F238E27FC236}">
              <a16:creationId xmlns:a16="http://schemas.microsoft.com/office/drawing/2014/main" xmlns="" id="{00000000-0008-0000-2000-00000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4" name="260 CuadroTexto">
          <a:extLst>
            <a:ext uri="{FF2B5EF4-FFF2-40B4-BE49-F238E27FC236}">
              <a16:creationId xmlns:a16="http://schemas.microsoft.com/office/drawing/2014/main" xmlns="" id="{00000000-0008-0000-2000-00000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5" name="261 CuadroTexto">
          <a:extLst>
            <a:ext uri="{FF2B5EF4-FFF2-40B4-BE49-F238E27FC236}">
              <a16:creationId xmlns:a16="http://schemas.microsoft.com/office/drawing/2014/main" xmlns="" id="{00000000-0008-0000-2000-00000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6" name="262 CuadroTexto">
          <a:extLst>
            <a:ext uri="{FF2B5EF4-FFF2-40B4-BE49-F238E27FC236}">
              <a16:creationId xmlns:a16="http://schemas.microsoft.com/office/drawing/2014/main" xmlns="" id="{00000000-0008-0000-2000-00001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7" name="263 CuadroTexto">
          <a:extLst>
            <a:ext uri="{FF2B5EF4-FFF2-40B4-BE49-F238E27FC236}">
              <a16:creationId xmlns:a16="http://schemas.microsoft.com/office/drawing/2014/main" xmlns="" id="{00000000-0008-0000-2000-00001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8" name="264 CuadroTexto">
          <a:extLst>
            <a:ext uri="{FF2B5EF4-FFF2-40B4-BE49-F238E27FC236}">
              <a16:creationId xmlns:a16="http://schemas.microsoft.com/office/drawing/2014/main" xmlns="" id="{00000000-0008-0000-2000-00001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9" name="265 CuadroTexto">
          <a:extLst>
            <a:ext uri="{FF2B5EF4-FFF2-40B4-BE49-F238E27FC236}">
              <a16:creationId xmlns:a16="http://schemas.microsoft.com/office/drawing/2014/main" xmlns="" id="{00000000-0008-0000-2000-00001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60" name="266 CuadroTexto">
          <a:extLst>
            <a:ext uri="{FF2B5EF4-FFF2-40B4-BE49-F238E27FC236}">
              <a16:creationId xmlns:a16="http://schemas.microsoft.com/office/drawing/2014/main" xmlns="" id="{00000000-0008-0000-2000-00001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61" name="267 CuadroTexto">
          <a:extLst>
            <a:ext uri="{FF2B5EF4-FFF2-40B4-BE49-F238E27FC236}">
              <a16:creationId xmlns:a16="http://schemas.microsoft.com/office/drawing/2014/main" xmlns="" id="{00000000-0008-0000-2000-00001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862" name="268 CuadroTexto">
          <a:extLst>
            <a:ext uri="{FF2B5EF4-FFF2-40B4-BE49-F238E27FC236}">
              <a16:creationId xmlns:a16="http://schemas.microsoft.com/office/drawing/2014/main" xmlns="" id="{00000000-0008-0000-2000-00001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3" name="269 CuadroTexto">
          <a:extLst>
            <a:ext uri="{FF2B5EF4-FFF2-40B4-BE49-F238E27FC236}">
              <a16:creationId xmlns:a16="http://schemas.microsoft.com/office/drawing/2014/main" xmlns="" id="{00000000-0008-0000-2000-00001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4" name="270 CuadroTexto">
          <a:extLst>
            <a:ext uri="{FF2B5EF4-FFF2-40B4-BE49-F238E27FC236}">
              <a16:creationId xmlns:a16="http://schemas.microsoft.com/office/drawing/2014/main" xmlns="" id="{00000000-0008-0000-2000-00001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5" name="271 CuadroTexto">
          <a:extLst>
            <a:ext uri="{FF2B5EF4-FFF2-40B4-BE49-F238E27FC236}">
              <a16:creationId xmlns:a16="http://schemas.microsoft.com/office/drawing/2014/main" xmlns="" id="{00000000-0008-0000-2000-00001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6" name="272 CuadroTexto">
          <a:extLst>
            <a:ext uri="{FF2B5EF4-FFF2-40B4-BE49-F238E27FC236}">
              <a16:creationId xmlns:a16="http://schemas.microsoft.com/office/drawing/2014/main" xmlns="" id="{00000000-0008-0000-2000-00001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7" name="273 CuadroTexto">
          <a:extLst>
            <a:ext uri="{FF2B5EF4-FFF2-40B4-BE49-F238E27FC236}">
              <a16:creationId xmlns:a16="http://schemas.microsoft.com/office/drawing/2014/main" xmlns="" id="{00000000-0008-0000-2000-00001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8" name="274 CuadroTexto">
          <a:extLst>
            <a:ext uri="{FF2B5EF4-FFF2-40B4-BE49-F238E27FC236}">
              <a16:creationId xmlns:a16="http://schemas.microsoft.com/office/drawing/2014/main" xmlns="" id="{00000000-0008-0000-2000-00001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9" name="275 CuadroTexto">
          <a:extLst>
            <a:ext uri="{FF2B5EF4-FFF2-40B4-BE49-F238E27FC236}">
              <a16:creationId xmlns:a16="http://schemas.microsoft.com/office/drawing/2014/main" xmlns="" id="{00000000-0008-0000-2000-00001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0" name="276 CuadroTexto">
          <a:extLst>
            <a:ext uri="{FF2B5EF4-FFF2-40B4-BE49-F238E27FC236}">
              <a16:creationId xmlns:a16="http://schemas.microsoft.com/office/drawing/2014/main" xmlns="" id="{00000000-0008-0000-2000-00001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1" name="277 CuadroTexto">
          <a:extLst>
            <a:ext uri="{FF2B5EF4-FFF2-40B4-BE49-F238E27FC236}">
              <a16:creationId xmlns:a16="http://schemas.microsoft.com/office/drawing/2014/main" xmlns="" id="{00000000-0008-0000-2000-00001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2" name="278 CuadroTexto">
          <a:extLst>
            <a:ext uri="{FF2B5EF4-FFF2-40B4-BE49-F238E27FC236}">
              <a16:creationId xmlns:a16="http://schemas.microsoft.com/office/drawing/2014/main" xmlns="" id="{00000000-0008-0000-2000-00002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3" name="279 CuadroTexto">
          <a:extLst>
            <a:ext uri="{FF2B5EF4-FFF2-40B4-BE49-F238E27FC236}">
              <a16:creationId xmlns:a16="http://schemas.microsoft.com/office/drawing/2014/main" xmlns="" id="{00000000-0008-0000-2000-00002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4" name="280 CuadroTexto">
          <a:extLst>
            <a:ext uri="{FF2B5EF4-FFF2-40B4-BE49-F238E27FC236}">
              <a16:creationId xmlns:a16="http://schemas.microsoft.com/office/drawing/2014/main" xmlns="" id="{00000000-0008-0000-2000-00002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5" name="281 CuadroTexto">
          <a:extLst>
            <a:ext uri="{FF2B5EF4-FFF2-40B4-BE49-F238E27FC236}">
              <a16:creationId xmlns:a16="http://schemas.microsoft.com/office/drawing/2014/main" xmlns="" id="{00000000-0008-0000-2000-00002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6" name="282 CuadroTexto">
          <a:extLst>
            <a:ext uri="{FF2B5EF4-FFF2-40B4-BE49-F238E27FC236}">
              <a16:creationId xmlns:a16="http://schemas.microsoft.com/office/drawing/2014/main" xmlns="" id="{00000000-0008-0000-2000-00002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7" name="283 CuadroTexto">
          <a:extLst>
            <a:ext uri="{FF2B5EF4-FFF2-40B4-BE49-F238E27FC236}">
              <a16:creationId xmlns:a16="http://schemas.microsoft.com/office/drawing/2014/main" xmlns="" id="{00000000-0008-0000-2000-00002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8" name="284 CuadroTexto">
          <a:extLst>
            <a:ext uri="{FF2B5EF4-FFF2-40B4-BE49-F238E27FC236}">
              <a16:creationId xmlns:a16="http://schemas.microsoft.com/office/drawing/2014/main" xmlns="" id="{00000000-0008-0000-2000-00002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79" name="285 CuadroTexto">
          <a:extLst>
            <a:ext uri="{FF2B5EF4-FFF2-40B4-BE49-F238E27FC236}">
              <a16:creationId xmlns:a16="http://schemas.microsoft.com/office/drawing/2014/main" xmlns="" id="{00000000-0008-0000-2000-00002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0" name="286 CuadroTexto">
          <a:extLst>
            <a:ext uri="{FF2B5EF4-FFF2-40B4-BE49-F238E27FC236}">
              <a16:creationId xmlns:a16="http://schemas.microsoft.com/office/drawing/2014/main" xmlns="" id="{00000000-0008-0000-2000-00002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1" name="287 CuadroTexto">
          <a:extLst>
            <a:ext uri="{FF2B5EF4-FFF2-40B4-BE49-F238E27FC236}">
              <a16:creationId xmlns:a16="http://schemas.microsoft.com/office/drawing/2014/main" xmlns="" id="{00000000-0008-0000-2000-00002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2" name="288 CuadroTexto">
          <a:extLst>
            <a:ext uri="{FF2B5EF4-FFF2-40B4-BE49-F238E27FC236}">
              <a16:creationId xmlns:a16="http://schemas.microsoft.com/office/drawing/2014/main" xmlns="" id="{00000000-0008-0000-2000-00002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3" name="289 CuadroTexto">
          <a:extLst>
            <a:ext uri="{FF2B5EF4-FFF2-40B4-BE49-F238E27FC236}">
              <a16:creationId xmlns:a16="http://schemas.microsoft.com/office/drawing/2014/main" xmlns="" id="{00000000-0008-0000-2000-00002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4" name="290 CuadroTexto">
          <a:extLst>
            <a:ext uri="{FF2B5EF4-FFF2-40B4-BE49-F238E27FC236}">
              <a16:creationId xmlns:a16="http://schemas.microsoft.com/office/drawing/2014/main" xmlns="" id="{00000000-0008-0000-2000-00002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5" name="291 CuadroTexto">
          <a:extLst>
            <a:ext uri="{FF2B5EF4-FFF2-40B4-BE49-F238E27FC236}">
              <a16:creationId xmlns:a16="http://schemas.microsoft.com/office/drawing/2014/main" xmlns="" id="{00000000-0008-0000-2000-00002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6" name="292 CuadroTexto">
          <a:extLst>
            <a:ext uri="{FF2B5EF4-FFF2-40B4-BE49-F238E27FC236}">
              <a16:creationId xmlns:a16="http://schemas.microsoft.com/office/drawing/2014/main" xmlns="" id="{00000000-0008-0000-2000-00002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7" name="293 CuadroTexto">
          <a:extLst>
            <a:ext uri="{FF2B5EF4-FFF2-40B4-BE49-F238E27FC236}">
              <a16:creationId xmlns:a16="http://schemas.microsoft.com/office/drawing/2014/main" xmlns="" id="{00000000-0008-0000-2000-00002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8" name="294 CuadroTexto">
          <a:extLst>
            <a:ext uri="{FF2B5EF4-FFF2-40B4-BE49-F238E27FC236}">
              <a16:creationId xmlns:a16="http://schemas.microsoft.com/office/drawing/2014/main" xmlns="" id="{00000000-0008-0000-2000-00003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9" name="295 CuadroTexto">
          <a:extLst>
            <a:ext uri="{FF2B5EF4-FFF2-40B4-BE49-F238E27FC236}">
              <a16:creationId xmlns:a16="http://schemas.microsoft.com/office/drawing/2014/main" xmlns="" id="{00000000-0008-0000-2000-00003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0" name="298 CuadroTexto">
          <a:extLst>
            <a:ext uri="{FF2B5EF4-FFF2-40B4-BE49-F238E27FC236}">
              <a16:creationId xmlns:a16="http://schemas.microsoft.com/office/drawing/2014/main" xmlns="" id="{00000000-0008-0000-2000-000032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1" name="299 CuadroTexto">
          <a:extLst>
            <a:ext uri="{FF2B5EF4-FFF2-40B4-BE49-F238E27FC236}">
              <a16:creationId xmlns:a16="http://schemas.microsoft.com/office/drawing/2014/main" xmlns="" id="{00000000-0008-0000-2000-000033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2" name="300 CuadroTexto">
          <a:extLst>
            <a:ext uri="{FF2B5EF4-FFF2-40B4-BE49-F238E27FC236}">
              <a16:creationId xmlns:a16="http://schemas.microsoft.com/office/drawing/2014/main" xmlns="" id="{00000000-0008-0000-2000-000034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3" name="301 CuadroTexto">
          <a:extLst>
            <a:ext uri="{FF2B5EF4-FFF2-40B4-BE49-F238E27FC236}">
              <a16:creationId xmlns:a16="http://schemas.microsoft.com/office/drawing/2014/main" xmlns="" id="{00000000-0008-0000-2000-000035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4" name="302 CuadroTexto">
          <a:extLst>
            <a:ext uri="{FF2B5EF4-FFF2-40B4-BE49-F238E27FC236}">
              <a16:creationId xmlns:a16="http://schemas.microsoft.com/office/drawing/2014/main" xmlns="" id="{00000000-0008-0000-2000-000036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5" name="303 CuadroTexto">
          <a:extLst>
            <a:ext uri="{FF2B5EF4-FFF2-40B4-BE49-F238E27FC236}">
              <a16:creationId xmlns:a16="http://schemas.microsoft.com/office/drawing/2014/main" xmlns="" id="{00000000-0008-0000-2000-000037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6" name="304 CuadroTexto">
          <a:extLst>
            <a:ext uri="{FF2B5EF4-FFF2-40B4-BE49-F238E27FC236}">
              <a16:creationId xmlns:a16="http://schemas.microsoft.com/office/drawing/2014/main" xmlns="" id="{00000000-0008-0000-2000-000038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7" name="305 CuadroTexto">
          <a:extLst>
            <a:ext uri="{FF2B5EF4-FFF2-40B4-BE49-F238E27FC236}">
              <a16:creationId xmlns:a16="http://schemas.microsoft.com/office/drawing/2014/main" xmlns="" id="{00000000-0008-0000-2000-000039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8" name="452 CuadroTexto">
          <a:extLst>
            <a:ext uri="{FF2B5EF4-FFF2-40B4-BE49-F238E27FC236}">
              <a16:creationId xmlns:a16="http://schemas.microsoft.com/office/drawing/2014/main" xmlns="" id="{00000000-0008-0000-2000-00003A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99" name="17 CuadroTexto">
          <a:extLst>
            <a:ext uri="{FF2B5EF4-FFF2-40B4-BE49-F238E27FC236}">
              <a16:creationId xmlns:a16="http://schemas.microsoft.com/office/drawing/2014/main" xmlns="" id="{00000000-0008-0000-2000-00003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900" name="90 CuadroTexto">
          <a:extLst>
            <a:ext uri="{FF2B5EF4-FFF2-40B4-BE49-F238E27FC236}">
              <a16:creationId xmlns:a16="http://schemas.microsoft.com/office/drawing/2014/main" xmlns="" id="{00000000-0008-0000-2000-00003C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1" name="91 CuadroTexto">
          <a:extLst>
            <a:ext uri="{FF2B5EF4-FFF2-40B4-BE49-F238E27FC236}">
              <a16:creationId xmlns:a16="http://schemas.microsoft.com/office/drawing/2014/main" xmlns="" id="{00000000-0008-0000-2000-00003D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2" name="92 CuadroTexto">
          <a:extLst>
            <a:ext uri="{FF2B5EF4-FFF2-40B4-BE49-F238E27FC236}">
              <a16:creationId xmlns:a16="http://schemas.microsoft.com/office/drawing/2014/main" xmlns="" id="{00000000-0008-0000-2000-00003E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3" name="93 CuadroTexto">
          <a:extLst>
            <a:ext uri="{FF2B5EF4-FFF2-40B4-BE49-F238E27FC236}">
              <a16:creationId xmlns:a16="http://schemas.microsoft.com/office/drawing/2014/main" xmlns="" id="{00000000-0008-0000-2000-00003F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4" name="94 CuadroTexto">
          <a:extLst>
            <a:ext uri="{FF2B5EF4-FFF2-40B4-BE49-F238E27FC236}">
              <a16:creationId xmlns:a16="http://schemas.microsoft.com/office/drawing/2014/main" xmlns="" id="{00000000-0008-0000-2000-000040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5" name="95 CuadroTexto">
          <a:extLst>
            <a:ext uri="{FF2B5EF4-FFF2-40B4-BE49-F238E27FC236}">
              <a16:creationId xmlns:a16="http://schemas.microsoft.com/office/drawing/2014/main" xmlns="" id="{00000000-0008-0000-2000-000041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6" name="96 CuadroTexto">
          <a:extLst>
            <a:ext uri="{FF2B5EF4-FFF2-40B4-BE49-F238E27FC236}">
              <a16:creationId xmlns:a16="http://schemas.microsoft.com/office/drawing/2014/main" xmlns="" id="{00000000-0008-0000-2000-000042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7" name="97 CuadroTexto">
          <a:extLst>
            <a:ext uri="{FF2B5EF4-FFF2-40B4-BE49-F238E27FC236}">
              <a16:creationId xmlns:a16="http://schemas.microsoft.com/office/drawing/2014/main" xmlns="" id="{00000000-0008-0000-2000-000043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8" name="98 CuadroTexto">
          <a:extLst>
            <a:ext uri="{FF2B5EF4-FFF2-40B4-BE49-F238E27FC236}">
              <a16:creationId xmlns:a16="http://schemas.microsoft.com/office/drawing/2014/main" xmlns="" id="{00000000-0008-0000-2000-000044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9" name="99 CuadroTexto">
          <a:extLst>
            <a:ext uri="{FF2B5EF4-FFF2-40B4-BE49-F238E27FC236}">
              <a16:creationId xmlns:a16="http://schemas.microsoft.com/office/drawing/2014/main" xmlns="" id="{00000000-0008-0000-2000-000045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10" name="100 CuadroTexto">
          <a:extLst>
            <a:ext uri="{FF2B5EF4-FFF2-40B4-BE49-F238E27FC236}">
              <a16:creationId xmlns:a16="http://schemas.microsoft.com/office/drawing/2014/main" xmlns="" id="{00000000-0008-0000-2000-000046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11" name="101 CuadroTexto">
          <a:extLst>
            <a:ext uri="{FF2B5EF4-FFF2-40B4-BE49-F238E27FC236}">
              <a16:creationId xmlns:a16="http://schemas.microsoft.com/office/drawing/2014/main" xmlns="" id="{00000000-0008-0000-2000-000047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12" name="118 CuadroTexto">
          <a:extLst>
            <a:ext uri="{FF2B5EF4-FFF2-40B4-BE49-F238E27FC236}">
              <a16:creationId xmlns:a16="http://schemas.microsoft.com/office/drawing/2014/main" xmlns="" id="{00000000-0008-0000-2000-00004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3" name="119 CuadroTexto">
          <a:extLst>
            <a:ext uri="{FF2B5EF4-FFF2-40B4-BE49-F238E27FC236}">
              <a16:creationId xmlns:a16="http://schemas.microsoft.com/office/drawing/2014/main" xmlns="" id="{00000000-0008-0000-2000-00004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4" name="120 CuadroTexto">
          <a:extLst>
            <a:ext uri="{FF2B5EF4-FFF2-40B4-BE49-F238E27FC236}">
              <a16:creationId xmlns:a16="http://schemas.microsoft.com/office/drawing/2014/main" xmlns="" id="{00000000-0008-0000-2000-00004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5" name="121 CuadroTexto">
          <a:extLst>
            <a:ext uri="{FF2B5EF4-FFF2-40B4-BE49-F238E27FC236}">
              <a16:creationId xmlns:a16="http://schemas.microsoft.com/office/drawing/2014/main" xmlns="" id="{00000000-0008-0000-2000-00004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6" name="122 CuadroTexto">
          <a:extLst>
            <a:ext uri="{FF2B5EF4-FFF2-40B4-BE49-F238E27FC236}">
              <a16:creationId xmlns:a16="http://schemas.microsoft.com/office/drawing/2014/main" xmlns="" id="{00000000-0008-0000-2000-00004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7" name="123 CuadroTexto">
          <a:extLst>
            <a:ext uri="{FF2B5EF4-FFF2-40B4-BE49-F238E27FC236}">
              <a16:creationId xmlns:a16="http://schemas.microsoft.com/office/drawing/2014/main" xmlns="" id="{00000000-0008-0000-2000-00004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8" name="124 CuadroTexto">
          <a:extLst>
            <a:ext uri="{FF2B5EF4-FFF2-40B4-BE49-F238E27FC236}">
              <a16:creationId xmlns:a16="http://schemas.microsoft.com/office/drawing/2014/main" xmlns="" id="{00000000-0008-0000-2000-00004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9" name="125 CuadroTexto">
          <a:extLst>
            <a:ext uri="{FF2B5EF4-FFF2-40B4-BE49-F238E27FC236}">
              <a16:creationId xmlns:a16="http://schemas.microsoft.com/office/drawing/2014/main" xmlns="" id="{00000000-0008-0000-2000-00004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0" name="143 CuadroTexto">
          <a:extLst>
            <a:ext uri="{FF2B5EF4-FFF2-40B4-BE49-F238E27FC236}">
              <a16:creationId xmlns:a16="http://schemas.microsoft.com/office/drawing/2014/main" xmlns="" id="{00000000-0008-0000-2000-00005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1" name="144 CuadroTexto">
          <a:extLst>
            <a:ext uri="{FF2B5EF4-FFF2-40B4-BE49-F238E27FC236}">
              <a16:creationId xmlns:a16="http://schemas.microsoft.com/office/drawing/2014/main" xmlns="" id="{00000000-0008-0000-2000-00005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2" name="145 CuadroTexto">
          <a:extLst>
            <a:ext uri="{FF2B5EF4-FFF2-40B4-BE49-F238E27FC236}">
              <a16:creationId xmlns:a16="http://schemas.microsoft.com/office/drawing/2014/main" xmlns="" id="{00000000-0008-0000-2000-00005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3" name="146 CuadroTexto">
          <a:extLst>
            <a:ext uri="{FF2B5EF4-FFF2-40B4-BE49-F238E27FC236}">
              <a16:creationId xmlns:a16="http://schemas.microsoft.com/office/drawing/2014/main" xmlns="" id="{00000000-0008-0000-2000-00005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4" name="147 CuadroTexto">
          <a:extLst>
            <a:ext uri="{FF2B5EF4-FFF2-40B4-BE49-F238E27FC236}">
              <a16:creationId xmlns:a16="http://schemas.microsoft.com/office/drawing/2014/main" xmlns="" id="{00000000-0008-0000-2000-00005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5" name="148 CuadroTexto">
          <a:extLst>
            <a:ext uri="{FF2B5EF4-FFF2-40B4-BE49-F238E27FC236}">
              <a16:creationId xmlns:a16="http://schemas.microsoft.com/office/drawing/2014/main" xmlns="" id="{00000000-0008-0000-2000-00005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6" name="149 CuadroTexto">
          <a:extLst>
            <a:ext uri="{FF2B5EF4-FFF2-40B4-BE49-F238E27FC236}">
              <a16:creationId xmlns:a16="http://schemas.microsoft.com/office/drawing/2014/main" xmlns="" id="{00000000-0008-0000-2000-00005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7" name="150 CuadroTexto">
          <a:extLst>
            <a:ext uri="{FF2B5EF4-FFF2-40B4-BE49-F238E27FC236}">
              <a16:creationId xmlns:a16="http://schemas.microsoft.com/office/drawing/2014/main" xmlns="" id="{00000000-0008-0000-2000-00005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8" name="151 CuadroTexto">
          <a:extLst>
            <a:ext uri="{FF2B5EF4-FFF2-40B4-BE49-F238E27FC236}">
              <a16:creationId xmlns:a16="http://schemas.microsoft.com/office/drawing/2014/main" xmlns="" id="{00000000-0008-0000-2000-00005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9" name="152 CuadroTexto">
          <a:extLst>
            <a:ext uri="{FF2B5EF4-FFF2-40B4-BE49-F238E27FC236}">
              <a16:creationId xmlns:a16="http://schemas.microsoft.com/office/drawing/2014/main" xmlns="" id="{00000000-0008-0000-2000-00005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0" name="153 CuadroTexto">
          <a:extLst>
            <a:ext uri="{FF2B5EF4-FFF2-40B4-BE49-F238E27FC236}">
              <a16:creationId xmlns:a16="http://schemas.microsoft.com/office/drawing/2014/main" xmlns="" id="{00000000-0008-0000-2000-00005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1" name="154 CuadroTexto">
          <a:extLst>
            <a:ext uri="{FF2B5EF4-FFF2-40B4-BE49-F238E27FC236}">
              <a16:creationId xmlns:a16="http://schemas.microsoft.com/office/drawing/2014/main" xmlns="" id="{00000000-0008-0000-2000-00005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2" name="155 CuadroTexto">
          <a:extLst>
            <a:ext uri="{FF2B5EF4-FFF2-40B4-BE49-F238E27FC236}">
              <a16:creationId xmlns:a16="http://schemas.microsoft.com/office/drawing/2014/main" xmlns="" id="{00000000-0008-0000-2000-00005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3" name="156 CuadroTexto">
          <a:extLst>
            <a:ext uri="{FF2B5EF4-FFF2-40B4-BE49-F238E27FC236}">
              <a16:creationId xmlns:a16="http://schemas.microsoft.com/office/drawing/2014/main" xmlns="" id="{00000000-0008-0000-2000-00005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4" name="157 CuadroTexto">
          <a:extLst>
            <a:ext uri="{FF2B5EF4-FFF2-40B4-BE49-F238E27FC236}">
              <a16:creationId xmlns:a16="http://schemas.microsoft.com/office/drawing/2014/main" xmlns="" id="{00000000-0008-0000-2000-00005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5" name="158 CuadroTexto">
          <a:extLst>
            <a:ext uri="{FF2B5EF4-FFF2-40B4-BE49-F238E27FC236}">
              <a16:creationId xmlns:a16="http://schemas.microsoft.com/office/drawing/2014/main" xmlns="" id="{00000000-0008-0000-2000-00005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6" name="159 CuadroTexto">
          <a:extLst>
            <a:ext uri="{FF2B5EF4-FFF2-40B4-BE49-F238E27FC236}">
              <a16:creationId xmlns:a16="http://schemas.microsoft.com/office/drawing/2014/main" xmlns="" id="{00000000-0008-0000-2000-00006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7" name="160 CuadroTexto">
          <a:extLst>
            <a:ext uri="{FF2B5EF4-FFF2-40B4-BE49-F238E27FC236}">
              <a16:creationId xmlns:a16="http://schemas.microsoft.com/office/drawing/2014/main" xmlns="" id="{00000000-0008-0000-2000-00006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8" name="161 CuadroTexto">
          <a:extLst>
            <a:ext uri="{FF2B5EF4-FFF2-40B4-BE49-F238E27FC236}">
              <a16:creationId xmlns:a16="http://schemas.microsoft.com/office/drawing/2014/main" xmlns="" id="{00000000-0008-0000-2000-00006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9" name="162 CuadroTexto">
          <a:extLst>
            <a:ext uri="{FF2B5EF4-FFF2-40B4-BE49-F238E27FC236}">
              <a16:creationId xmlns:a16="http://schemas.microsoft.com/office/drawing/2014/main" xmlns="" id="{00000000-0008-0000-2000-00006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0" name="163 CuadroTexto">
          <a:extLst>
            <a:ext uri="{FF2B5EF4-FFF2-40B4-BE49-F238E27FC236}">
              <a16:creationId xmlns:a16="http://schemas.microsoft.com/office/drawing/2014/main" xmlns="" id="{00000000-0008-0000-2000-00006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1" name="164 CuadroTexto">
          <a:extLst>
            <a:ext uri="{FF2B5EF4-FFF2-40B4-BE49-F238E27FC236}">
              <a16:creationId xmlns:a16="http://schemas.microsoft.com/office/drawing/2014/main" xmlns="" id="{00000000-0008-0000-2000-00006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2" name="165 CuadroTexto">
          <a:extLst>
            <a:ext uri="{FF2B5EF4-FFF2-40B4-BE49-F238E27FC236}">
              <a16:creationId xmlns:a16="http://schemas.microsoft.com/office/drawing/2014/main" xmlns="" id="{00000000-0008-0000-2000-00006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3" name="166 CuadroTexto">
          <a:extLst>
            <a:ext uri="{FF2B5EF4-FFF2-40B4-BE49-F238E27FC236}">
              <a16:creationId xmlns:a16="http://schemas.microsoft.com/office/drawing/2014/main" xmlns="" id="{00000000-0008-0000-2000-00006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4" name="167 CuadroTexto">
          <a:extLst>
            <a:ext uri="{FF2B5EF4-FFF2-40B4-BE49-F238E27FC236}">
              <a16:creationId xmlns:a16="http://schemas.microsoft.com/office/drawing/2014/main" xmlns="" id="{00000000-0008-0000-2000-00006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5" name="168 CuadroTexto">
          <a:extLst>
            <a:ext uri="{FF2B5EF4-FFF2-40B4-BE49-F238E27FC236}">
              <a16:creationId xmlns:a16="http://schemas.microsoft.com/office/drawing/2014/main" xmlns="" id="{00000000-0008-0000-2000-00006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6" name="169 CuadroTexto">
          <a:extLst>
            <a:ext uri="{FF2B5EF4-FFF2-40B4-BE49-F238E27FC236}">
              <a16:creationId xmlns:a16="http://schemas.microsoft.com/office/drawing/2014/main" xmlns="" id="{00000000-0008-0000-2000-00006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7" name="170 CuadroTexto">
          <a:extLst>
            <a:ext uri="{FF2B5EF4-FFF2-40B4-BE49-F238E27FC236}">
              <a16:creationId xmlns:a16="http://schemas.microsoft.com/office/drawing/2014/main" xmlns="" id="{00000000-0008-0000-2000-00006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8" name="171 CuadroTexto">
          <a:extLst>
            <a:ext uri="{FF2B5EF4-FFF2-40B4-BE49-F238E27FC236}">
              <a16:creationId xmlns:a16="http://schemas.microsoft.com/office/drawing/2014/main" xmlns="" id="{00000000-0008-0000-2000-00006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9" name="172 CuadroTexto">
          <a:extLst>
            <a:ext uri="{FF2B5EF4-FFF2-40B4-BE49-F238E27FC236}">
              <a16:creationId xmlns:a16="http://schemas.microsoft.com/office/drawing/2014/main" xmlns="" id="{00000000-0008-0000-2000-00006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0" name="173 CuadroTexto">
          <a:extLst>
            <a:ext uri="{FF2B5EF4-FFF2-40B4-BE49-F238E27FC236}">
              <a16:creationId xmlns:a16="http://schemas.microsoft.com/office/drawing/2014/main" xmlns="" id="{00000000-0008-0000-2000-00006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1" name="174 CuadroTexto">
          <a:extLst>
            <a:ext uri="{FF2B5EF4-FFF2-40B4-BE49-F238E27FC236}">
              <a16:creationId xmlns:a16="http://schemas.microsoft.com/office/drawing/2014/main" xmlns="" id="{00000000-0008-0000-2000-00006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2" name="175 CuadroTexto">
          <a:extLst>
            <a:ext uri="{FF2B5EF4-FFF2-40B4-BE49-F238E27FC236}">
              <a16:creationId xmlns:a16="http://schemas.microsoft.com/office/drawing/2014/main" xmlns="" id="{00000000-0008-0000-2000-00007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3" name="176 CuadroTexto">
          <a:extLst>
            <a:ext uri="{FF2B5EF4-FFF2-40B4-BE49-F238E27FC236}">
              <a16:creationId xmlns:a16="http://schemas.microsoft.com/office/drawing/2014/main" xmlns="" id="{00000000-0008-0000-2000-00007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4" name="177 CuadroTexto">
          <a:extLst>
            <a:ext uri="{FF2B5EF4-FFF2-40B4-BE49-F238E27FC236}">
              <a16:creationId xmlns:a16="http://schemas.microsoft.com/office/drawing/2014/main" xmlns="" id="{00000000-0008-0000-2000-00007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5" name="178 CuadroTexto">
          <a:extLst>
            <a:ext uri="{FF2B5EF4-FFF2-40B4-BE49-F238E27FC236}">
              <a16:creationId xmlns:a16="http://schemas.microsoft.com/office/drawing/2014/main" xmlns="" id="{00000000-0008-0000-2000-00007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6" name="179 CuadroTexto">
          <a:extLst>
            <a:ext uri="{FF2B5EF4-FFF2-40B4-BE49-F238E27FC236}">
              <a16:creationId xmlns:a16="http://schemas.microsoft.com/office/drawing/2014/main" xmlns="" id="{00000000-0008-0000-2000-00007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7" name="180 CuadroTexto">
          <a:extLst>
            <a:ext uri="{FF2B5EF4-FFF2-40B4-BE49-F238E27FC236}">
              <a16:creationId xmlns:a16="http://schemas.microsoft.com/office/drawing/2014/main" xmlns="" id="{00000000-0008-0000-2000-00007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8" name="181 CuadroTexto">
          <a:extLst>
            <a:ext uri="{FF2B5EF4-FFF2-40B4-BE49-F238E27FC236}">
              <a16:creationId xmlns:a16="http://schemas.microsoft.com/office/drawing/2014/main" xmlns="" id="{00000000-0008-0000-2000-00007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9" name="182 CuadroTexto">
          <a:extLst>
            <a:ext uri="{FF2B5EF4-FFF2-40B4-BE49-F238E27FC236}">
              <a16:creationId xmlns:a16="http://schemas.microsoft.com/office/drawing/2014/main" xmlns="" id="{00000000-0008-0000-2000-00007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0" name="183 CuadroTexto">
          <a:extLst>
            <a:ext uri="{FF2B5EF4-FFF2-40B4-BE49-F238E27FC236}">
              <a16:creationId xmlns:a16="http://schemas.microsoft.com/office/drawing/2014/main" xmlns="" id="{00000000-0008-0000-2000-00007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1" name="184 CuadroTexto">
          <a:extLst>
            <a:ext uri="{FF2B5EF4-FFF2-40B4-BE49-F238E27FC236}">
              <a16:creationId xmlns:a16="http://schemas.microsoft.com/office/drawing/2014/main" xmlns="" id="{00000000-0008-0000-2000-00007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2" name="185 CuadroTexto">
          <a:extLst>
            <a:ext uri="{FF2B5EF4-FFF2-40B4-BE49-F238E27FC236}">
              <a16:creationId xmlns:a16="http://schemas.microsoft.com/office/drawing/2014/main" xmlns="" id="{00000000-0008-0000-2000-00007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3" name="186 CuadroTexto">
          <a:extLst>
            <a:ext uri="{FF2B5EF4-FFF2-40B4-BE49-F238E27FC236}">
              <a16:creationId xmlns:a16="http://schemas.microsoft.com/office/drawing/2014/main" xmlns="" id="{00000000-0008-0000-2000-00007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4" name="187 CuadroTexto">
          <a:extLst>
            <a:ext uri="{FF2B5EF4-FFF2-40B4-BE49-F238E27FC236}">
              <a16:creationId xmlns:a16="http://schemas.microsoft.com/office/drawing/2014/main" xmlns="" id="{00000000-0008-0000-2000-00007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5" name="188 CuadroTexto">
          <a:extLst>
            <a:ext uri="{FF2B5EF4-FFF2-40B4-BE49-F238E27FC236}">
              <a16:creationId xmlns:a16="http://schemas.microsoft.com/office/drawing/2014/main" xmlns="" id="{00000000-0008-0000-2000-00007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6" name="189 CuadroTexto">
          <a:extLst>
            <a:ext uri="{FF2B5EF4-FFF2-40B4-BE49-F238E27FC236}">
              <a16:creationId xmlns:a16="http://schemas.microsoft.com/office/drawing/2014/main" xmlns="" id="{00000000-0008-0000-2000-00007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7" name="190 CuadroTexto">
          <a:extLst>
            <a:ext uri="{FF2B5EF4-FFF2-40B4-BE49-F238E27FC236}">
              <a16:creationId xmlns:a16="http://schemas.microsoft.com/office/drawing/2014/main" xmlns="" id="{00000000-0008-0000-2000-00007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8" name="191 CuadroTexto">
          <a:extLst>
            <a:ext uri="{FF2B5EF4-FFF2-40B4-BE49-F238E27FC236}">
              <a16:creationId xmlns:a16="http://schemas.microsoft.com/office/drawing/2014/main" xmlns="" id="{00000000-0008-0000-2000-00008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9" name="192 CuadroTexto">
          <a:extLst>
            <a:ext uri="{FF2B5EF4-FFF2-40B4-BE49-F238E27FC236}">
              <a16:creationId xmlns:a16="http://schemas.microsoft.com/office/drawing/2014/main" xmlns="" id="{00000000-0008-0000-2000-00008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0" name="193 CuadroTexto">
          <a:extLst>
            <a:ext uri="{FF2B5EF4-FFF2-40B4-BE49-F238E27FC236}">
              <a16:creationId xmlns:a16="http://schemas.microsoft.com/office/drawing/2014/main" xmlns="" id="{00000000-0008-0000-2000-00008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1" name="194 CuadroTexto">
          <a:extLst>
            <a:ext uri="{FF2B5EF4-FFF2-40B4-BE49-F238E27FC236}">
              <a16:creationId xmlns:a16="http://schemas.microsoft.com/office/drawing/2014/main" xmlns="" id="{00000000-0008-0000-2000-00008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2" name="195 CuadroTexto">
          <a:extLst>
            <a:ext uri="{FF2B5EF4-FFF2-40B4-BE49-F238E27FC236}">
              <a16:creationId xmlns:a16="http://schemas.microsoft.com/office/drawing/2014/main" xmlns="" id="{00000000-0008-0000-2000-00008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3" name="196 CuadroTexto">
          <a:extLst>
            <a:ext uri="{FF2B5EF4-FFF2-40B4-BE49-F238E27FC236}">
              <a16:creationId xmlns:a16="http://schemas.microsoft.com/office/drawing/2014/main" xmlns="" id="{00000000-0008-0000-2000-00008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4" name="197 CuadroTexto">
          <a:extLst>
            <a:ext uri="{FF2B5EF4-FFF2-40B4-BE49-F238E27FC236}">
              <a16:creationId xmlns:a16="http://schemas.microsoft.com/office/drawing/2014/main" xmlns="" id="{00000000-0008-0000-2000-00008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5" name="198 CuadroTexto">
          <a:extLst>
            <a:ext uri="{FF2B5EF4-FFF2-40B4-BE49-F238E27FC236}">
              <a16:creationId xmlns:a16="http://schemas.microsoft.com/office/drawing/2014/main" xmlns="" id="{00000000-0008-0000-2000-00008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6" name="199 CuadroTexto">
          <a:extLst>
            <a:ext uri="{FF2B5EF4-FFF2-40B4-BE49-F238E27FC236}">
              <a16:creationId xmlns:a16="http://schemas.microsoft.com/office/drawing/2014/main" xmlns="" id="{00000000-0008-0000-2000-00008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7" name="200 CuadroTexto">
          <a:extLst>
            <a:ext uri="{FF2B5EF4-FFF2-40B4-BE49-F238E27FC236}">
              <a16:creationId xmlns:a16="http://schemas.microsoft.com/office/drawing/2014/main" xmlns="" id="{00000000-0008-0000-2000-00008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8" name="201 CuadroTexto">
          <a:extLst>
            <a:ext uri="{FF2B5EF4-FFF2-40B4-BE49-F238E27FC236}">
              <a16:creationId xmlns:a16="http://schemas.microsoft.com/office/drawing/2014/main" xmlns="" id="{00000000-0008-0000-2000-00008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9" name="202 CuadroTexto">
          <a:extLst>
            <a:ext uri="{FF2B5EF4-FFF2-40B4-BE49-F238E27FC236}">
              <a16:creationId xmlns:a16="http://schemas.microsoft.com/office/drawing/2014/main" xmlns="" id="{00000000-0008-0000-2000-00008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0" name="203 CuadroTexto">
          <a:extLst>
            <a:ext uri="{FF2B5EF4-FFF2-40B4-BE49-F238E27FC236}">
              <a16:creationId xmlns:a16="http://schemas.microsoft.com/office/drawing/2014/main" xmlns="" id="{00000000-0008-0000-2000-00008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1" name="204 CuadroTexto">
          <a:extLst>
            <a:ext uri="{FF2B5EF4-FFF2-40B4-BE49-F238E27FC236}">
              <a16:creationId xmlns:a16="http://schemas.microsoft.com/office/drawing/2014/main" xmlns="" id="{00000000-0008-0000-2000-00008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2" name="205 CuadroTexto">
          <a:extLst>
            <a:ext uri="{FF2B5EF4-FFF2-40B4-BE49-F238E27FC236}">
              <a16:creationId xmlns:a16="http://schemas.microsoft.com/office/drawing/2014/main" xmlns="" id="{00000000-0008-0000-2000-00008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3" name="206 CuadroTexto">
          <a:extLst>
            <a:ext uri="{FF2B5EF4-FFF2-40B4-BE49-F238E27FC236}">
              <a16:creationId xmlns:a16="http://schemas.microsoft.com/office/drawing/2014/main" xmlns="" id="{00000000-0008-0000-2000-00008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4" name="207 CuadroTexto">
          <a:extLst>
            <a:ext uri="{FF2B5EF4-FFF2-40B4-BE49-F238E27FC236}">
              <a16:creationId xmlns:a16="http://schemas.microsoft.com/office/drawing/2014/main" xmlns="" id="{00000000-0008-0000-2000-00009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5" name="208 CuadroTexto">
          <a:extLst>
            <a:ext uri="{FF2B5EF4-FFF2-40B4-BE49-F238E27FC236}">
              <a16:creationId xmlns:a16="http://schemas.microsoft.com/office/drawing/2014/main" xmlns="" id="{00000000-0008-0000-2000-00009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6" name="209 CuadroTexto">
          <a:extLst>
            <a:ext uri="{FF2B5EF4-FFF2-40B4-BE49-F238E27FC236}">
              <a16:creationId xmlns:a16="http://schemas.microsoft.com/office/drawing/2014/main" xmlns="" id="{00000000-0008-0000-2000-00009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7" name="210 CuadroTexto">
          <a:extLst>
            <a:ext uri="{FF2B5EF4-FFF2-40B4-BE49-F238E27FC236}">
              <a16:creationId xmlns:a16="http://schemas.microsoft.com/office/drawing/2014/main" xmlns="" id="{00000000-0008-0000-2000-00009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8" name="211 CuadroTexto">
          <a:extLst>
            <a:ext uri="{FF2B5EF4-FFF2-40B4-BE49-F238E27FC236}">
              <a16:creationId xmlns:a16="http://schemas.microsoft.com/office/drawing/2014/main" xmlns="" id="{00000000-0008-0000-2000-00009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9" name="212 CuadroTexto">
          <a:extLst>
            <a:ext uri="{FF2B5EF4-FFF2-40B4-BE49-F238E27FC236}">
              <a16:creationId xmlns:a16="http://schemas.microsoft.com/office/drawing/2014/main" xmlns="" id="{00000000-0008-0000-2000-00009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0" name="213 CuadroTexto">
          <a:extLst>
            <a:ext uri="{FF2B5EF4-FFF2-40B4-BE49-F238E27FC236}">
              <a16:creationId xmlns:a16="http://schemas.microsoft.com/office/drawing/2014/main" xmlns="" id="{00000000-0008-0000-2000-00009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1" name="214 CuadroTexto">
          <a:extLst>
            <a:ext uri="{FF2B5EF4-FFF2-40B4-BE49-F238E27FC236}">
              <a16:creationId xmlns:a16="http://schemas.microsoft.com/office/drawing/2014/main" xmlns="" id="{00000000-0008-0000-2000-00009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2" name="215 CuadroTexto">
          <a:extLst>
            <a:ext uri="{FF2B5EF4-FFF2-40B4-BE49-F238E27FC236}">
              <a16:creationId xmlns:a16="http://schemas.microsoft.com/office/drawing/2014/main" xmlns="" id="{00000000-0008-0000-2000-00009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3" name="216 CuadroTexto">
          <a:extLst>
            <a:ext uri="{FF2B5EF4-FFF2-40B4-BE49-F238E27FC236}">
              <a16:creationId xmlns:a16="http://schemas.microsoft.com/office/drawing/2014/main" xmlns="" id="{00000000-0008-0000-2000-00009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4" name="217 CuadroTexto">
          <a:extLst>
            <a:ext uri="{FF2B5EF4-FFF2-40B4-BE49-F238E27FC236}">
              <a16:creationId xmlns:a16="http://schemas.microsoft.com/office/drawing/2014/main" xmlns="" id="{00000000-0008-0000-2000-00009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5" name="218 CuadroTexto">
          <a:extLst>
            <a:ext uri="{FF2B5EF4-FFF2-40B4-BE49-F238E27FC236}">
              <a16:creationId xmlns:a16="http://schemas.microsoft.com/office/drawing/2014/main" xmlns="" id="{00000000-0008-0000-2000-00009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6" name="219 CuadroTexto">
          <a:extLst>
            <a:ext uri="{FF2B5EF4-FFF2-40B4-BE49-F238E27FC236}">
              <a16:creationId xmlns:a16="http://schemas.microsoft.com/office/drawing/2014/main" xmlns="" id="{00000000-0008-0000-2000-00009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7" name="220 CuadroTexto">
          <a:extLst>
            <a:ext uri="{FF2B5EF4-FFF2-40B4-BE49-F238E27FC236}">
              <a16:creationId xmlns:a16="http://schemas.microsoft.com/office/drawing/2014/main" xmlns="" id="{00000000-0008-0000-2000-00009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8" name="221 CuadroTexto">
          <a:extLst>
            <a:ext uri="{FF2B5EF4-FFF2-40B4-BE49-F238E27FC236}">
              <a16:creationId xmlns:a16="http://schemas.microsoft.com/office/drawing/2014/main" xmlns="" id="{00000000-0008-0000-2000-00009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9" name="222 CuadroTexto">
          <a:extLst>
            <a:ext uri="{FF2B5EF4-FFF2-40B4-BE49-F238E27FC236}">
              <a16:creationId xmlns:a16="http://schemas.microsoft.com/office/drawing/2014/main" xmlns="" id="{00000000-0008-0000-2000-00009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0" name="223 CuadroTexto">
          <a:extLst>
            <a:ext uri="{FF2B5EF4-FFF2-40B4-BE49-F238E27FC236}">
              <a16:creationId xmlns:a16="http://schemas.microsoft.com/office/drawing/2014/main" xmlns="" id="{00000000-0008-0000-2000-0000A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1" name="224 CuadroTexto">
          <a:extLst>
            <a:ext uri="{FF2B5EF4-FFF2-40B4-BE49-F238E27FC236}">
              <a16:creationId xmlns:a16="http://schemas.microsoft.com/office/drawing/2014/main" xmlns="" id="{00000000-0008-0000-2000-0000A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2" name="225 CuadroTexto">
          <a:extLst>
            <a:ext uri="{FF2B5EF4-FFF2-40B4-BE49-F238E27FC236}">
              <a16:creationId xmlns:a16="http://schemas.microsoft.com/office/drawing/2014/main" xmlns="" id="{00000000-0008-0000-2000-0000A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3" name="226 CuadroTexto">
          <a:extLst>
            <a:ext uri="{FF2B5EF4-FFF2-40B4-BE49-F238E27FC236}">
              <a16:creationId xmlns:a16="http://schemas.microsoft.com/office/drawing/2014/main" xmlns="" id="{00000000-0008-0000-2000-0000A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4" name="227 CuadroTexto">
          <a:extLst>
            <a:ext uri="{FF2B5EF4-FFF2-40B4-BE49-F238E27FC236}">
              <a16:creationId xmlns:a16="http://schemas.microsoft.com/office/drawing/2014/main" xmlns="" id="{00000000-0008-0000-2000-0000A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5" name="228 CuadroTexto">
          <a:extLst>
            <a:ext uri="{FF2B5EF4-FFF2-40B4-BE49-F238E27FC236}">
              <a16:creationId xmlns:a16="http://schemas.microsoft.com/office/drawing/2014/main" xmlns="" id="{00000000-0008-0000-2000-0000A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6" name="229 CuadroTexto">
          <a:extLst>
            <a:ext uri="{FF2B5EF4-FFF2-40B4-BE49-F238E27FC236}">
              <a16:creationId xmlns:a16="http://schemas.microsoft.com/office/drawing/2014/main" xmlns="" id="{00000000-0008-0000-2000-0000A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7" name="230 CuadroTexto">
          <a:extLst>
            <a:ext uri="{FF2B5EF4-FFF2-40B4-BE49-F238E27FC236}">
              <a16:creationId xmlns:a16="http://schemas.microsoft.com/office/drawing/2014/main" xmlns="" id="{00000000-0008-0000-2000-0000A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8" name="231 CuadroTexto">
          <a:extLst>
            <a:ext uri="{FF2B5EF4-FFF2-40B4-BE49-F238E27FC236}">
              <a16:creationId xmlns:a16="http://schemas.microsoft.com/office/drawing/2014/main" xmlns="" id="{00000000-0008-0000-2000-0000A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9" name="232 CuadroTexto">
          <a:extLst>
            <a:ext uri="{FF2B5EF4-FFF2-40B4-BE49-F238E27FC236}">
              <a16:creationId xmlns:a16="http://schemas.microsoft.com/office/drawing/2014/main" xmlns="" id="{00000000-0008-0000-2000-0000A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0" name="233 CuadroTexto">
          <a:extLst>
            <a:ext uri="{FF2B5EF4-FFF2-40B4-BE49-F238E27FC236}">
              <a16:creationId xmlns:a16="http://schemas.microsoft.com/office/drawing/2014/main" xmlns="" id="{00000000-0008-0000-2000-0000A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1" name="234 CuadroTexto">
          <a:extLst>
            <a:ext uri="{FF2B5EF4-FFF2-40B4-BE49-F238E27FC236}">
              <a16:creationId xmlns:a16="http://schemas.microsoft.com/office/drawing/2014/main" xmlns="" id="{00000000-0008-0000-2000-0000A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2" name="235 CuadroTexto">
          <a:extLst>
            <a:ext uri="{FF2B5EF4-FFF2-40B4-BE49-F238E27FC236}">
              <a16:creationId xmlns:a16="http://schemas.microsoft.com/office/drawing/2014/main" xmlns="" id="{00000000-0008-0000-2000-0000A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3" name="236 CuadroTexto">
          <a:extLst>
            <a:ext uri="{FF2B5EF4-FFF2-40B4-BE49-F238E27FC236}">
              <a16:creationId xmlns:a16="http://schemas.microsoft.com/office/drawing/2014/main" xmlns="" id="{00000000-0008-0000-2000-0000A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4" name="237 CuadroTexto">
          <a:extLst>
            <a:ext uri="{FF2B5EF4-FFF2-40B4-BE49-F238E27FC236}">
              <a16:creationId xmlns:a16="http://schemas.microsoft.com/office/drawing/2014/main" xmlns="" id="{00000000-0008-0000-2000-0000A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5" name="238 CuadroTexto">
          <a:extLst>
            <a:ext uri="{FF2B5EF4-FFF2-40B4-BE49-F238E27FC236}">
              <a16:creationId xmlns:a16="http://schemas.microsoft.com/office/drawing/2014/main" xmlns="" id="{00000000-0008-0000-2000-0000A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6" name="239 CuadroTexto">
          <a:extLst>
            <a:ext uri="{FF2B5EF4-FFF2-40B4-BE49-F238E27FC236}">
              <a16:creationId xmlns:a16="http://schemas.microsoft.com/office/drawing/2014/main" xmlns="" id="{00000000-0008-0000-2000-0000B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7" name="240 CuadroTexto">
          <a:extLst>
            <a:ext uri="{FF2B5EF4-FFF2-40B4-BE49-F238E27FC236}">
              <a16:creationId xmlns:a16="http://schemas.microsoft.com/office/drawing/2014/main" xmlns="" id="{00000000-0008-0000-2000-0000B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8" name="241 CuadroTexto">
          <a:extLst>
            <a:ext uri="{FF2B5EF4-FFF2-40B4-BE49-F238E27FC236}">
              <a16:creationId xmlns:a16="http://schemas.microsoft.com/office/drawing/2014/main" xmlns="" id="{00000000-0008-0000-2000-0000B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9" name="242 CuadroTexto">
          <a:extLst>
            <a:ext uri="{FF2B5EF4-FFF2-40B4-BE49-F238E27FC236}">
              <a16:creationId xmlns:a16="http://schemas.microsoft.com/office/drawing/2014/main" xmlns="" id="{00000000-0008-0000-2000-0000B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0" name="243 CuadroTexto">
          <a:extLst>
            <a:ext uri="{FF2B5EF4-FFF2-40B4-BE49-F238E27FC236}">
              <a16:creationId xmlns:a16="http://schemas.microsoft.com/office/drawing/2014/main" xmlns="" id="{00000000-0008-0000-2000-0000B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1" name="244 CuadroTexto">
          <a:extLst>
            <a:ext uri="{FF2B5EF4-FFF2-40B4-BE49-F238E27FC236}">
              <a16:creationId xmlns:a16="http://schemas.microsoft.com/office/drawing/2014/main" xmlns="" id="{00000000-0008-0000-2000-0000B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2" name="245 CuadroTexto">
          <a:extLst>
            <a:ext uri="{FF2B5EF4-FFF2-40B4-BE49-F238E27FC236}">
              <a16:creationId xmlns:a16="http://schemas.microsoft.com/office/drawing/2014/main" xmlns="" id="{00000000-0008-0000-2000-0000B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3" name="246 CuadroTexto">
          <a:extLst>
            <a:ext uri="{FF2B5EF4-FFF2-40B4-BE49-F238E27FC236}">
              <a16:creationId xmlns:a16="http://schemas.microsoft.com/office/drawing/2014/main" xmlns="" id="{00000000-0008-0000-2000-0000B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4" name="247 CuadroTexto">
          <a:extLst>
            <a:ext uri="{FF2B5EF4-FFF2-40B4-BE49-F238E27FC236}">
              <a16:creationId xmlns:a16="http://schemas.microsoft.com/office/drawing/2014/main" xmlns="" id="{00000000-0008-0000-2000-0000B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5" name="248 CuadroTexto">
          <a:extLst>
            <a:ext uri="{FF2B5EF4-FFF2-40B4-BE49-F238E27FC236}">
              <a16:creationId xmlns:a16="http://schemas.microsoft.com/office/drawing/2014/main" xmlns="" id="{00000000-0008-0000-2000-0000B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6" name="249 CuadroTexto">
          <a:extLst>
            <a:ext uri="{FF2B5EF4-FFF2-40B4-BE49-F238E27FC236}">
              <a16:creationId xmlns:a16="http://schemas.microsoft.com/office/drawing/2014/main" xmlns="" id="{00000000-0008-0000-2000-0000B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7" name="250 CuadroTexto">
          <a:extLst>
            <a:ext uri="{FF2B5EF4-FFF2-40B4-BE49-F238E27FC236}">
              <a16:creationId xmlns:a16="http://schemas.microsoft.com/office/drawing/2014/main" xmlns="" id="{00000000-0008-0000-2000-0000B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8" name="251 CuadroTexto">
          <a:extLst>
            <a:ext uri="{FF2B5EF4-FFF2-40B4-BE49-F238E27FC236}">
              <a16:creationId xmlns:a16="http://schemas.microsoft.com/office/drawing/2014/main" xmlns="" id="{00000000-0008-0000-2000-0000B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9" name="252 CuadroTexto">
          <a:extLst>
            <a:ext uri="{FF2B5EF4-FFF2-40B4-BE49-F238E27FC236}">
              <a16:creationId xmlns:a16="http://schemas.microsoft.com/office/drawing/2014/main" xmlns="" id="{00000000-0008-0000-2000-0000B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0" name="253 CuadroTexto">
          <a:extLst>
            <a:ext uri="{FF2B5EF4-FFF2-40B4-BE49-F238E27FC236}">
              <a16:creationId xmlns:a16="http://schemas.microsoft.com/office/drawing/2014/main" xmlns="" id="{00000000-0008-0000-2000-0000B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1" name="254 CuadroTexto">
          <a:extLst>
            <a:ext uri="{FF2B5EF4-FFF2-40B4-BE49-F238E27FC236}">
              <a16:creationId xmlns:a16="http://schemas.microsoft.com/office/drawing/2014/main" xmlns="" id="{00000000-0008-0000-2000-0000B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2" name="255 CuadroTexto">
          <a:extLst>
            <a:ext uri="{FF2B5EF4-FFF2-40B4-BE49-F238E27FC236}">
              <a16:creationId xmlns:a16="http://schemas.microsoft.com/office/drawing/2014/main" xmlns="" id="{00000000-0008-0000-2000-0000C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3" name="256 CuadroTexto">
          <a:extLst>
            <a:ext uri="{FF2B5EF4-FFF2-40B4-BE49-F238E27FC236}">
              <a16:creationId xmlns:a16="http://schemas.microsoft.com/office/drawing/2014/main" xmlns="" id="{00000000-0008-0000-2000-0000C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4" name="257 CuadroTexto">
          <a:extLst>
            <a:ext uri="{FF2B5EF4-FFF2-40B4-BE49-F238E27FC236}">
              <a16:creationId xmlns:a16="http://schemas.microsoft.com/office/drawing/2014/main" xmlns="" id="{00000000-0008-0000-2000-0000C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5" name="258 CuadroTexto">
          <a:extLst>
            <a:ext uri="{FF2B5EF4-FFF2-40B4-BE49-F238E27FC236}">
              <a16:creationId xmlns:a16="http://schemas.microsoft.com/office/drawing/2014/main" xmlns="" id="{00000000-0008-0000-2000-0000C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6" name="259 CuadroTexto">
          <a:extLst>
            <a:ext uri="{FF2B5EF4-FFF2-40B4-BE49-F238E27FC236}">
              <a16:creationId xmlns:a16="http://schemas.microsoft.com/office/drawing/2014/main" xmlns="" id="{00000000-0008-0000-2000-0000C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7" name="260 CuadroTexto">
          <a:extLst>
            <a:ext uri="{FF2B5EF4-FFF2-40B4-BE49-F238E27FC236}">
              <a16:creationId xmlns:a16="http://schemas.microsoft.com/office/drawing/2014/main" xmlns="" id="{00000000-0008-0000-2000-0000C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8" name="261 CuadroTexto">
          <a:extLst>
            <a:ext uri="{FF2B5EF4-FFF2-40B4-BE49-F238E27FC236}">
              <a16:creationId xmlns:a16="http://schemas.microsoft.com/office/drawing/2014/main" xmlns="" id="{00000000-0008-0000-2000-0000C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9" name="262 CuadroTexto">
          <a:extLst>
            <a:ext uri="{FF2B5EF4-FFF2-40B4-BE49-F238E27FC236}">
              <a16:creationId xmlns:a16="http://schemas.microsoft.com/office/drawing/2014/main" xmlns="" id="{00000000-0008-0000-2000-0000C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0" name="263 CuadroTexto">
          <a:extLst>
            <a:ext uri="{FF2B5EF4-FFF2-40B4-BE49-F238E27FC236}">
              <a16:creationId xmlns:a16="http://schemas.microsoft.com/office/drawing/2014/main" xmlns="" id="{00000000-0008-0000-2000-0000C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1" name="264 CuadroTexto">
          <a:extLst>
            <a:ext uri="{FF2B5EF4-FFF2-40B4-BE49-F238E27FC236}">
              <a16:creationId xmlns:a16="http://schemas.microsoft.com/office/drawing/2014/main" xmlns="" id="{00000000-0008-0000-2000-0000C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2" name="265 CuadroTexto">
          <a:extLst>
            <a:ext uri="{FF2B5EF4-FFF2-40B4-BE49-F238E27FC236}">
              <a16:creationId xmlns:a16="http://schemas.microsoft.com/office/drawing/2014/main" xmlns="" id="{00000000-0008-0000-2000-0000C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3" name="266 CuadroTexto">
          <a:extLst>
            <a:ext uri="{FF2B5EF4-FFF2-40B4-BE49-F238E27FC236}">
              <a16:creationId xmlns:a16="http://schemas.microsoft.com/office/drawing/2014/main" xmlns="" id="{00000000-0008-0000-2000-0000C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4" name="267 CuadroTexto">
          <a:extLst>
            <a:ext uri="{FF2B5EF4-FFF2-40B4-BE49-F238E27FC236}">
              <a16:creationId xmlns:a16="http://schemas.microsoft.com/office/drawing/2014/main" xmlns="" id="{00000000-0008-0000-2000-0000C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045" name="268 CuadroTexto">
          <a:extLst>
            <a:ext uri="{FF2B5EF4-FFF2-40B4-BE49-F238E27FC236}">
              <a16:creationId xmlns:a16="http://schemas.microsoft.com/office/drawing/2014/main" xmlns="" id="{00000000-0008-0000-2000-0000C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6" name="269 CuadroTexto">
          <a:extLst>
            <a:ext uri="{FF2B5EF4-FFF2-40B4-BE49-F238E27FC236}">
              <a16:creationId xmlns:a16="http://schemas.microsoft.com/office/drawing/2014/main" xmlns="" id="{00000000-0008-0000-2000-0000C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7" name="270 CuadroTexto">
          <a:extLst>
            <a:ext uri="{FF2B5EF4-FFF2-40B4-BE49-F238E27FC236}">
              <a16:creationId xmlns:a16="http://schemas.microsoft.com/office/drawing/2014/main" xmlns="" id="{00000000-0008-0000-2000-0000C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8" name="271 CuadroTexto">
          <a:extLst>
            <a:ext uri="{FF2B5EF4-FFF2-40B4-BE49-F238E27FC236}">
              <a16:creationId xmlns:a16="http://schemas.microsoft.com/office/drawing/2014/main" xmlns="" id="{00000000-0008-0000-2000-0000D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9" name="272 CuadroTexto">
          <a:extLst>
            <a:ext uri="{FF2B5EF4-FFF2-40B4-BE49-F238E27FC236}">
              <a16:creationId xmlns:a16="http://schemas.microsoft.com/office/drawing/2014/main" xmlns="" id="{00000000-0008-0000-2000-0000D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0" name="273 CuadroTexto">
          <a:extLst>
            <a:ext uri="{FF2B5EF4-FFF2-40B4-BE49-F238E27FC236}">
              <a16:creationId xmlns:a16="http://schemas.microsoft.com/office/drawing/2014/main" xmlns="" id="{00000000-0008-0000-2000-0000D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1" name="274 CuadroTexto">
          <a:extLst>
            <a:ext uri="{FF2B5EF4-FFF2-40B4-BE49-F238E27FC236}">
              <a16:creationId xmlns:a16="http://schemas.microsoft.com/office/drawing/2014/main" xmlns="" id="{00000000-0008-0000-2000-0000D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2" name="275 CuadroTexto">
          <a:extLst>
            <a:ext uri="{FF2B5EF4-FFF2-40B4-BE49-F238E27FC236}">
              <a16:creationId xmlns:a16="http://schemas.microsoft.com/office/drawing/2014/main" xmlns="" id="{00000000-0008-0000-2000-0000D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3" name="276 CuadroTexto">
          <a:extLst>
            <a:ext uri="{FF2B5EF4-FFF2-40B4-BE49-F238E27FC236}">
              <a16:creationId xmlns:a16="http://schemas.microsoft.com/office/drawing/2014/main" xmlns="" id="{00000000-0008-0000-2000-0000D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4" name="277 CuadroTexto">
          <a:extLst>
            <a:ext uri="{FF2B5EF4-FFF2-40B4-BE49-F238E27FC236}">
              <a16:creationId xmlns:a16="http://schemas.microsoft.com/office/drawing/2014/main" xmlns="" id="{00000000-0008-0000-2000-0000D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5" name="278 CuadroTexto">
          <a:extLst>
            <a:ext uri="{FF2B5EF4-FFF2-40B4-BE49-F238E27FC236}">
              <a16:creationId xmlns:a16="http://schemas.microsoft.com/office/drawing/2014/main" xmlns="" id="{00000000-0008-0000-2000-0000D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6" name="279 CuadroTexto">
          <a:extLst>
            <a:ext uri="{FF2B5EF4-FFF2-40B4-BE49-F238E27FC236}">
              <a16:creationId xmlns:a16="http://schemas.microsoft.com/office/drawing/2014/main" xmlns="" id="{00000000-0008-0000-2000-0000D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7" name="280 CuadroTexto">
          <a:extLst>
            <a:ext uri="{FF2B5EF4-FFF2-40B4-BE49-F238E27FC236}">
              <a16:creationId xmlns:a16="http://schemas.microsoft.com/office/drawing/2014/main" xmlns="" id="{00000000-0008-0000-2000-0000D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8" name="281 CuadroTexto">
          <a:extLst>
            <a:ext uri="{FF2B5EF4-FFF2-40B4-BE49-F238E27FC236}">
              <a16:creationId xmlns:a16="http://schemas.microsoft.com/office/drawing/2014/main" xmlns="" id="{00000000-0008-0000-2000-0000D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9" name="282 CuadroTexto">
          <a:extLst>
            <a:ext uri="{FF2B5EF4-FFF2-40B4-BE49-F238E27FC236}">
              <a16:creationId xmlns:a16="http://schemas.microsoft.com/office/drawing/2014/main" xmlns="" id="{00000000-0008-0000-2000-0000D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60" name="283 CuadroTexto">
          <a:extLst>
            <a:ext uri="{FF2B5EF4-FFF2-40B4-BE49-F238E27FC236}">
              <a16:creationId xmlns:a16="http://schemas.microsoft.com/office/drawing/2014/main" xmlns="" id="{00000000-0008-0000-2000-0000D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61" name="284 CuadroTexto">
          <a:extLst>
            <a:ext uri="{FF2B5EF4-FFF2-40B4-BE49-F238E27FC236}">
              <a16:creationId xmlns:a16="http://schemas.microsoft.com/office/drawing/2014/main" xmlns="" id="{00000000-0008-0000-2000-0000D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62" name="285 CuadroTexto">
          <a:extLst>
            <a:ext uri="{FF2B5EF4-FFF2-40B4-BE49-F238E27FC236}">
              <a16:creationId xmlns:a16="http://schemas.microsoft.com/office/drawing/2014/main" xmlns="" id="{00000000-0008-0000-2000-0000D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3" name="286 CuadroTexto">
          <a:extLst>
            <a:ext uri="{FF2B5EF4-FFF2-40B4-BE49-F238E27FC236}">
              <a16:creationId xmlns:a16="http://schemas.microsoft.com/office/drawing/2014/main" xmlns="" id="{00000000-0008-0000-2000-0000D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4" name="287 CuadroTexto">
          <a:extLst>
            <a:ext uri="{FF2B5EF4-FFF2-40B4-BE49-F238E27FC236}">
              <a16:creationId xmlns:a16="http://schemas.microsoft.com/office/drawing/2014/main" xmlns="" id="{00000000-0008-0000-2000-0000E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5" name="288 CuadroTexto">
          <a:extLst>
            <a:ext uri="{FF2B5EF4-FFF2-40B4-BE49-F238E27FC236}">
              <a16:creationId xmlns:a16="http://schemas.microsoft.com/office/drawing/2014/main" xmlns="" id="{00000000-0008-0000-2000-0000E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6" name="289 CuadroTexto">
          <a:extLst>
            <a:ext uri="{FF2B5EF4-FFF2-40B4-BE49-F238E27FC236}">
              <a16:creationId xmlns:a16="http://schemas.microsoft.com/office/drawing/2014/main" xmlns="" id="{00000000-0008-0000-2000-0000E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7" name="290 CuadroTexto">
          <a:extLst>
            <a:ext uri="{FF2B5EF4-FFF2-40B4-BE49-F238E27FC236}">
              <a16:creationId xmlns:a16="http://schemas.microsoft.com/office/drawing/2014/main" xmlns="" id="{00000000-0008-0000-2000-0000E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8" name="291 CuadroTexto">
          <a:extLst>
            <a:ext uri="{FF2B5EF4-FFF2-40B4-BE49-F238E27FC236}">
              <a16:creationId xmlns:a16="http://schemas.microsoft.com/office/drawing/2014/main" xmlns="" id="{00000000-0008-0000-2000-0000E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9" name="292 CuadroTexto">
          <a:extLst>
            <a:ext uri="{FF2B5EF4-FFF2-40B4-BE49-F238E27FC236}">
              <a16:creationId xmlns:a16="http://schemas.microsoft.com/office/drawing/2014/main" xmlns="" id="{00000000-0008-0000-2000-0000E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0" name="293 CuadroTexto">
          <a:extLst>
            <a:ext uri="{FF2B5EF4-FFF2-40B4-BE49-F238E27FC236}">
              <a16:creationId xmlns:a16="http://schemas.microsoft.com/office/drawing/2014/main" xmlns="" id="{00000000-0008-0000-2000-0000E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1" name="294 CuadroTexto">
          <a:extLst>
            <a:ext uri="{FF2B5EF4-FFF2-40B4-BE49-F238E27FC236}">
              <a16:creationId xmlns:a16="http://schemas.microsoft.com/office/drawing/2014/main" xmlns="" id="{00000000-0008-0000-2000-0000E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2" name="295 CuadroTexto">
          <a:extLst>
            <a:ext uri="{FF2B5EF4-FFF2-40B4-BE49-F238E27FC236}">
              <a16:creationId xmlns:a16="http://schemas.microsoft.com/office/drawing/2014/main" xmlns="" id="{00000000-0008-0000-2000-0000E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3" name="296 CuadroTexto">
          <a:extLst>
            <a:ext uri="{FF2B5EF4-FFF2-40B4-BE49-F238E27FC236}">
              <a16:creationId xmlns:a16="http://schemas.microsoft.com/office/drawing/2014/main" xmlns="" id="{00000000-0008-0000-2000-0000E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4" name="1 CuadroTexto">
          <a:extLst>
            <a:ext uri="{FF2B5EF4-FFF2-40B4-BE49-F238E27FC236}">
              <a16:creationId xmlns:a16="http://schemas.microsoft.com/office/drawing/2014/main" xmlns="" id="{00000000-0008-0000-2000-0000E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5" name="2 CuadroTexto">
          <a:extLst>
            <a:ext uri="{FF2B5EF4-FFF2-40B4-BE49-F238E27FC236}">
              <a16:creationId xmlns:a16="http://schemas.microsoft.com/office/drawing/2014/main" xmlns="" id="{00000000-0008-0000-2000-0000E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6" name="3 CuadroTexto">
          <a:extLst>
            <a:ext uri="{FF2B5EF4-FFF2-40B4-BE49-F238E27FC236}">
              <a16:creationId xmlns:a16="http://schemas.microsoft.com/office/drawing/2014/main" xmlns="" id="{00000000-0008-0000-2000-0000E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7" name="4 CuadroTexto">
          <a:extLst>
            <a:ext uri="{FF2B5EF4-FFF2-40B4-BE49-F238E27FC236}">
              <a16:creationId xmlns:a16="http://schemas.microsoft.com/office/drawing/2014/main" xmlns="" id="{00000000-0008-0000-2000-0000E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8" name="5 CuadroTexto">
          <a:extLst>
            <a:ext uri="{FF2B5EF4-FFF2-40B4-BE49-F238E27FC236}">
              <a16:creationId xmlns:a16="http://schemas.microsoft.com/office/drawing/2014/main" xmlns="" id="{00000000-0008-0000-2000-0000E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9" name="6 CuadroTexto">
          <a:extLst>
            <a:ext uri="{FF2B5EF4-FFF2-40B4-BE49-F238E27FC236}">
              <a16:creationId xmlns:a16="http://schemas.microsoft.com/office/drawing/2014/main" xmlns="" id="{00000000-0008-0000-2000-0000E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0" name="7 CuadroTexto">
          <a:extLst>
            <a:ext uri="{FF2B5EF4-FFF2-40B4-BE49-F238E27FC236}">
              <a16:creationId xmlns:a16="http://schemas.microsoft.com/office/drawing/2014/main" xmlns="" id="{00000000-0008-0000-2000-0000F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1" name="8 CuadroTexto">
          <a:extLst>
            <a:ext uri="{FF2B5EF4-FFF2-40B4-BE49-F238E27FC236}">
              <a16:creationId xmlns:a16="http://schemas.microsoft.com/office/drawing/2014/main" xmlns="" id="{00000000-0008-0000-2000-0000F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2" name="9 CuadroTexto">
          <a:extLst>
            <a:ext uri="{FF2B5EF4-FFF2-40B4-BE49-F238E27FC236}">
              <a16:creationId xmlns:a16="http://schemas.microsoft.com/office/drawing/2014/main" xmlns="" id="{00000000-0008-0000-2000-0000F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3" name="10 CuadroTexto">
          <a:extLst>
            <a:ext uri="{FF2B5EF4-FFF2-40B4-BE49-F238E27FC236}">
              <a16:creationId xmlns:a16="http://schemas.microsoft.com/office/drawing/2014/main" xmlns="" id="{00000000-0008-0000-2000-0000F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4" name="11 CuadroTexto">
          <a:extLst>
            <a:ext uri="{FF2B5EF4-FFF2-40B4-BE49-F238E27FC236}">
              <a16:creationId xmlns:a16="http://schemas.microsoft.com/office/drawing/2014/main" xmlns="" id="{00000000-0008-0000-2000-0000F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5" name="12 CuadroTexto">
          <a:extLst>
            <a:ext uri="{FF2B5EF4-FFF2-40B4-BE49-F238E27FC236}">
              <a16:creationId xmlns:a16="http://schemas.microsoft.com/office/drawing/2014/main" xmlns="" id="{00000000-0008-0000-2000-0000F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6" name="13 CuadroTexto">
          <a:extLst>
            <a:ext uri="{FF2B5EF4-FFF2-40B4-BE49-F238E27FC236}">
              <a16:creationId xmlns:a16="http://schemas.microsoft.com/office/drawing/2014/main" xmlns="" id="{00000000-0008-0000-2000-0000F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7" name="14 CuadroTexto">
          <a:extLst>
            <a:ext uri="{FF2B5EF4-FFF2-40B4-BE49-F238E27FC236}">
              <a16:creationId xmlns:a16="http://schemas.microsoft.com/office/drawing/2014/main" xmlns="" id="{00000000-0008-0000-2000-0000F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8" name="15 CuadroTexto">
          <a:extLst>
            <a:ext uri="{FF2B5EF4-FFF2-40B4-BE49-F238E27FC236}">
              <a16:creationId xmlns:a16="http://schemas.microsoft.com/office/drawing/2014/main" xmlns="" id="{00000000-0008-0000-2000-0000F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9" name="16 CuadroTexto">
          <a:extLst>
            <a:ext uri="{FF2B5EF4-FFF2-40B4-BE49-F238E27FC236}">
              <a16:creationId xmlns:a16="http://schemas.microsoft.com/office/drawing/2014/main" xmlns="" id="{00000000-0008-0000-2000-0000F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0" name="18 CuadroTexto">
          <a:extLst>
            <a:ext uri="{FF2B5EF4-FFF2-40B4-BE49-F238E27FC236}">
              <a16:creationId xmlns:a16="http://schemas.microsoft.com/office/drawing/2014/main" xmlns="" id="{00000000-0008-0000-2000-0000F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1" name="19 CuadroTexto">
          <a:extLst>
            <a:ext uri="{FF2B5EF4-FFF2-40B4-BE49-F238E27FC236}">
              <a16:creationId xmlns:a16="http://schemas.microsoft.com/office/drawing/2014/main" xmlns="" id="{00000000-0008-0000-2000-0000F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2" name="20 CuadroTexto">
          <a:extLst>
            <a:ext uri="{FF2B5EF4-FFF2-40B4-BE49-F238E27FC236}">
              <a16:creationId xmlns:a16="http://schemas.microsoft.com/office/drawing/2014/main" xmlns="" id="{00000000-0008-0000-2000-0000F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3" name="21 CuadroTexto">
          <a:extLst>
            <a:ext uri="{FF2B5EF4-FFF2-40B4-BE49-F238E27FC236}">
              <a16:creationId xmlns:a16="http://schemas.microsoft.com/office/drawing/2014/main" xmlns="" id="{00000000-0008-0000-2000-0000F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4" name="22 CuadroTexto">
          <a:extLst>
            <a:ext uri="{FF2B5EF4-FFF2-40B4-BE49-F238E27FC236}">
              <a16:creationId xmlns:a16="http://schemas.microsoft.com/office/drawing/2014/main" xmlns="" id="{00000000-0008-0000-2000-0000F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5" name="23 CuadroTexto">
          <a:extLst>
            <a:ext uri="{FF2B5EF4-FFF2-40B4-BE49-F238E27FC236}">
              <a16:creationId xmlns:a16="http://schemas.microsoft.com/office/drawing/2014/main" xmlns="" id="{00000000-0008-0000-2000-0000F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6" name="24 CuadroTexto">
          <a:extLst>
            <a:ext uri="{FF2B5EF4-FFF2-40B4-BE49-F238E27FC236}">
              <a16:creationId xmlns:a16="http://schemas.microsoft.com/office/drawing/2014/main" xmlns="" id="{00000000-0008-0000-2000-00000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7" name="25 CuadroTexto">
          <a:extLst>
            <a:ext uri="{FF2B5EF4-FFF2-40B4-BE49-F238E27FC236}">
              <a16:creationId xmlns:a16="http://schemas.microsoft.com/office/drawing/2014/main" xmlns="" id="{00000000-0008-0000-2000-00000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8" name="26 CuadroTexto">
          <a:extLst>
            <a:ext uri="{FF2B5EF4-FFF2-40B4-BE49-F238E27FC236}">
              <a16:creationId xmlns:a16="http://schemas.microsoft.com/office/drawing/2014/main" xmlns="" id="{00000000-0008-0000-2000-00000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9" name="27 CuadroTexto">
          <a:extLst>
            <a:ext uri="{FF2B5EF4-FFF2-40B4-BE49-F238E27FC236}">
              <a16:creationId xmlns:a16="http://schemas.microsoft.com/office/drawing/2014/main" xmlns="" id="{00000000-0008-0000-2000-00000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0" name="28 CuadroTexto">
          <a:extLst>
            <a:ext uri="{FF2B5EF4-FFF2-40B4-BE49-F238E27FC236}">
              <a16:creationId xmlns:a16="http://schemas.microsoft.com/office/drawing/2014/main" xmlns="" id="{00000000-0008-0000-2000-00000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1" name="29 CuadroTexto">
          <a:extLst>
            <a:ext uri="{FF2B5EF4-FFF2-40B4-BE49-F238E27FC236}">
              <a16:creationId xmlns:a16="http://schemas.microsoft.com/office/drawing/2014/main" xmlns="" id="{00000000-0008-0000-2000-00000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2" name="30 CuadroTexto">
          <a:extLst>
            <a:ext uri="{FF2B5EF4-FFF2-40B4-BE49-F238E27FC236}">
              <a16:creationId xmlns:a16="http://schemas.microsoft.com/office/drawing/2014/main" xmlns="" id="{00000000-0008-0000-2000-00000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3" name="31 CuadroTexto">
          <a:extLst>
            <a:ext uri="{FF2B5EF4-FFF2-40B4-BE49-F238E27FC236}">
              <a16:creationId xmlns:a16="http://schemas.microsoft.com/office/drawing/2014/main" xmlns="" id="{00000000-0008-0000-2000-00000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4" name="32 CuadroTexto">
          <a:extLst>
            <a:ext uri="{FF2B5EF4-FFF2-40B4-BE49-F238E27FC236}">
              <a16:creationId xmlns:a16="http://schemas.microsoft.com/office/drawing/2014/main" xmlns="" id="{00000000-0008-0000-2000-00000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5" name="33 CuadroTexto">
          <a:extLst>
            <a:ext uri="{FF2B5EF4-FFF2-40B4-BE49-F238E27FC236}">
              <a16:creationId xmlns:a16="http://schemas.microsoft.com/office/drawing/2014/main" xmlns="" id="{00000000-0008-0000-2000-00000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6" name="34 CuadroTexto">
          <a:extLst>
            <a:ext uri="{FF2B5EF4-FFF2-40B4-BE49-F238E27FC236}">
              <a16:creationId xmlns:a16="http://schemas.microsoft.com/office/drawing/2014/main" xmlns="" id="{00000000-0008-0000-2000-00000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7" name="35 CuadroTexto">
          <a:extLst>
            <a:ext uri="{FF2B5EF4-FFF2-40B4-BE49-F238E27FC236}">
              <a16:creationId xmlns:a16="http://schemas.microsoft.com/office/drawing/2014/main" xmlns="" id="{00000000-0008-0000-2000-00000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8" name="36 CuadroTexto">
          <a:extLst>
            <a:ext uri="{FF2B5EF4-FFF2-40B4-BE49-F238E27FC236}">
              <a16:creationId xmlns:a16="http://schemas.microsoft.com/office/drawing/2014/main" xmlns="" id="{00000000-0008-0000-2000-00000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9" name="37 CuadroTexto">
          <a:extLst>
            <a:ext uri="{FF2B5EF4-FFF2-40B4-BE49-F238E27FC236}">
              <a16:creationId xmlns:a16="http://schemas.microsoft.com/office/drawing/2014/main" xmlns="" id="{00000000-0008-0000-2000-00000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0" name="38 CuadroTexto">
          <a:extLst>
            <a:ext uri="{FF2B5EF4-FFF2-40B4-BE49-F238E27FC236}">
              <a16:creationId xmlns:a16="http://schemas.microsoft.com/office/drawing/2014/main" xmlns="" id="{00000000-0008-0000-2000-00000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1" name="39 CuadroTexto">
          <a:extLst>
            <a:ext uri="{FF2B5EF4-FFF2-40B4-BE49-F238E27FC236}">
              <a16:creationId xmlns:a16="http://schemas.microsoft.com/office/drawing/2014/main" xmlns="" id="{00000000-0008-0000-2000-00000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2" name="40 CuadroTexto">
          <a:extLst>
            <a:ext uri="{FF2B5EF4-FFF2-40B4-BE49-F238E27FC236}">
              <a16:creationId xmlns:a16="http://schemas.microsoft.com/office/drawing/2014/main" xmlns="" id="{00000000-0008-0000-2000-00001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3" name="41 CuadroTexto">
          <a:extLst>
            <a:ext uri="{FF2B5EF4-FFF2-40B4-BE49-F238E27FC236}">
              <a16:creationId xmlns:a16="http://schemas.microsoft.com/office/drawing/2014/main" xmlns="" id="{00000000-0008-0000-2000-00001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4" name="42 CuadroTexto">
          <a:extLst>
            <a:ext uri="{FF2B5EF4-FFF2-40B4-BE49-F238E27FC236}">
              <a16:creationId xmlns:a16="http://schemas.microsoft.com/office/drawing/2014/main" xmlns="" id="{00000000-0008-0000-2000-00001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5" name="43 CuadroTexto">
          <a:extLst>
            <a:ext uri="{FF2B5EF4-FFF2-40B4-BE49-F238E27FC236}">
              <a16:creationId xmlns:a16="http://schemas.microsoft.com/office/drawing/2014/main" xmlns="" id="{00000000-0008-0000-2000-00001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6" name="44 CuadroTexto">
          <a:extLst>
            <a:ext uri="{FF2B5EF4-FFF2-40B4-BE49-F238E27FC236}">
              <a16:creationId xmlns:a16="http://schemas.microsoft.com/office/drawing/2014/main" xmlns="" id="{00000000-0008-0000-2000-00001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7" name="45 CuadroTexto">
          <a:extLst>
            <a:ext uri="{FF2B5EF4-FFF2-40B4-BE49-F238E27FC236}">
              <a16:creationId xmlns:a16="http://schemas.microsoft.com/office/drawing/2014/main" xmlns="" id="{00000000-0008-0000-2000-00001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8" name="46 CuadroTexto">
          <a:extLst>
            <a:ext uri="{FF2B5EF4-FFF2-40B4-BE49-F238E27FC236}">
              <a16:creationId xmlns:a16="http://schemas.microsoft.com/office/drawing/2014/main" xmlns="" id="{00000000-0008-0000-2000-00001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9" name="47 CuadroTexto">
          <a:extLst>
            <a:ext uri="{FF2B5EF4-FFF2-40B4-BE49-F238E27FC236}">
              <a16:creationId xmlns:a16="http://schemas.microsoft.com/office/drawing/2014/main" xmlns="" id="{00000000-0008-0000-2000-00001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0" name="48 CuadroTexto">
          <a:extLst>
            <a:ext uri="{FF2B5EF4-FFF2-40B4-BE49-F238E27FC236}">
              <a16:creationId xmlns:a16="http://schemas.microsoft.com/office/drawing/2014/main" xmlns="" id="{00000000-0008-0000-2000-00001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1" name="49 CuadroTexto">
          <a:extLst>
            <a:ext uri="{FF2B5EF4-FFF2-40B4-BE49-F238E27FC236}">
              <a16:creationId xmlns:a16="http://schemas.microsoft.com/office/drawing/2014/main" xmlns="" id="{00000000-0008-0000-2000-00001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2" name="50 CuadroTexto">
          <a:extLst>
            <a:ext uri="{FF2B5EF4-FFF2-40B4-BE49-F238E27FC236}">
              <a16:creationId xmlns:a16="http://schemas.microsoft.com/office/drawing/2014/main" xmlns="" id="{00000000-0008-0000-2000-00001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3" name="51 CuadroTexto">
          <a:extLst>
            <a:ext uri="{FF2B5EF4-FFF2-40B4-BE49-F238E27FC236}">
              <a16:creationId xmlns:a16="http://schemas.microsoft.com/office/drawing/2014/main" xmlns="" id="{00000000-0008-0000-2000-00001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4" name="52 CuadroTexto">
          <a:extLst>
            <a:ext uri="{FF2B5EF4-FFF2-40B4-BE49-F238E27FC236}">
              <a16:creationId xmlns:a16="http://schemas.microsoft.com/office/drawing/2014/main" xmlns="" id="{00000000-0008-0000-2000-00001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5" name="53 CuadroTexto">
          <a:extLst>
            <a:ext uri="{FF2B5EF4-FFF2-40B4-BE49-F238E27FC236}">
              <a16:creationId xmlns:a16="http://schemas.microsoft.com/office/drawing/2014/main" xmlns="" id="{00000000-0008-0000-2000-00001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6" name="54 CuadroTexto">
          <a:extLst>
            <a:ext uri="{FF2B5EF4-FFF2-40B4-BE49-F238E27FC236}">
              <a16:creationId xmlns:a16="http://schemas.microsoft.com/office/drawing/2014/main" xmlns="" id="{00000000-0008-0000-2000-00001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7" name="55 CuadroTexto">
          <a:extLst>
            <a:ext uri="{FF2B5EF4-FFF2-40B4-BE49-F238E27FC236}">
              <a16:creationId xmlns:a16="http://schemas.microsoft.com/office/drawing/2014/main" xmlns="" id="{00000000-0008-0000-2000-00001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8" name="56 CuadroTexto">
          <a:extLst>
            <a:ext uri="{FF2B5EF4-FFF2-40B4-BE49-F238E27FC236}">
              <a16:creationId xmlns:a16="http://schemas.microsoft.com/office/drawing/2014/main" xmlns="" id="{00000000-0008-0000-2000-00002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9" name="57 CuadroTexto">
          <a:extLst>
            <a:ext uri="{FF2B5EF4-FFF2-40B4-BE49-F238E27FC236}">
              <a16:creationId xmlns:a16="http://schemas.microsoft.com/office/drawing/2014/main" xmlns="" id="{00000000-0008-0000-2000-00002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0" name="58 CuadroTexto">
          <a:extLst>
            <a:ext uri="{FF2B5EF4-FFF2-40B4-BE49-F238E27FC236}">
              <a16:creationId xmlns:a16="http://schemas.microsoft.com/office/drawing/2014/main" xmlns="" id="{00000000-0008-0000-2000-00002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1" name="59 CuadroTexto">
          <a:extLst>
            <a:ext uri="{FF2B5EF4-FFF2-40B4-BE49-F238E27FC236}">
              <a16:creationId xmlns:a16="http://schemas.microsoft.com/office/drawing/2014/main" xmlns="" id="{00000000-0008-0000-2000-00002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2" name="60 CuadroTexto">
          <a:extLst>
            <a:ext uri="{FF2B5EF4-FFF2-40B4-BE49-F238E27FC236}">
              <a16:creationId xmlns:a16="http://schemas.microsoft.com/office/drawing/2014/main" xmlns="" id="{00000000-0008-0000-2000-00002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3" name="61 CuadroTexto">
          <a:extLst>
            <a:ext uri="{FF2B5EF4-FFF2-40B4-BE49-F238E27FC236}">
              <a16:creationId xmlns:a16="http://schemas.microsoft.com/office/drawing/2014/main" xmlns="" id="{00000000-0008-0000-2000-00002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4" name="62 CuadroTexto">
          <a:extLst>
            <a:ext uri="{FF2B5EF4-FFF2-40B4-BE49-F238E27FC236}">
              <a16:creationId xmlns:a16="http://schemas.microsoft.com/office/drawing/2014/main" xmlns="" id="{00000000-0008-0000-2000-00002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5" name="63 CuadroTexto">
          <a:extLst>
            <a:ext uri="{FF2B5EF4-FFF2-40B4-BE49-F238E27FC236}">
              <a16:creationId xmlns:a16="http://schemas.microsoft.com/office/drawing/2014/main" xmlns="" id="{00000000-0008-0000-2000-00002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6" name="64 CuadroTexto">
          <a:extLst>
            <a:ext uri="{FF2B5EF4-FFF2-40B4-BE49-F238E27FC236}">
              <a16:creationId xmlns:a16="http://schemas.microsoft.com/office/drawing/2014/main" xmlns="" id="{00000000-0008-0000-2000-00002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7" name="65 CuadroTexto">
          <a:extLst>
            <a:ext uri="{FF2B5EF4-FFF2-40B4-BE49-F238E27FC236}">
              <a16:creationId xmlns:a16="http://schemas.microsoft.com/office/drawing/2014/main" xmlns="" id="{00000000-0008-0000-2000-00002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8" name="66 CuadroTexto">
          <a:extLst>
            <a:ext uri="{FF2B5EF4-FFF2-40B4-BE49-F238E27FC236}">
              <a16:creationId xmlns:a16="http://schemas.microsoft.com/office/drawing/2014/main" xmlns="" id="{00000000-0008-0000-2000-00002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9" name="67 CuadroTexto">
          <a:extLst>
            <a:ext uri="{FF2B5EF4-FFF2-40B4-BE49-F238E27FC236}">
              <a16:creationId xmlns:a16="http://schemas.microsoft.com/office/drawing/2014/main" xmlns="" id="{00000000-0008-0000-2000-00002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0" name="68 CuadroTexto">
          <a:extLst>
            <a:ext uri="{FF2B5EF4-FFF2-40B4-BE49-F238E27FC236}">
              <a16:creationId xmlns:a16="http://schemas.microsoft.com/office/drawing/2014/main" xmlns="" id="{00000000-0008-0000-2000-00002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1" name="69 CuadroTexto">
          <a:extLst>
            <a:ext uri="{FF2B5EF4-FFF2-40B4-BE49-F238E27FC236}">
              <a16:creationId xmlns:a16="http://schemas.microsoft.com/office/drawing/2014/main" xmlns="" id="{00000000-0008-0000-2000-00002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2" name="70 CuadroTexto">
          <a:extLst>
            <a:ext uri="{FF2B5EF4-FFF2-40B4-BE49-F238E27FC236}">
              <a16:creationId xmlns:a16="http://schemas.microsoft.com/office/drawing/2014/main" xmlns="" id="{00000000-0008-0000-2000-00002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3" name="71 CuadroTexto">
          <a:extLst>
            <a:ext uri="{FF2B5EF4-FFF2-40B4-BE49-F238E27FC236}">
              <a16:creationId xmlns:a16="http://schemas.microsoft.com/office/drawing/2014/main" xmlns="" id="{00000000-0008-0000-2000-00002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4" name="72 CuadroTexto">
          <a:extLst>
            <a:ext uri="{FF2B5EF4-FFF2-40B4-BE49-F238E27FC236}">
              <a16:creationId xmlns:a16="http://schemas.microsoft.com/office/drawing/2014/main" xmlns="" id="{00000000-0008-0000-2000-00003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5" name="73 CuadroTexto">
          <a:extLst>
            <a:ext uri="{FF2B5EF4-FFF2-40B4-BE49-F238E27FC236}">
              <a16:creationId xmlns:a16="http://schemas.microsoft.com/office/drawing/2014/main" xmlns="" id="{00000000-0008-0000-2000-00003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6" name="74 CuadroTexto">
          <a:extLst>
            <a:ext uri="{FF2B5EF4-FFF2-40B4-BE49-F238E27FC236}">
              <a16:creationId xmlns:a16="http://schemas.microsoft.com/office/drawing/2014/main" xmlns="" id="{00000000-0008-0000-2000-00003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7" name="75 CuadroTexto">
          <a:extLst>
            <a:ext uri="{FF2B5EF4-FFF2-40B4-BE49-F238E27FC236}">
              <a16:creationId xmlns:a16="http://schemas.microsoft.com/office/drawing/2014/main" xmlns="" id="{00000000-0008-0000-2000-00003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8" name="76 CuadroTexto">
          <a:extLst>
            <a:ext uri="{FF2B5EF4-FFF2-40B4-BE49-F238E27FC236}">
              <a16:creationId xmlns:a16="http://schemas.microsoft.com/office/drawing/2014/main" xmlns="" id="{00000000-0008-0000-2000-00003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9" name="77 CuadroTexto">
          <a:extLst>
            <a:ext uri="{FF2B5EF4-FFF2-40B4-BE49-F238E27FC236}">
              <a16:creationId xmlns:a16="http://schemas.microsoft.com/office/drawing/2014/main" xmlns="" id="{00000000-0008-0000-2000-00003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0" name="78 CuadroTexto">
          <a:extLst>
            <a:ext uri="{FF2B5EF4-FFF2-40B4-BE49-F238E27FC236}">
              <a16:creationId xmlns:a16="http://schemas.microsoft.com/office/drawing/2014/main" xmlns="" id="{00000000-0008-0000-2000-00003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1" name="79 CuadroTexto">
          <a:extLst>
            <a:ext uri="{FF2B5EF4-FFF2-40B4-BE49-F238E27FC236}">
              <a16:creationId xmlns:a16="http://schemas.microsoft.com/office/drawing/2014/main" xmlns="" id="{00000000-0008-0000-2000-00003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2" name="80 CuadroTexto">
          <a:extLst>
            <a:ext uri="{FF2B5EF4-FFF2-40B4-BE49-F238E27FC236}">
              <a16:creationId xmlns:a16="http://schemas.microsoft.com/office/drawing/2014/main" xmlns="" id="{00000000-0008-0000-2000-00003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3" name="81 CuadroTexto">
          <a:extLst>
            <a:ext uri="{FF2B5EF4-FFF2-40B4-BE49-F238E27FC236}">
              <a16:creationId xmlns:a16="http://schemas.microsoft.com/office/drawing/2014/main" xmlns="" id="{00000000-0008-0000-2000-00003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4" name="82 CuadroTexto">
          <a:extLst>
            <a:ext uri="{FF2B5EF4-FFF2-40B4-BE49-F238E27FC236}">
              <a16:creationId xmlns:a16="http://schemas.microsoft.com/office/drawing/2014/main" xmlns="" id="{00000000-0008-0000-2000-00003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5" name="83 CuadroTexto">
          <a:extLst>
            <a:ext uri="{FF2B5EF4-FFF2-40B4-BE49-F238E27FC236}">
              <a16:creationId xmlns:a16="http://schemas.microsoft.com/office/drawing/2014/main" xmlns="" id="{00000000-0008-0000-2000-00003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6" name="84 CuadroTexto">
          <a:extLst>
            <a:ext uri="{FF2B5EF4-FFF2-40B4-BE49-F238E27FC236}">
              <a16:creationId xmlns:a16="http://schemas.microsoft.com/office/drawing/2014/main" xmlns="" id="{00000000-0008-0000-2000-00003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7" name="85 CuadroTexto">
          <a:extLst>
            <a:ext uri="{FF2B5EF4-FFF2-40B4-BE49-F238E27FC236}">
              <a16:creationId xmlns:a16="http://schemas.microsoft.com/office/drawing/2014/main" xmlns="" id="{00000000-0008-0000-2000-00003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8" name="86 CuadroTexto">
          <a:extLst>
            <a:ext uri="{FF2B5EF4-FFF2-40B4-BE49-F238E27FC236}">
              <a16:creationId xmlns:a16="http://schemas.microsoft.com/office/drawing/2014/main" xmlns="" id="{00000000-0008-0000-2000-00003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9" name="87 CuadroTexto">
          <a:extLst>
            <a:ext uri="{FF2B5EF4-FFF2-40B4-BE49-F238E27FC236}">
              <a16:creationId xmlns:a16="http://schemas.microsoft.com/office/drawing/2014/main" xmlns="" id="{00000000-0008-0000-2000-00003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0" name="88 CuadroTexto">
          <a:extLst>
            <a:ext uri="{FF2B5EF4-FFF2-40B4-BE49-F238E27FC236}">
              <a16:creationId xmlns:a16="http://schemas.microsoft.com/office/drawing/2014/main" xmlns="" id="{00000000-0008-0000-2000-00004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1" name="89 CuadroTexto">
          <a:extLst>
            <a:ext uri="{FF2B5EF4-FFF2-40B4-BE49-F238E27FC236}">
              <a16:creationId xmlns:a16="http://schemas.microsoft.com/office/drawing/2014/main" xmlns="" id="{00000000-0008-0000-2000-00004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2" name="102 CuadroTexto">
          <a:extLst>
            <a:ext uri="{FF2B5EF4-FFF2-40B4-BE49-F238E27FC236}">
              <a16:creationId xmlns:a16="http://schemas.microsoft.com/office/drawing/2014/main" xmlns="" id="{00000000-0008-0000-2000-00004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3" name="103 CuadroTexto">
          <a:extLst>
            <a:ext uri="{FF2B5EF4-FFF2-40B4-BE49-F238E27FC236}">
              <a16:creationId xmlns:a16="http://schemas.microsoft.com/office/drawing/2014/main" xmlns="" id="{00000000-0008-0000-2000-00004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4" name="104 CuadroTexto">
          <a:extLst>
            <a:ext uri="{FF2B5EF4-FFF2-40B4-BE49-F238E27FC236}">
              <a16:creationId xmlns:a16="http://schemas.microsoft.com/office/drawing/2014/main" xmlns="" id="{00000000-0008-0000-2000-00004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5" name="105 CuadroTexto">
          <a:extLst>
            <a:ext uri="{FF2B5EF4-FFF2-40B4-BE49-F238E27FC236}">
              <a16:creationId xmlns:a16="http://schemas.microsoft.com/office/drawing/2014/main" xmlns="" id="{00000000-0008-0000-2000-00004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6" name="106 CuadroTexto">
          <a:extLst>
            <a:ext uri="{FF2B5EF4-FFF2-40B4-BE49-F238E27FC236}">
              <a16:creationId xmlns:a16="http://schemas.microsoft.com/office/drawing/2014/main" xmlns="" id="{00000000-0008-0000-2000-00004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7" name="107 CuadroTexto">
          <a:extLst>
            <a:ext uri="{FF2B5EF4-FFF2-40B4-BE49-F238E27FC236}">
              <a16:creationId xmlns:a16="http://schemas.microsoft.com/office/drawing/2014/main" xmlns="" id="{00000000-0008-0000-2000-00004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8" name="108 CuadroTexto">
          <a:extLst>
            <a:ext uri="{FF2B5EF4-FFF2-40B4-BE49-F238E27FC236}">
              <a16:creationId xmlns:a16="http://schemas.microsoft.com/office/drawing/2014/main" xmlns="" id="{00000000-0008-0000-2000-00004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9" name="109 CuadroTexto">
          <a:extLst>
            <a:ext uri="{FF2B5EF4-FFF2-40B4-BE49-F238E27FC236}">
              <a16:creationId xmlns:a16="http://schemas.microsoft.com/office/drawing/2014/main" xmlns="" id="{00000000-0008-0000-2000-00004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0" name="110 CuadroTexto">
          <a:extLst>
            <a:ext uri="{FF2B5EF4-FFF2-40B4-BE49-F238E27FC236}">
              <a16:creationId xmlns:a16="http://schemas.microsoft.com/office/drawing/2014/main" xmlns="" id="{00000000-0008-0000-2000-00004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1" name="111 CuadroTexto">
          <a:extLst>
            <a:ext uri="{FF2B5EF4-FFF2-40B4-BE49-F238E27FC236}">
              <a16:creationId xmlns:a16="http://schemas.microsoft.com/office/drawing/2014/main" xmlns="" id="{00000000-0008-0000-2000-00004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2" name="112 CuadroTexto">
          <a:extLst>
            <a:ext uri="{FF2B5EF4-FFF2-40B4-BE49-F238E27FC236}">
              <a16:creationId xmlns:a16="http://schemas.microsoft.com/office/drawing/2014/main" xmlns="" id="{00000000-0008-0000-2000-00004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3" name="113 CuadroTexto">
          <a:extLst>
            <a:ext uri="{FF2B5EF4-FFF2-40B4-BE49-F238E27FC236}">
              <a16:creationId xmlns:a16="http://schemas.microsoft.com/office/drawing/2014/main" xmlns="" id="{00000000-0008-0000-2000-00004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4" name="114 CuadroTexto">
          <a:extLst>
            <a:ext uri="{FF2B5EF4-FFF2-40B4-BE49-F238E27FC236}">
              <a16:creationId xmlns:a16="http://schemas.microsoft.com/office/drawing/2014/main" xmlns="" id="{00000000-0008-0000-2000-00004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5" name="115 CuadroTexto">
          <a:extLst>
            <a:ext uri="{FF2B5EF4-FFF2-40B4-BE49-F238E27FC236}">
              <a16:creationId xmlns:a16="http://schemas.microsoft.com/office/drawing/2014/main" xmlns="" id="{00000000-0008-0000-2000-00004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6" name="116 CuadroTexto">
          <a:extLst>
            <a:ext uri="{FF2B5EF4-FFF2-40B4-BE49-F238E27FC236}">
              <a16:creationId xmlns:a16="http://schemas.microsoft.com/office/drawing/2014/main" xmlns="" id="{00000000-0008-0000-2000-00005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7" name="117 CuadroTexto">
          <a:extLst>
            <a:ext uri="{FF2B5EF4-FFF2-40B4-BE49-F238E27FC236}">
              <a16:creationId xmlns:a16="http://schemas.microsoft.com/office/drawing/2014/main" xmlns="" id="{00000000-0008-0000-2000-00005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8" name="126 CuadroTexto">
          <a:extLst>
            <a:ext uri="{FF2B5EF4-FFF2-40B4-BE49-F238E27FC236}">
              <a16:creationId xmlns:a16="http://schemas.microsoft.com/office/drawing/2014/main" xmlns="" id="{00000000-0008-0000-2000-00005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9" name="127 CuadroTexto">
          <a:extLst>
            <a:ext uri="{FF2B5EF4-FFF2-40B4-BE49-F238E27FC236}">
              <a16:creationId xmlns:a16="http://schemas.microsoft.com/office/drawing/2014/main" xmlns="" id="{00000000-0008-0000-2000-00005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0" name="128 CuadroTexto">
          <a:extLst>
            <a:ext uri="{FF2B5EF4-FFF2-40B4-BE49-F238E27FC236}">
              <a16:creationId xmlns:a16="http://schemas.microsoft.com/office/drawing/2014/main" xmlns="" id="{00000000-0008-0000-2000-00005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1" name="129 CuadroTexto">
          <a:extLst>
            <a:ext uri="{FF2B5EF4-FFF2-40B4-BE49-F238E27FC236}">
              <a16:creationId xmlns:a16="http://schemas.microsoft.com/office/drawing/2014/main" xmlns="" id="{00000000-0008-0000-2000-00005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2" name="130 CuadroTexto">
          <a:extLst>
            <a:ext uri="{FF2B5EF4-FFF2-40B4-BE49-F238E27FC236}">
              <a16:creationId xmlns:a16="http://schemas.microsoft.com/office/drawing/2014/main" xmlns="" id="{00000000-0008-0000-2000-00005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3" name="131 CuadroTexto">
          <a:extLst>
            <a:ext uri="{FF2B5EF4-FFF2-40B4-BE49-F238E27FC236}">
              <a16:creationId xmlns:a16="http://schemas.microsoft.com/office/drawing/2014/main" xmlns="" id="{00000000-0008-0000-2000-00005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4" name="132 CuadroTexto">
          <a:extLst>
            <a:ext uri="{FF2B5EF4-FFF2-40B4-BE49-F238E27FC236}">
              <a16:creationId xmlns:a16="http://schemas.microsoft.com/office/drawing/2014/main" xmlns="" id="{00000000-0008-0000-2000-00005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5" name="133 CuadroTexto">
          <a:extLst>
            <a:ext uri="{FF2B5EF4-FFF2-40B4-BE49-F238E27FC236}">
              <a16:creationId xmlns:a16="http://schemas.microsoft.com/office/drawing/2014/main" xmlns="" id="{00000000-0008-0000-2000-00005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6" name="134 CuadroTexto">
          <a:extLst>
            <a:ext uri="{FF2B5EF4-FFF2-40B4-BE49-F238E27FC236}">
              <a16:creationId xmlns:a16="http://schemas.microsoft.com/office/drawing/2014/main" xmlns="" id="{00000000-0008-0000-2000-00005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7" name="135 CuadroTexto">
          <a:extLst>
            <a:ext uri="{FF2B5EF4-FFF2-40B4-BE49-F238E27FC236}">
              <a16:creationId xmlns:a16="http://schemas.microsoft.com/office/drawing/2014/main" xmlns="" id="{00000000-0008-0000-2000-00005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8" name="136 CuadroTexto">
          <a:extLst>
            <a:ext uri="{FF2B5EF4-FFF2-40B4-BE49-F238E27FC236}">
              <a16:creationId xmlns:a16="http://schemas.microsoft.com/office/drawing/2014/main" xmlns="" id="{00000000-0008-0000-2000-00005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9" name="137 CuadroTexto">
          <a:extLst>
            <a:ext uri="{FF2B5EF4-FFF2-40B4-BE49-F238E27FC236}">
              <a16:creationId xmlns:a16="http://schemas.microsoft.com/office/drawing/2014/main" xmlns="" id="{00000000-0008-0000-2000-00005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0" name="138 CuadroTexto">
          <a:extLst>
            <a:ext uri="{FF2B5EF4-FFF2-40B4-BE49-F238E27FC236}">
              <a16:creationId xmlns:a16="http://schemas.microsoft.com/office/drawing/2014/main" xmlns="" id="{00000000-0008-0000-2000-00005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1" name="139 CuadroTexto">
          <a:extLst>
            <a:ext uri="{FF2B5EF4-FFF2-40B4-BE49-F238E27FC236}">
              <a16:creationId xmlns:a16="http://schemas.microsoft.com/office/drawing/2014/main" xmlns="" id="{00000000-0008-0000-2000-00005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2" name="140 CuadroTexto">
          <a:extLst>
            <a:ext uri="{FF2B5EF4-FFF2-40B4-BE49-F238E27FC236}">
              <a16:creationId xmlns:a16="http://schemas.microsoft.com/office/drawing/2014/main" xmlns="" id="{00000000-0008-0000-2000-00006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3" name="141 CuadroTexto">
          <a:extLst>
            <a:ext uri="{FF2B5EF4-FFF2-40B4-BE49-F238E27FC236}">
              <a16:creationId xmlns:a16="http://schemas.microsoft.com/office/drawing/2014/main" xmlns="" id="{00000000-0008-0000-2000-00006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4" name="142 CuadroTexto">
          <a:extLst>
            <a:ext uri="{FF2B5EF4-FFF2-40B4-BE49-F238E27FC236}">
              <a16:creationId xmlns:a16="http://schemas.microsoft.com/office/drawing/2014/main" xmlns="" id="{00000000-0008-0000-2000-00006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5" name="306 CuadroTexto">
          <a:extLst>
            <a:ext uri="{FF2B5EF4-FFF2-40B4-BE49-F238E27FC236}">
              <a16:creationId xmlns:a16="http://schemas.microsoft.com/office/drawing/2014/main" xmlns="" id="{00000000-0008-0000-2000-00006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6" name="307 CuadroTexto">
          <a:extLst>
            <a:ext uri="{FF2B5EF4-FFF2-40B4-BE49-F238E27FC236}">
              <a16:creationId xmlns:a16="http://schemas.microsoft.com/office/drawing/2014/main" xmlns="" id="{00000000-0008-0000-2000-00006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7" name="308 CuadroTexto">
          <a:extLst>
            <a:ext uri="{FF2B5EF4-FFF2-40B4-BE49-F238E27FC236}">
              <a16:creationId xmlns:a16="http://schemas.microsoft.com/office/drawing/2014/main" xmlns="" id="{00000000-0008-0000-2000-00006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8" name="309 CuadroTexto">
          <a:extLst>
            <a:ext uri="{FF2B5EF4-FFF2-40B4-BE49-F238E27FC236}">
              <a16:creationId xmlns:a16="http://schemas.microsoft.com/office/drawing/2014/main" xmlns="" id="{00000000-0008-0000-2000-00006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9" name="310 CuadroTexto">
          <a:extLst>
            <a:ext uri="{FF2B5EF4-FFF2-40B4-BE49-F238E27FC236}">
              <a16:creationId xmlns:a16="http://schemas.microsoft.com/office/drawing/2014/main" xmlns="" id="{00000000-0008-0000-2000-00006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0" name="311 CuadroTexto">
          <a:extLst>
            <a:ext uri="{FF2B5EF4-FFF2-40B4-BE49-F238E27FC236}">
              <a16:creationId xmlns:a16="http://schemas.microsoft.com/office/drawing/2014/main" xmlns="" id="{00000000-0008-0000-2000-00006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1" name="312 CuadroTexto">
          <a:extLst>
            <a:ext uri="{FF2B5EF4-FFF2-40B4-BE49-F238E27FC236}">
              <a16:creationId xmlns:a16="http://schemas.microsoft.com/office/drawing/2014/main" xmlns="" id="{00000000-0008-0000-2000-00006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2" name="313 CuadroTexto">
          <a:extLst>
            <a:ext uri="{FF2B5EF4-FFF2-40B4-BE49-F238E27FC236}">
              <a16:creationId xmlns:a16="http://schemas.microsoft.com/office/drawing/2014/main" xmlns="" id="{00000000-0008-0000-2000-00006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3" name="314 CuadroTexto">
          <a:extLst>
            <a:ext uri="{FF2B5EF4-FFF2-40B4-BE49-F238E27FC236}">
              <a16:creationId xmlns:a16="http://schemas.microsoft.com/office/drawing/2014/main" xmlns="" id="{00000000-0008-0000-2000-00006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4" name="315 CuadroTexto">
          <a:extLst>
            <a:ext uri="{FF2B5EF4-FFF2-40B4-BE49-F238E27FC236}">
              <a16:creationId xmlns:a16="http://schemas.microsoft.com/office/drawing/2014/main" xmlns="" id="{00000000-0008-0000-2000-00006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5" name="316 CuadroTexto">
          <a:extLst>
            <a:ext uri="{FF2B5EF4-FFF2-40B4-BE49-F238E27FC236}">
              <a16:creationId xmlns:a16="http://schemas.microsoft.com/office/drawing/2014/main" xmlns="" id="{00000000-0008-0000-2000-00006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6" name="317 CuadroTexto">
          <a:extLst>
            <a:ext uri="{FF2B5EF4-FFF2-40B4-BE49-F238E27FC236}">
              <a16:creationId xmlns:a16="http://schemas.microsoft.com/office/drawing/2014/main" xmlns="" id="{00000000-0008-0000-2000-00006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7" name="318 CuadroTexto">
          <a:extLst>
            <a:ext uri="{FF2B5EF4-FFF2-40B4-BE49-F238E27FC236}">
              <a16:creationId xmlns:a16="http://schemas.microsoft.com/office/drawing/2014/main" xmlns="" id="{00000000-0008-0000-2000-00006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8" name="319 CuadroTexto">
          <a:extLst>
            <a:ext uri="{FF2B5EF4-FFF2-40B4-BE49-F238E27FC236}">
              <a16:creationId xmlns:a16="http://schemas.microsoft.com/office/drawing/2014/main" xmlns="" id="{00000000-0008-0000-2000-00007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9" name="320 CuadroTexto">
          <a:extLst>
            <a:ext uri="{FF2B5EF4-FFF2-40B4-BE49-F238E27FC236}">
              <a16:creationId xmlns:a16="http://schemas.microsoft.com/office/drawing/2014/main" xmlns="" id="{00000000-0008-0000-2000-00007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0" name="321 CuadroTexto">
          <a:extLst>
            <a:ext uri="{FF2B5EF4-FFF2-40B4-BE49-F238E27FC236}">
              <a16:creationId xmlns:a16="http://schemas.microsoft.com/office/drawing/2014/main" xmlns="" id="{00000000-0008-0000-2000-00007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1" name="322 CuadroTexto">
          <a:extLst>
            <a:ext uri="{FF2B5EF4-FFF2-40B4-BE49-F238E27FC236}">
              <a16:creationId xmlns:a16="http://schemas.microsoft.com/office/drawing/2014/main" xmlns="" id="{00000000-0008-0000-2000-00007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2" name="323 CuadroTexto">
          <a:extLst>
            <a:ext uri="{FF2B5EF4-FFF2-40B4-BE49-F238E27FC236}">
              <a16:creationId xmlns:a16="http://schemas.microsoft.com/office/drawing/2014/main" xmlns="" id="{00000000-0008-0000-2000-00007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3" name="324 CuadroTexto">
          <a:extLst>
            <a:ext uri="{FF2B5EF4-FFF2-40B4-BE49-F238E27FC236}">
              <a16:creationId xmlns:a16="http://schemas.microsoft.com/office/drawing/2014/main" xmlns="" id="{00000000-0008-0000-2000-00007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4" name="325 CuadroTexto">
          <a:extLst>
            <a:ext uri="{FF2B5EF4-FFF2-40B4-BE49-F238E27FC236}">
              <a16:creationId xmlns:a16="http://schemas.microsoft.com/office/drawing/2014/main" xmlns="" id="{00000000-0008-0000-2000-00007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5" name="326 CuadroTexto">
          <a:extLst>
            <a:ext uri="{FF2B5EF4-FFF2-40B4-BE49-F238E27FC236}">
              <a16:creationId xmlns:a16="http://schemas.microsoft.com/office/drawing/2014/main" xmlns="" id="{00000000-0008-0000-2000-00007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6" name="327 CuadroTexto">
          <a:extLst>
            <a:ext uri="{FF2B5EF4-FFF2-40B4-BE49-F238E27FC236}">
              <a16:creationId xmlns:a16="http://schemas.microsoft.com/office/drawing/2014/main" xmlns="" id="{00000000-0008-0000-2000-00007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7" name="328 CuadroTexto">
          <a:extLst>
            <a:ext uri="{FF2B5EF4-FFF2-40B4-BE49-F238E27FC236}">
              <a16:creationId xmlns:a16="http://schemas.microsoft.com/office/drawing/2014/main" xmlns="" id="{00000000-0008-0000-2000-00007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8" name="329 CuadroTexto">
          <a:extLst>
            <a:ext uri="{FF2B5EF4-FFF2-40B4-BE49-F238E27FC236}">
              <a16:creationId xmlns:a16="http://schemas.microsoft.com/office/drawing/2014/main" xmlns="" id="{00000000-0008-0000-2000-00007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9" name="330 CuadroTexto">
          <a:extLst>
            <a:ext uri="{FF2B5EF4-FFF2-40B4-BE49-F238E27FC236}">
              <a16:creationId xmlns:a16="http://schemas.microsoft.com/office/drawing/2014/main" xmlns="" id="{00000000-0008-0000-2000-00007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0" name="331 CuadroTexto">
          <a:extLst>
            <a:ext uri="{FF2B5EF4-FFF2-40B4-BE49-F238E27FC236}">
              <a16:creationId xmlns:a16="http://schemas.microsoft.com/office/drawing/2014/main" xmlns="" id="{00000000-0008-0000-2000-00007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1" name="332 CuadroTexto">
          <a:extLst>
            <a:ext uri="{FF2B5EF4-FFF2-40B4-BE49-F238E27FC236}">
              <a16:creationId xmlns:a16="http://schemas.microsoft.com/office/drawing/2014/main" xmlns="" id="{00000000-0008-0000-2000-00007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2" name="333 CuadroTexto">
          <a:extLst>
            <a:ext uri="{FF2B5EF4-FFF2-40B4-BE49-F238E27FC236}">
              <a16:creationId xmlns:a16="http://schemas.microsoft.com/office/drawing/2014/main" xmlns="" id="{00000000-0008-0000-2000-00007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3" name="334 CuadroTexto">
          <a:extLst>
            <a:ext uri="{FF2B5EF4-FFF2-40B4-BE49-F238E27FC236}">
              <a16:creationId xmlns:a16="http://schemas.microsoft.com/office/drawing/2014/main" xmlns="" id="{00000000-0008-0000-2000-00007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4" name="335 CuadroTexto">
          <a:extLst>
            <a:ext uri="{FF2B5EF4-FFF2-40B4-BE49-F238E27FC236}">
              <a16:creationId xmlns:a16="http://schemas.microsoft.com/office/drawing/2014/main" xmlns="" id="{00000000-0008-0000-2000-00008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5" name="336 CuadroTexto">
          <a:extLst>
            <a:ext uri="{FF2B5EF4-FFF2-40B4-BE49-F238E27FC236}">
              <a16:creationId xmlns:a16="http://schemas.microsoft.com/office/drawing/2014/main" xmlns="" id="{00000000-0008-0000-2000-00008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6" name="337 CuadroTexto">
          <a:extLst>
            <a:ext uri="{FF2B5EF4-FFF2-40B4-BE49-F238E27FC236}">
              <a16:creationId xmlns:a16="http://schemas.microsoft.com/office/drawing/2014/main" xmlns="" id="{00000000-0008-0000-2000-00008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7" name="338 CuadroTexto">
          <a:extLst>
            <a:ext uri="{FF2B5EF4-FFF2-40B4-BE49-F238E27FC236}">
              <a16:creationId xmlns:a16="http://schemas.microsoft.com/office/drawing/2014/main" xmlns="" id="{00000000-0008-0000-2000-00008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8" name="339 CuadroTexto">
          <a:extLst>
            <a:ext uri="{FF2B5EF4-FFF2-40B4-BE49-F238E27FC236}">
              <a16:creationId xmlns:a16="http://schemas.microsoft.com/office/drawing/2014/main" xmlns="" id="{00000000-0008-0000-2000-00008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9" name="340 CuadroTexto">
          <a:extLst>
            <a:ext uri="{FF2B5EF4-FFF2-40B4-BE49-F238E27FC236}">
              <a16:creationId xmlns:a16="http://schemas.microsoft.com/office/drawing/2014/main" xmlns="" id="{00000000-0008-0000-2000-00008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0" name="341 CuadroTexto">
          <a:extLst>
            <a:ext uri="{FF2B5EF4-FFF2-40B4-BE49-F238E27FC236}">
              <a16:creationId xmlns:a16="http://schemas.microsoft.com/office/drawing/2014/main" xmlns="" id="{00000000-0008-0000-2000-00008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1" name="342 CuadroTexto">
          <a:extLst>
            <a:ext uri="{FF2B5EF4-FFF2-40B4-BE49-F238E27FC236}">
              <a16:creationId xmlns:a16="http://schemas.microsoft.com/office/drawing/2014/main" xmlns="" id="{00000000-0008-0000-2000-00008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2" name="343 CuadroTexto">
          <a:extLst>
            <a:ext uri="{FF2B5EF4-FFF2-40B4-BE49-F238E27FC236}">
              <a16:creationId xmlns:a16="http://schemas.microsoft.com/office/drawing/2014/main" xmlns="" id="{00000000-0008-0000-2000-00008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3" name="344 CuadroTexto">
          <a:extLst>
            <a:ext uri="{FF2B5EF4-FFF2-40B4-BE49-F238E27FC236}">
              <a16:creationId xmlns:a16="http://schemas.microsoft.com/office/drawing/2014/main" xmlns="" id="{00000000-0008-0000-2000-00008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4" name="345 CuadroTexto">
          <a:extLst>
            <a:ext uri="{FF2B5EF4-FFF2-40B4-BE49-F238E27FC236}">
              <a16:creationId xmlns:a16="http://schemas.microsoft.com/office/drawing/2014/main" xmlns="" id="{00000000-0008-0000-2000-00008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5" name="346 CuadroTexto">
          <a:extLst>
            <a:ext uri="{FF2B5EF4-FFF2-40B4-BE49-F238E27FC236}">
              <a16:creationId xmlns:a16="http://schemas.microsoft.com/office/drawing/2014/main" xmlns="" id="{00000000-0008-0000-2000-00008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6" name="347 CuadroTexto">
          <a:extLst>
            <a:ext uri="{FF2B5EF4-FFF2-40B4-BE49-F238E27FC236}">
              <a16:creationId xmlns:a16="http://schemas.microsoft.com/office/drawing/2014/main" xmlns="" id="{00000000-0008-0000-2000-00008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7" name="348 CuadroTexto">
          <a:extLst>
            <a:ext uri="{FF2B5EF4-FFF2-40B4-BE49-F238E27FC236}">
              <a16:creationId xmlns:a16="http://schemas.microsoft.com/office/drawing/2014/main" xmlns="" id="{00000000-0008-0000-2000-00008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8" name="349 CuadroTexto">
          <a:extLst>
            <a:ext uri="{FF2B5EF4-FFF2-40B4-BE49-F238E27FC236}">
              <a16:creationId xmlns:a16="http://schemas.microsoft.com/office/drawing/2014/main" xmlns="" id="{00000000-0008-0000-2000-00008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9" name="350 CuadroTexto">
          <a:extLst>
            <a:ext uri="{FF2B5EF4-FFF2-40B4-BE49-F238E27FC236}">
              <a16:creationId xmlns:a16="http://schemas.microsoft.com/office/drawing/2014/main" xmlns="" id="{00000000-0008-0000-2000-00008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0" name="351 CuadroTexto">
          <a:extLst>
            <a:ext uri="{FF2B5EF4-FFF2-40B4-BE49-F238E27FC236}">
              <a16:creationId xmlns:a16="http://schemas.microsoft.com/office/drawing/2014/main" xmlns="" id="{00000000-0008-0000-2000-00009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1" name="352 CuadroTexto">
          <a:extLst>
            <a:ext uri="{FF2B5EF4-FFF2-40B4-BE49-F238E27FC236}">
              <a16:creationId xmlns:a16="http://schemas.microsoft.com/office/drawing/2014/main" xmlns="" id="{00000000-0008-0000-2000-00009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2" name="353 CuadroTexto">
          <a:extLst>
            <a:ext uri="{FF2B5EF4-FFF2-40B4-BE49-F238E27FC236}">
              <a16:creationId xmlns:a16="http://schemas.microsoft.com/office/drawing/2014/main" xmlns="" id="{00000000-0008-0000-2000-00009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3" name="354 CuadroTexto">
          <a:extLst>
            <a:ext uri="{FF2B5EF4-FFF2-40B4-BE49-F238E27FC236}">
              <a16:creationId xmlns:a16="http://schemas.microsoft.com/office/drawing/2014/main" xmlns="" id="{00000000-0008-0000-2000-00009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4" name="355 CuadroTexto">
          <a:extLst>
            <a:ext uri="{FF2B5EF4-FFF2-40B4-BE49-F238E27FC236}">
              <a16:creationId xmlns:a16="http://schemas.microsoft.com/office/drawing/2014/main" xmlns="" id="{00000000-0008-0000-2000-00009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5" name="356 CuadroTexto">
          <a:extLst>
            <a:ext uri="{FF2B5EF4-FFF2-40B4-BE49-F238E27FC236}">
              <a16:creationId xmlns:a16="http://schemas.microsoft.com/office/drawing/2014/main" xmlns="" id="{00000000-0008-0000-2000-00009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6" name="357 CuadroTexto">
          <a:extLst>
            <a:ext uri="{FF2B5EF4-FFF2-40B4-BE49-F238E27FC236}">
              <a16:creationId xmlns:a16="http://schemas.microsoft.com/office/drawing/2014/main" xmlns="" id="{00000000-0008-0000-2000-00009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7" name="358 CuadroTexto">
          <a:extLst>
            <a:ext uri="{FF2B5EF4-FFF2-40B4-BE49-F238E27FC236}">
              <a16:creationId xmlns:a16="http://schemas.microsoft.com/office/drawing/2014/main" xmlns="" id="{00000000-0008-0000-2000-00009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8" name="359 CuadroTexto">
          <a:extLst>
            <a:ext uri="{FF2B5EF4-FFF2-40B4-BE49-F238E27FC236}">
              <a16:creationId xmlns:a16="http://schemas.microsoft.com/office/drawing/2014/main" xmlns="" id="{00000000-0008-0000-2000-00009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9" name="360 CuadroTexto">
          <a:extLst>
            <a:ext uri="{FF2B5EF4-FFF2-40B4-BE49-F238E27FC236}">
              <a16:creationId xmlns:a16="http://schemas.microsoft.com/office/drawing/2014/main" xmlns="" id="{00000000-0008-0000-2000-00009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0" name="361 CuadroTexto">
          <a:extLst>
            <a:ext uri="{FF2B5EF4-FFF2-40B4-BE49-F238E27FC236}">
              <a16:creationId xmlns:a16="http://schemas.microsoft.com/office/drawing/2014/main" xmlns="" id="{00000000-0008-0000-2000-00009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1" name="362 CuadroTexto">
          <a:extLst>
            <a:ext uri="{FF2B5EF4-FFF2-40B4-BE49-F238E27FC236}">
              <a16:creationId xmlns:a16="http://schemas.microsoft.com/office/drawing/2014/main" xmlns="" id="{00000000-0008-0000-2000-00009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2" name="363 CuadroTexto">
          <a:extLst>
            <a:ext uri="{FF2B5EF4-FFF2-40B4-BE49-F238E27FC236}">
              <a16:creationId xmlns:a16="http://schemas.microsoft.com/office/drawing/2014/main" xmlns="" id="{00000000-0008-0000-2000-00009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3" name="364 CuadroTexto">
          <a:extLst>
            <a:ext uri="{FF2B5EF4-FFF2-40B4-BE49-F238E27FC236}">
              <a16:creationId xmlns:a16="http://schemas.microsoft.com/office/drawing/2014/main" xmlns="" id="{00000000-0008-0000-2000-00009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4" name="365 CuadroTexto">
          <a:extLst>
            <a:ext uri="{FF2B5EF4-FFF2-40B4-BE49-F238E27FC236}">
              <a16:creationId xmlns:a16="http://schemas.microsoft.com/office/drawing/2014/main" xmlns="" id="{00000000-0008-0000-2000-00009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5" name="366 CuadroTexto">
          <a:extLst>
            <a:ext uri="{FF2B5EF4-FFF2-40B4-BE49-F238E27FC236}">
              <a16:creationId xmlns:a16="http://schemas.microsoft.com/office/drawing/2014/main" xmlns="" id="{00000000-0008-0000-2000-00009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6" name="367 CuadroTexto">
          <a:extLst>
            <a:ext uri="{FF2B5EF4-FFF2-40B4-BE49-F238E27FC236}">
              <a16:creationId xmlns:a16="http://schemas.microsoft.com/office/drawing/2014/main" xmlns="" id="{00000000-0008-0000-2000-0000A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7" name="368 CuadroTexto">
          <a:extLst>
            <a:ext uri="{FF2B5EF4-FFF2-40B4-BE49-F238E27FC236}">
              <a16:creationId xmlns:a16="http://schemas.microsoft.com/office/drawing/2014/main" xmlns="" id="{00000000-0008-0000-2000-0000A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8" name="369 CuadroTexto">
          <a:extLst>
            <a:ext uri="{FF2B5EF4-FFF2-40B4-BE49-F238E27FC236}">
              <a16:creationId xmlns:a16="http://schemas.microsoft.com/office/drawing/2014/main" xmlns="" id="{00000000-0008-0000-2000-0000A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9" name="370 CuadroTexto">
          <a:extLst>
            <a:ext uri="{FF2B5EF4-FFF2-40B4-BE49-F238E27FC236}">
              <a16:creationId xmlns:a16="http://schemas.microsoft.com/office/drawing/2014/main" xmlns="" id="{00000000-0008-0000-2000-0000A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0" name="371 CuadroTexto">
          <a:extLst>
            <a:ext uri="{FF2B5EF4-FFF2-40B4-BE49-F238E27FC236}">
              <a16:creationId xmlns:a16="http://schemas.microsoft.com/office/drawing/2014/main" xmlns="" id="{00000000-0008-0000-2000-0000A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1" name="372 CuadroTexto">
          <a:extLst>
            <a:ext uri="{FF2B5EF4-FFF2-40B4-BE49-F238E27FC236}">
              <a16:creationId xmlns:a16="http://schemas.microsoft.com/office/drawing/2014/main" xmlns="" id="{00000000-0008-0000-2000-0000A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2" name="373 CuadroTexto">
          <a:extLst>
            <a:ext uri="{FF2B5EF4-FFF2-40B4-BE49-F238E27FC236}">
              <a16:creationId xmlns:a16="http://schemas.microsoft.com/office/drawing/2014/main" xmlns="" id="{00000000-0008-0000-2000-0000A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3" name="374 CuadroTexto">
          <a:extLst>
            <a:ext uri="{FF2B5EF4-FFF2-40B4-BE49-F238E27FC236}">
              <a16:creationId xmlns:a16="http://schemas.microsoft.com/office/drawing/2014/main" xmlns="" id="{00000000-0008-0000-2000-0000A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4" name="375 CuadroTexto">
          <a:extLst>
            <a:ext uri="{FF2B5EF4-FFF2-40B4-BE49-F238E27FC236}">
              <a16:creationId xmlns:a16="http://schemas.microsoft.com/office/drawing/2014/main" xmlns="" id="{00000000-0008-0000-2000-0000A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5" name="376 CuadroTexto">
          <a:extLst>
            <a:ext uri="{FF2B5EF4-FFF2-40B4-BE49-F238E27FC236}">
              <a16:creationId xmlns:a16="http://schemas.microsoft.com/office/drawing/2014/main" xmlns="" id="{00000000-0008-0000-2000-0000A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6" name="377 CuadroTexto">
          <a:extLst>
            <a:ext uri="{FF2B5EF4-FFF2-40B4-BE49-F238E27FC236}">
              <a16:creationId xmlns:a16="http://schemas.microsoft.com/office/drawing/2014/main" xmlns="" id="{00000000-0008-0000-2000-0000A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7" name="378 CuadroTexto">
          <a:extLst>
            <a:ext uri="{FF2B5EF4-FFF2-40B4-BE49-F238E27FC236}">
              <a16:creationId xmlns:a16="http://schemas.microsoft.com/office/drawing/2014/main" xmlns="" id="{00000000-0008-0000-2000-0000A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8" name="379 CuadroTexto">
          <a:extLst>
            <a:ext uri="{FF2B5EF4-FFF2-40B4-BE49-F238E27FC236}">
              <a16:creationId xmlns:a16="http://schemas.microsoft.com/office/drawing/2014/main" xmlns="" id="{00000000-0008-0000-2000-0000A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9" name="380 CuadroTexto">
          <a:extLst>
            <a:ext uri="{FF2B5EF4-FFF2-40B4-BE49-F238E27FC236}">
              <a16:creationId xmlns:a16="http://schemas.microsoft.com/office/drawing/2014/main" xmlns="" id="{00000000-0008-0000-2000-0000A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0" name="381 CuadroTexto">
          <a:extLst>
            <a:ext uri="{FF2B5EF4-FFF2-40B4-BE49-F238E27FC236}">
              <a16:creationId xmlns:a16="http://schemas.microsoft.com/office/drawing/2014/main" xmlns="" id="{00000000-0008-0000-2000-0000A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1" name="382 CuadroTexto">
          <a:extLst>
            <a:ext uri="{FF2B5EF4-FFF2-40B4-BE49-F238E27FC236}">
              <a16:creationId xmlns:a16="http://schemas.microsoft.com/office/drawing/2014/main" xmlns="" id="{00000000-0008-0000-2000-0000A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2" name="383 CuadroTexto">
          <a:extLst>
            <a:ext uri="{FF2B5EF4-FFF2-40B4-BE49-F238E27FC236}">
              <a16:creationId xmlns:a16="http://schemas.microsoft.com/office/drawing/2014/main" xmlns="" id="{00000000-0008-0000-2000-0000B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3" name="384 CuadroTexto">
          <a:extLst>
            <a:ext uri="{FF2B5EF4-FFF2-40B4-BE49-F238E27FC236}">
              <a16:creationId xmlns:a16="http://schemas.microsoft.com/office/drawing/2014/main" xmlns="" id="{00000000-0008-0000-2000-0000B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4" name="385 CuadroTexto">
          <a:extLst>
            <a:ext uri="{FF2B5EF4-FFF2-40B4-BE49-F238E27FC236}">
              <a16:creationId xmlns:a16="http://schemas.microsoft.com/office/drawing/2014/main" xmlns="" id="{00000000-0008-0000-2000-0000B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5" name="386 CuadroTexto">
          <a:extLst>
            <a:ext uri="{FF2B5EF4-FFF2-40B4-BE49-F238E27FC236}">
              <a16:creationId xmlns:a16="http://schemas.microsoft.com/office/drawing/2014/main" xmlns="" id="{00000000-0008-0000-2000-0000B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6" name="387 CuadroTexto">
          <a:extLst>
            <a:ext uri="{FF2B5EF4-FFF2-40B4-BE49-F238E27FC236}">
              <a16:creationId xmlns:a16="http://schemas.microsoft.com/office/drawing/2014/main" xmlns="" id="{00000000-0008-0000-2000-0000B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7" name="388 CuadroTexto">
          <a:extLst>
            <a:ext uri="{FF2B5EF4-FFF2-40B4-BE49-F238E27FC236}">
              <a16:creationId xmlns:a16="http://schemas.microsoft.com/office/drawing/2014/main" xmlns="" id="{00000000-0008-0000-2000-0000B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8" name="389 CuadroTexto">
          <a:extLst>
            <a:ext uri="{FF2B5EF4-FFF2-40B4-BE49-F238E27FC236}">
              <a16:creationId xmlns:a16="http://schemas.microsoft.com/office/drawing/2014/main" xmlns="" id="{00000000-0008-0000-2000-0000B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9" name="390 CuadroTexto">
          <a:extLst>
            <a:ext uri="{FF2B5EF4-FFF2-40B4-BE49-F238E27FC236}">
              <a16:creationId xmlns:a16="http://schemas.microsoft.com/office/drawing/2014/main" xmlns="" id="{00000000-0008-0000-2000-0000B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0" name="391 CuadroTexto">
          <a:extLst>
            <a:ext uri="{FF2B5EF4-FFF2-40B4-BE49-F238E27FC236}">
              <a16:creationId xmlns:a16="http://schemas.microsoft.com/office/drawing/2014/main" xmlns="" id="{00000000-0008-0000-2000-0000B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1" name="392 CuadroTexto">
          <a:extLst>
            <a:ext uri="{FF2B5EF4-FFF2-40B4-BE49-F238E27FC236}">
              <a16:creationId xmlns:a16="http://schemas.microsoft.com/office/drawing/2014/main" xmlns="" id="{00000000-0008-0000-2000-0000B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2" name="393 CuadroTexto">
          <a:extLst>
            <a:ext uri="{FF2B5EF4-FFF2-40B4-BE49-F238E27FC236}">
              <a16:creationId xmlns:a16="http://schemas.microsoft.com/office/drawing/2014/main" xmlns="" id="{00000000-0008-0000-2000-0000B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3" name="394 CuadroTexto">
          <a:extLst>
            <a:ext uri="{FF2B5EF4-FFF2-40B4-BE49-F238E27FC236}">
              <a16:creationId xmlns:a16="http://schemas.microsoft.com/office/drawing/2014/main" xmlns="" id="{00000000-0008-0000-2000-0000B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4" name="395 CuadroTexto">
          <a:extLst>
            <a:ext uri="{FF2B5EF4-FFF2-40B4-BE49-F238E27FC236}">
              <a16:creationId xmlns:a16="http://schemas.microsoft.com/office/drawing/2014/main" xmlns="" id="{00000000-0008-0000-2000-0000B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5" name="396 CuadroTexto">
          <a:extLst>
            <a:ext uri="{FF2B5EF4-FFF2-40B4-BE49-F238E27FC236}">
              <a16:creationId xmlns:a16="http://schemas.microsoft.com/office/drawing/2014/main" xmlns="" id="{00000000-0008-0000-2000-0000B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6" name="397 CuadroTexto">
          <a:extLst>
            <a:ext uri="{FF2B5EF4-FFF2-40B4-BE49-F238E27FC236}">
              <a16:creationId xmlns:a16="http://schemas.microsoft.com/office/drawing/2014/main" xmlns="" id="{00000000-0008-0000-2000-0000B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7" name="398 CuadroTexto">
          <a:extLst>
            <a:ext uri="{FF2B5EF4-FFF2-40B4-BE49-F238E27FC236}">
              <a16:creationId xmlns:a16="http://schemas.microsoft.com/office/drawing/2014/main" xmlns="" id="{00000000-0008-0000-2000-0000B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8" name="399 CuadroTexto">
          <a:extLst>
            <a:ext uri="{FF2B5EF4-FFF2-40B4-BE49-F238E27FC236}">
              <a16:creationId xmlns:a16="http://schemas.microsoft.com/office/drawing/2014/main" xmlns="" id="{00000000-0008-0000-2000-0000C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9" name="400 CuadroTexto">
          <a:extLst>
            <a:ext uri="{FF2B5EF4-FFF2-40B4-BE49-F238E27FC236}">
              <a16:creationId xmlns:a16="http://schemas.microsoft.com/office/drawing/2014/main" xmlns="" id="{00000000-0008-0000-2000-0000C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0" name="401 CuadroTexto">
          <a:extLst>
            <a:ext uri="{FF2B5EF4-FFF2-40B4-BE49-F238E27FC236}">
              <a16:creationId xmlns:a16="http://schemas.microsoft.com/office/drawing/2014/main" xmlns="" id="{00000000-0008-0000-2000-0000C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1" name="402 CuadroTexto">
          <a:extLst>
            <a:ext uri="{FF2B5EF4-FFF2-40B4-BE49-F238E27FC236}">
              <a16:creationId xmlns:a16="http://schemas.microsoft.com/office/drawing/2014/main" xmlns="" id="{00000000-0008-0000-2000-0000C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2" name="403 CuadroTexto">
          <a:extLst>
            <a:ext uri="{FF2B5EF4-FFF2-40B4-BE49-F238E27FC236}">
              <a16:creationId xmlns:a16="http://schemas.microsoft.com/office/drawing/2014/main" xmlns="" id="{00000000-0008-0000-2000-0000C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3" name="404 CuadroTexto">
          <a:extLst>
            <a:ext uri="{FF2B5EF4-FFF2-40B4-BE49-F238E27FC236}">
              <a16:creationId xmlns:a16="http://schemas.microsoft.com/office/drawing/2014/main" xmlns="" id="{00000000-0008-0000-2000-0000C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4" name="405 CuadroTexto">
          <a:extLst>
            <a:ext uri="{FF2B5EF4-FFF2-40B4-BE49-F238E27FC236}">
              <a16:creationId xmlns:a16="http://schemas.microsoft.com/office/drawing/2014/main" xmlns="" id="{00000000-0008-0000-2000-0000C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5" name="406 CuadroTexto">
          <a:extLst>
            <a:ext uri="{FF2B5EF4-FFF2-40B4-BE49-F238E27FC236}">
              <a16:creationId xmlns:a16="http://schemas.microsoft.com/office/drawing/2014/main" xmlns="" id="{00000000-0008-0000-2000-0000C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6" name="407 CuadroTexto">
          <a:extLst>
            <a:ext uri="{FF2B5EF4-FFF2-40B4-BE49-F238E27FC236}">
              <a16:creationId xmlns:a16="http://schemas.microsoft.com/office/drawing/2014/main" xmlns="" id="{00000000-0008-0000-2000-0000C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7" name="408 CuadroTexto">
          <a:extLst>
            <a:ext uri="{FF2B5EF4-FFF2-40B4-BE49-F238E27FC236}">
              <a16:creationId xmlns:a16="http://schemas.microsoft.com/office/drawing/2014/main" xmlns="" id="{00000000-0008-0000-2000-0000C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8" name="409 CuadroTexto">
          <a:extLst>
            <a:ext uri="{FF2B5EF4-FFF2-40B4-BE49-F238E27FC236}">
              <a16:creationId xmlns:a16="http://schemas.microsoft.com/office/drawing/2014/main" xmlns="" id="{00000000-0008-0000-2000-0000C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9" name="410 CuadroTexto">
          <a:extLst>
            <a:ext uri="{FF2B5EF4-FFF2-40B4-BE49-F238E27FC236}">
              <a16:creationId xmlns:a16="http://schemas.microsoft.com/office/drawing/2014/main" xmlns="" id="{00000000-0008-0000-2000-0000C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0" name="411 CuadroTexto">
          <a:extLst>
            <a:ext uri="{FF2B5EF4-FFF2-40B4-BE49-F238E27FC236}">
              <a16:creationId xmlns:a16="http://schemas.microsoft.com/office/drawing/2014/main" xmlns="" id="{00000000-0008-0000-2000-0000C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1" name="412 CuadroTexto">
          <a:extLst>
            <a:ext uri="{FF2B5EF4-FFF2-40B4-BE49-F238E27FC236}">
              <a16:creationId xmlns:a16="http://schemas.microsoft.com/office/drawing/2014/main" xmlns="" id="{00000000-0008-0000-2000-0000C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2" name="413 CuadroTexto">
          <a:extLst>
            <a:ext uri="{FF2B5EF4-FFF2-40B4-BE49-F238E27FC236}">
              <a16:creationId xmlns:a16="http://schemas.microsoft.com/office/drawing/2014/main" xmlns="" id="{00000000-0008-0000-2000-0000C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3" name="414 CuadroTexto">
          <a:extLst>
            <a:ext uri="{FF2B5EF4-FFF2-40B4-BE49-F238E27FC236}">
              <a16:creationId xmlns:a16="http://schemas.microsoft.com/office/drawing/2014/main" xmlns="" id="{00000000-0008-0000-2000-0000C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4" name="415 CuadroTexto">
          <a:extLst>
            <a:ext uri="{FF2B5EF4-FFF2-40B4-BE49-F238E27FC236}">
              <a16:creationId xmlns:a16="http://schemas.microsoft.com/office/drawing/2014/main" xmlns="" id="{00000000-0008-0000-2000-0000D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5" name="416 CuadroTexto">
          <a:extLst>
            <a:ext uri="{FF2B5EF4-FFF2-40B4-BE49-F238E27FC236}">
              <a16:creationId xmlns:a16="http://schemas.microsoft.com/office/drawing/2014/main" xmlns="" id="{00000000-0008-0000-2000-0000D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6" name="417 CuadroTexto">
          <a:extLst>
            <a:ext uri="{FF2B5EF4-FFF2-40B4-BE49-F238E27FC236}">
              <a16:creationId xmlns:a16="http://schemas.microsoft.com/office/drawing/2014/main" xmlns="" id="{00000000-0008-0000-2000-0000D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7" name="418 CuadroTexto">
          <a:extLst>
            <a:ext uri="{FF2B5EF4-FFF2-40B4-BE49-F238E27FC236}">
              <a16:creationId xmlns:a16="http://schemas.microsoft.com/office/drawing/2014/main" xmlns="" id="{00000000-0008-0000-2000-0000D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8" name="419 CuadroTexto">
          <a:extLst>
            <a:ext uri="{FF2B5EF4-FFF2-40B4-BE49-F238E27FC236}">
              <a16:creationId xmlns:a16="http://schemas.microsoft.com/office/drawing/2014/main" xmlns="" id="{00000000-0008-0000-2000-0000D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9" name="420 CuadroTexto">
          <a:extLst>
            <a:ext uri="{FF2B5EF4-FFF2-40B4-BE49-F238E27FC236}">
              <a16:creationId xmlns:a16="http://schemas.microsoft.com/office/drawing/2014/main" xmlns="" id="{00000000-0008-0000-2000-0000D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10" name="421 CuadroTexto">
          <a:extLst>
            <a:ext uri="{FF2B5EF4-FFF2-40B4-BE49-F238E27FC236}">
              <a16:creationId xmlns:a16="http://schemas.microsoft.com/office/drawing/2014/main" xmlns="" id="{00000000-0008-0000-2000-0000D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11" name="422 CuadroTexto">
          <a:extLst>
            <a:ext uri="{FF2B5EF4-FFF2-40B4-BE49-F238E27FC236}">
              <a16:creationId xmlns:a16="http://schemas.microsoft.com/office/drawing/2014/main" xmlns="" id="{00000000-0008-0000-2000-0000D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92366" cy="207869"/>
    <xdr:sp macro="" textlink="">
      <xdr:nvSpPr>
        <xdr:cNvPr id="4312" name="423 CuadroTexto">
          <a:extLst>
            <a:ext uri="{FF2B5EF4-FFF2-40B4-BE49-F238E27FC236}">
              <a16:creationId xmlns:a16="http://schemas.microsoft.com/office/drawing/2014/main" xmlns="" id="{00000000-0008-0000-2000-0000D8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3" name="424 CuadroTexto">
          <a:extLst>
            <a:ext uri="{FF2B5EF4-FFF2-40B4-BE49-F238E27FC236}">
              <a16:creationId xmlns:a16="http://schemas.microsoft.com/office/drawing/2014/main" xmlns="" id="{00000000-0008-0000-2000-0000D9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4" name="425 CuadroTexto">
          <a:extLst>
            <a:ext uri="{FF2B5EF4-FFF2-40B4-BE49-F238E27FC236}">
              <a16:creationId xmlns:a16="http://schemas.microsoft.com/office/drawing/2014/main" xmlns="" id="{00000000-0008-0000-2000-0000DA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5" name="426 CuadroTexto">
          <a:extLst>
            <a:ext uri="{FF2B5EF4-FFF2-40B4-BE49-F238E27FC236}">
              <a16:creationId xmlns:a16="http://schemas.microsoft.com/office/drawing/2014/main" xmlns="" id="{00000000-0008-0000-2000-0000DB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6" name="427 CuadroTexto">
          <a:extLst>
            <a:ext uri="{FF2B5EF4-FFF2-40B4-BE49-F238E27FC236}">
              <a16:creationId xmlns:a16="http://schemas.microsoft.com/office/drawing/2014/main" xmlns="" id="{00000000-0008-0000-2000-0000DC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7" name="428 CuadroTexto">
          <a:extLst>
            <a:ext uri="{FF2B5EF4-FFF2-40B4-BE49-F238E27FC236}">
              <a16:creationId xmlns:a16="http://schemas.microsoft.com/office/drawing/2014/main" xmlns="" id="{00000000-0008-0000-2000-0000DD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8" name="429 CuadroTexto">
          <a:extLst>
            <a:ext uri="{FF2B5EF4-FFF2-40B4-BE49-F238E27FC236}">
              <a16:creationId xmlns:a16="http://schemas.microsoft.com/office/drawing/2014/main" xmlns="" id="{00000000-0008-0000-2000-0000DE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9" name="430 CuadroTexto">
          <a:extLst>
            <a:ext uri="{FF2B5EF4-FFF2-40B4-BE49-F238E27FC236}">
              <a16:creationId xmlns:a16="http://schemas.microsoft.com/office/drawing/2014/main" xmlns="" id="{00000000-0008-0000-2000-0000DF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0" name="431 CuadroTexto">
          <a:extLst>
            <a:ext uri="{FF2B5EF4-FFF2-40B4-BE49-F238E27FC236}">
              <a16:creationId xmlns:a16="http://schemas.microsoft.com/office/drawing/2014/main" xmlns="" id="{00000000-0008-0000-2000-0000E0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1" name="432 CuadroTexto">
          <a:extLst>
            <a:ext uri="{FF2B5EF4-FFF2-40B4-BE49-F238E27FC236}">
              <a16:creationId xmlns:a16="http://schemas.microsoft.com/office/drawing/2014/main" xmlns="" id="{00000000-0008-0000-2000-0000E1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2" name="433 CuadroTexto">
          <a:extLst>
            <a:ext uri="{FF2B5EF4-FFF2-40B4-BE49-F238E27FC236}">
              <a16:creationId xmlns:a16="http://schemas.microsoft.com/office/drawing/2014/main" xmlns="" id="{00000000-0008-0000-2000-0000E2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3" name="434 CuadroTexto">
          <a:extLst>
            <a:ext uri="{FF2B5EF4-FFF2-40B4-BE49-F238E27FC236}">
              <a16:creationId xmlns:a16="http://schemas.microsoft.com/office/drawing/2014/main" xmlns="" id="{00000000-0008-0000-2000-0000E3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4" name="435 CuadroTexto">
          <a:extLst>
            <a:ext uri="{FF2B5EF4-FFF2-40B4-BE49-F238E27FC236}">
              <a16:creationId xmlns:a16="http://schemas.microsoft.com/office/drawing/2014/main" xmlns="" id="{00000000-0008-0000-2000-0000E4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5" name="436 CuadroTexto">
          <a:extLst>
            <a:ext uri="{FF2B5EF4-FFF2-40B4-BE49-F238E27FC236}">
              <a16:creationId xmlns:a16="http://schemas.microsoft.com/office/drawing/2014/main" xmlns="" id="{00000000-0008-0000-2000-0000E5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6" name="437 CuadroTexto">
          <a:extLst>
            <a:ext uri="{FF2B5EF4-FFF2-40B4-BE49-F238E27FC236}">
              <a16:creationId xmlns:a16="http://schemas.microsoft.com/office/drawing/2014/main" xmlns="" id="{00000000-0008-0000-2000-0000E6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7" name="438 CuadroTexto">
          <a:extLst>
            <a:ext uri="{FF2B5EF4-FFF2-40B4-BE49-F238E27FC236}">
              <a16:creationId xmlns:a16="http://schemas.microsoft.com/office/drawing/2014/main" xmlns="" id="{00000000-0008-0000-2000-0000E7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8" name="439 CuadroTexto">
          <a:extLst>
            <a:ext uri="{FF2B5EF4-FFF2-40B4-BE49-F238E27FC236}">
              <a16:creationId xmlns:a16="http://schemas.microsoft.com/office/drawing/2014/main" xmlns="" id="{00000000-0008-0000-2000-0000E8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184731" cy="264560"/>
    <xdr:sp macro="" textlink="">
      <xdr:nvSpPr>
        <xdr:cNvPr id="4329" name="440 CuadroTexto">
          <a:extLst>
            <a:ext uri="{FF2B5EF4-FFF2-40B4-BE49-F238E27FC236}">
              <a16:creationId xmlns:a16="http://schemas.microsoft.com/office/drawing/2014/main" xmlns="" id="{00000000-0008-0000-2000-0000E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0" name="441 CuadroTexto">
          <a:extLst>
            <a:ext uri="{FF2B5EF4-FFF2-40B4-BE49-F238E27FC236}">
              <a16:creationId xmlns:a16="http://schemas.microsoft.com/office/drawing/2014/main" xmlns="" id="{00000000-0008-0000-2000-0000E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1" name="442 CuadroTexto">
          <a:extLst>
            <a:ext uri="{FF2B5EF4-FFF2-40B4-BE49-F238E27FC236}">
              <a16:creationId xmlns:a16="http://schemas.microsoft.com/office/drawing/2014/main" xmlns="" id="{00000000-0008-0000-2000-0000E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2" name="443 CuadroTexto">
          <a:extLst>
            <a:ext uri="{FF2B5EF4-FFF2-40B4-BE49-F238E27FC236}">
              <a16:creationId xmlns:a16="http://schemas.microsoft.com/office/drawing/2014/main" xmlns="" id="{00000000-0008-0000-2000-0000E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3" name="444 CuadroTexto">
          <a:extLst>
            <a:ext uri="{FF2B5EF4-FFF2-40B4-BE49-F238E27FC236}">
              <a16:creationId xmlns:a16="http://schemas.microsoft.com/office/drawing/2014/main" xmlns="" id="{00000000-0008-0000-2000-0000E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4" name="445 CuadroTexto">
          <a:extLst>
            <a:ext uri="{FF2B5EF4-FFF2-40B4-BE49-F238E27FC236}">
              <a16:creationId xmlns:a16="http://schemas.microsoft.com/office/drawing/2014/main" xmlns="" id="{00000000-0008-0000-2000-0000E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5" name="446 CuadroTexto">
          <a:extLst>
            <a:ext uri="{FF2B5EF4-FFF2-40B4-BE49-F238E27FC236}">
              <a16:creationId xmlns:a16="http://schemas.microsoft.com/office/drawing/2014/main" xmlns="" id="{00000000-0008-0000-2000-0000E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6" name="447 CuadroTexto">
          <a:extLst>
            <a:ext uri="{FF2B5EF4-FFF2-40B4-BE49-F238E27FC236}">
              <a16:creationId xmlns:a16="http://schemas.microsoft.com/office/drawing/2014/main" xmlns="" id="{00000000-0008-0000-2000-0000F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7" name="448 CuadroTexto">
          <a:extLst>
            <a:ext uri="{FF2B5EF4-FFF2-40B4-BE49-F238E27FC236}">
              <a16:creationId xmlns:a16="http://schemas.microsoft.com/office/drawing/2014/main" xmlns="" id="{00000000-0008-0000-2000-0000F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8" name="449 CuadroTexto">
          <a:extLst>
            <a:ext uri="{FF2B5EF4-FFF2-40B4-BE49-F238E27FC236}">
              <a16:creationId xmlns:a16="http://schemas.microsoft.com/office/drawing/2014/main" xmlns="" id="{00000000-0008-0000-2000-0000F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9" name="450 CuadroTexto">
          <a:extLst>
            <a:ext uri="{FF2B5EF4-FFF2-40B4-BE49-F238E27FC236}">
              <a16:creationId xmlns:a16="http://schemas.microsoft.com/office/drawing/2014/main" xmlns="" id="{00000000-0008-0000-2000-0000F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40" name="451 CuadroTexto">
          <a:extLst>
            <a:ext uri="{FF2B5EF4-FFF2-40B4-BE49-F238E27FC236}">
              <a16:creationId xmlns:a16="http://schemas.microsoft.com/office/drawing/2014/main" xmlns="" id="{00000000-0008-0000-2000-0000F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41" name="17 CuadroTexto">
          <a:extLst>
            <a:ext uri="{FF2B5EF4-FFF2-40B4-BE49-F238E27FC236}">
              <a16:creationId xmlns:a16="http://schemas.microsoft.com/office/drawing/2014/main" xmlns="" id="{00000000-0008-0000-2000-0000F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342" name="90 CuadroTexto">
          <a:extLst>
            <a:ext uri="{FF2B5EF4-FFF2-40B4-BE49-F238E27FC236}">
              <a16:creationId xmlns:a16="http://schemas.microsoft.com/office/drawing/2014/main" xmlns="" id="{00000000-0008-0000-2000-0000F6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3" name="91 CuadroTexto">
          <a:extLst>
            <a:ext uri="{FF2B5EF4-FFF2-40B4-BE49-F238E27FC236}">
              <a16:creationId xmlns:a16="http://schemas.microsoft.com/office/drawing/2014/main" xmlns="" id="{00000000-0008-0000-2000-0000F7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4" name="92 CuadroTexto">
          <a:extLst>
            <a:ext uri="{FF2B5EF4-FFF2-40B4-BE49-F238E27FC236}">
              <a16:creationId xmlns:a16="http://schemas.microsoft.com/office/drawing/2014/main" xmlns="" id="{00000000-0008-0000-2000-0000F8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5" name="93 CuadroTexto">
          <a:extLst>
            <a:ext uri="{FF2B5EF4-FFF2-40B4-BE49-F238E27FC236}">
              <a16:creationId xmlns:a16="http://schemas.microsoft.com/office/drawing/2014/main" xmlns="" id="{00000000-0008-0000-2000-0000F9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6" name="94 CuadroTexto">
          <a:extLst>
            <a:ext uri="{FF2B5EF4-FFF2-40B4-BE49-F238E27FC236}">
              <a16:creationId xmlns:a16="http://schemas.microsoft.com/office/drawing/2014/main" xmlns="" id="{00000000-0008-0000-2000-0000FA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7" name="95 CuadroTexto">
          <a:extLst>
            <a:ext uri="{FF2B5EF4-FFF2-40B4-BE49-F238E27FC236}">
              <a16:creationId xmlns:a16="http://schemas.microsoft.com/office/drawing/2014/main" xmlns="" id="{00000000-0008-0000-2000-0000FB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8" name="96 CuadroTexto">
          <a:extLst>
            <a:ext uri="{FF2B5EF4-FFF2-40B4-BE49-F238E27FC236}">
              <a16:creationId xmlns:a16="http://schemas.microsoft.com/office/drawing/2014/main" xmlns="" id="{00000000-0008-0000-2000-0000FC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9" name="97 CuadroTexto">
          <a:extLst>
            <a:ext uri="{FF2B5EF4-FFF2-40B4-BE49-F238E27FC236}">
              <a16:creationId xmlns:a16="http://schemas.microsoft.com/office/drawing/2014/main" xmlns="" id="{00000000-0008-0000-2000-0000FD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0" name="98 CuadroTexto">
          <a:extLst>
            <a:ext uri="{FF2B5EF4-FFF2-40B4-BE49-F238E27FC236}">
              <a16:creationId xmlns:a16="http://schemas.microsoft.com/office/drawing/2014/main" xmlns="" id="{00000000-0008-0000-2000-0000FE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1" name="99 CuadroTexto">
          <a:extLst>
            <a:ext uri="{FF2B5EF4-FFF2-40B4-BE49-F238E27FC236}">
              <a16:creationId xmlns:a16="http://schemas.microsoft.com/office/drawing/2014/main" xmlns="" id="{00000000-0008-0000-2000-0000FF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2" name="100 CuadroTexto">
          <a:extLst>
            <a:ext uri="{FF2B5EF4-FFF2-40B4-BE49-F238E27FC236}">
              <a16:creationId xmlns:a16="http://schemas.microsoft.com/office/drawing/2014/main" xmlns="" id="{00000000-0008-0000-2000-00000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3" name="101 CuadroTexto">
          <a:extLst>
            <a:ext uri="{FF2B5EF4-FFF2-40B4-BE49-F238E27FC236}">
              <a16:creationId xmlns:a16="http://schemas.microsoft.com/office/drawing/2014/main" xmlns="" id="{00000000-0008-0000-2000-000001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54" name="118 CuadroTexto">
          <a:extLst>
            <a:ext uri="{FF2B5EF4-FFF2-40B4-BE49-F238E27FC236}">
              <a16:creationId xmlns:a16="http://schemas.microsoft.com/office/drawing/2014/main" xmlns="" id="{00000000-0008-0000-2000-00000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5" name="119 CuadroTexto">
          <a:extLst>
            <a:ext uri="{FF2B5EF4-FFF2-40B4-BE49-F238E27FC236}">
              <a16:creationId xmlns:a16="http://schemas.microsoft.com/office/drawing/2014/main" xmlns="" id="{00000000-0008-0000-2000-00000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6" name="120 CuadroTexto">
          <a:extLst>
            <a:ext uri="{FF2B5EF4-FFF2-40B4-BE49-F238E27FC236}">
              <a16:creationId xmlns:a16="http://schemas.microsoft.com/office/drawing/2014/main" xmlns="" id="{00000000-0008-0000-2000-00000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7" name="121 CuadroTexto">
          <a:extLst>
            <a:ext uri="{FF2B5EF4-FFF2-40B4-BE49-F238E27FC236}">
              <a16:creationId xmlns:a16="http://schemas.microsoft.com/office/drawing/2014/main" xmlns="" id="{00000000-0008-0000-2000-00000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8" name="122 CuadroTexto">
          <a:extLst>
            <a:ext uri="{FF2B5EF4-FFF2-40B4-BE49-F238E27FC236}">
              <a16:creationId xmlns:a16="http://schemas.microsoft.com/office/drawing/2014/main" xmlns="" id="{00000000-0008-0000-2000-00000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9" name="123 CuadroTexto">
          <a:extLst>
            <a:ext uri="{FF2B5EF4-FFF2-40B4-BE49-F238E27FC236}">
              <a16:creationId xmlns:a16="http://schemas.microsoft.com/office/drawing/2014/main" xmlns="" id="{00000000-0008-0000-2000-00000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0" name="124 CuadroTexto">
          <a:extLst>
            <a:ext uri="{FF2B5EF4-FFF2-40B4-BE49-F238E27FC236}">
              <a16:creationId xmlns:a16="http://schemas.microsoft.com/office/drawing/2014/main" xmlns="" id="{00000000-0008-0000-2000-00000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1" name="125 CuadroTexto">
          <a:extLst>
            <a:ext uri="{FF2B5EF4-FFF2-40B4-BE49-F238E27FC236}">
              <a16:creationId xmlns:a16="http://schemas.microsoft.com/office/drawing/2014/main" xmlns="" id="{00000000-0008-0000-2000-00000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2" name="143 CuadroTexto">
          <a:extLst>
            <a:ext uri="{FF2B5EF4-FFF2-40B4-BE49-F238E27FC236}">
              <a16:creationId xmlns:a16="http://schemas.microsoft.com/office/drawing/2014/main" xmlns="" id="{00000000-0008-0000-2000-00000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3" name="144 CuadroTexto">
          <a:extLst>
            <a:ext uri="{FF2B5EF4-FFF2-40B4-BE49-F238E27FC236}">
              <a16:creationId xmlns:a16="http://schemas.microsoft.com/office/drawing/2014/main" xmlns="" id="{00000000-0008-0000-2000-00000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4" name="145 CuadroTexto">
          <a:extLst>
            <a:ext uri="{FF2B5EF4-FFF2-40B4-BE49-F238E27FC236}">
              <a16:creationId xmlns:a16="http://schemas.microsoft.com/office/drawing/2014/main" xmlns="" id="{00000000-0008-0000-2000-00000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5" name="146 CuadroTexto">
          <a:extLst>
            <a:ext uri="{FF2B5EF4-FFF2-40B4-BE49-F238E27FC236}">
              <a16:creationId xmlns:a16="http://schemas.microsoft.com/office/drawing/2014/main" xmlns="" id="{00000000-0008-0000-2000-00000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6" name="147 CuadroTexto">
          <a:extLst>
            <a:ext uri="{FF2B5EF4-FFF2-40B4-BE49-F238E27FC236}">
              <a16:creationId xmlns:a16="http://schemas.microsoft.com/office/drawing/2014/main" xmlns="" id="{00000000-0008-0000-2000-00000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7" name="148 CuadroTexto">
          <a:extLst>
            <a:ext uri="{FF2B5EF4-FFF2-40B4-BE49-F238E27FC236}">
              <a16:creationId xmlns:a16="http://schemas.microsoft.com/office/drawing/2014/main" xmlns="" id="{00000000-0008-0000-2000-00000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8" name="149 CuadroTexto">
          <a:extLst>
            <a:ext uri="{FF2B5EF4-FFF2-40B4-BE49-F238E27FC236}">
              <a16:creationId xmlns:a16="http://schemas.microsoft.com/office/drawing/2014/main" xmlns="" id="{00000000-0008-0000-2000-00001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9" name="150 CuadroTexto">
          <a:extLst>
            <a:ext uri="{FF2B5EF4-FFF2-40B4-BE49-F238E27FC236}">
              <a16:creationId xmlns:a16="http://schemas.microsoft.com/office/drawing/2014/main" xmlns="" id="{00000000-0008-0000-2000-00001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0" name="151 CuadroTexto">
          <a:extLst>
            <a:ext uri="{FF2B5EF4-FFF2-40B4-BE49-F238E27FC236}">
              <a16:creationId xmlns:a16="http://schemas.microsoft.com/office/drawing/2014/main" xmlns="" id="{00000000-0008-0000-2000-00001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1" name="152 CuadroTexto">
          <a:extLst>
            <a:ext uri="{FF2B5EF4-FFF2-40B4-BE49-F238E27FC236}">
              <a16:creationId xmlns:a16="http://schemas.microsoft.com/office/drawing/2014/main" xmlns="" id="{00000000-0008-0000-2000-00001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2" name="153 CuadroTexto">
          <a:extLst>
            <a:ext uri="{FF2B5EF4-FFF2-40B4-BE49-F238E27FC236}">
              <a16:creationId xmlns:a16="http://schemas.microsoft.com/office/drawing/2014/main" xmlns="" id="{00000000-0008-0000-2000-00001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3" name="154 CuadroTexto">
          <a:extLst>
            <a:ext uri="{FF2B5EF4-FFF2-40B4-BE49-F238E27FC236}">
              <a16:creationId xmlns:a16="http://schemas.microsoft.com/office/drawing/2014/main" xmlns="" id="{00000000-0008-0000-2000-00001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4" name="155 CuadroTexto">
          <a:extLst>
            <a:ext uri="{FF2B5EF4-FFF2-40B4-BE49-F238E27FC236}">
              <a16:creationId xmlns:a16="http://schemas.microsoft.com/office/drawing/2014/main" xmlns="" id="{00000000-0008-0000-2000-00001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5" name="156 CuadroTexto">
          <a:extLst>
            <a:ext uri="{FF2B5EF4-FFF2-40B4-BE49-F238E27FC236}">
              <a16:creationId xmlns:a16="http://schemas.microsoft.com/office/drawing/2014/main" xmlns="" id="{00000000-0008-0000-2000-00001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6" name="157 CuadroTexto">
          <a:extLst>
            <a:ext uri="{FF2B5EF4-FFF2-40B4-BE49-F238E27FC236}">
              <a16:creationId xmlns:a16="http://schemas.microsoft.com/office/drawing/2014/main" xmlns="" id="{00000000-0008-0000-2000-00001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7" name="158 CuadroTexto">
          <a:extLst>
            <a:ext uri="{FF2B5EF4-FFF2-40B4-BE49-F238E27FC236}">
              <a16:creationId xmlns:a16="http://schemas.microsoft.com/office/drawing/2014/main" xmlns="" id="{00000000-0008-0000-2000-00001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8" name="159 CuadroTexto">
          <a:extLst>
            <a:ext uri="{FF2B5EF4-FFF2-40B4-BE49-F238E27FC236}">
              <a16:creationId xmlns:a16="http://schemas.microsoft.com/office/drawing/2014/main" xmlns="" id="{00000000-0008-0000-2000-00001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9" name="160 CuadroTexto">
          <a:extLst>
            <a:ext uri="{FF2B5EF4-FFF2-40B4-BE49-F238E27FC236}">
              <a16:creationId xmlns:a16="http://schemas.microsoft.com/office/drawing/2014/main" xmlns="" id="{00000000-0008-0000-2000-00001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0" name="161 CuadroTexto">
          <a:extLst>
            <a:ext uri="{FF2B5EF4-FFF2-40B4-BE49-F238E27FC236}">
              <a16:creationId xmlns:a16="http://schemas.microsoft.com/office/drawing/2014/main" xmlns="" id="{00000000-0008-0000-2000-00001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1" name="162 CuadroTexto">
          <a:extLst>
            <a:ext uri="{FF2B5EF4-FFF2-40B4-BE49-F238E27FC236}">
              <a16:creationId xmlns:a16="http://schemas.microsoft.com/office/drawing/2014/main" xmlns="" id="{00000000-0008-0000-2000-00001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2" name="163 CuadroTexto">
          <a:extLst>
            <a:ext uri="{FF2B5EF4-FFF2-40B4-BE49-F238E27FC236}">
              <a16:creationId xmlns:a16="http://schemas.microsoft.com/office/drawing/2014/main" xmlns="" id="{00000000-0008-0000-2000-00001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3" name="164 CuadroTexto">
          <a:extLst>
            <a:ext uri="{FF2B5EF4-FFF2-40B4-BE49-F238E27FC236}">
              <a16:creationId xmlns:a16="http://schemas.microsoft.com/office/drawing/2014/main" xmlns="" id="{00000000-0008-0000-2000-00001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4" name="165 CuadroTexto">
          <a:extLst>
            <a:ext uri="{FF2B5EF4-FFF2-40B4-BE49-F238E27FC236}">
              <a16:creationId xmlns:a16="http://schemas.microsoft.com/office/drawing/2014/main" xmlns="" id="{00000000-0008-0000-2000-00002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5" name="166 CuadroTexto">
          <a:extLst>
            <a:ext uri="{FF2B5EF4-FFF2-40B4-BE49-F238E27FC236}">
              <a16:creationId xmlns:a16="http://schemas.microsoft.com/office/drawing/2014/main" xmlns="" id="{00000000-0008-0000-2000-00002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6" name="167 CuadroTexto">
          <a:extLst>
            <a:ext uri="{FF2B5EF4-FFF2-40B4-BE49-F238E27FC236}">
              <a16:creationId xmlns:a16="http://schemas.microsoft.com/office/drawing/2014/main" xmlns="" id="{00000000-0008-0000-2000-00002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7" name="168 CuadroTexto">
          <a:extLst>
            <a:ext uri="{FF2B5EF4-FFF2-40B4-BE49-F238E27FC236}">
              <a16:creationId xmlns:a16="http://schemas.microsoft.com/office/drawing/2014/main" xmlns="" id="{00000000-0008-0000-2000-00002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8" name="169 CuadroTexto">
          <a:extLst>
            <a:ext uri="{FF2B5EF4-FFF2-40B4-BE49-F238E27FC236}">
              <a16:creationId xmlns:a16="http://schemas.microsoft.com/office/drawing/2014/main" xmlns="" id="{00000000-0008-0000-2000-00002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9" name="170 CuadroTexto">
          <a:extLst>
            <a:ext uri="{FF2B5EF4-FFF2-40B4-BE49-F238E27FC236}">
              <a16:creationId xmlns:a16="http://schemas.microsoft.com/office/drawing/2014/main" xmlns="" id="{00000000-0008-0000-2000-00002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0" name="171 CuadroTexto">
          <a:extLst>
            <a:ext uri="{FF2B5EF4-FFF2-40B4-BE49-F238E27FC236}">
              <a16:creationId xmlns:a16="http://schemas.microsoft.com/office/drawing/2014/main" xmlns="" id="{00000000-0008-0000-2000-00002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1" name="172 CuadroTexto">
          <a:extLst>
            <a:ext uri="{FF2B5EF4-FFF2-40B4-BE49-F238E27FC236}">
              <a16:creationId xmlns:a16="http://schemas.microsoft.com/office/drawing/2014/main" xmlns="" id="{00000000-0008-0000-2000-00002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2" name="173 CuadroTexto">
          <a:extLst>
            <a:ext uri="{FF2B5EF4-FFF2-40B4-BE49-F238E27FC236}">
              <a16:creationId xmlns:a16="http://schemas.microsoft.com/office/drawing/2014/main" xmlns="" id="{00000000-0008-0000-2000-00002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3" name="174 CuadroTexto">
          <a:extLst>
            <a:ext uri="{FF2B5EF4-FFF2-40B4-BE49-F238E27FC236}">
              <a16:creationId xmlns:a16="http://schemas.microsoft.com/office/drawing/2014/main" xmlns="" id="{00000000-0008-0000-2000-00002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4" name="175 CuadroTexto">
          <a:extLst>
            <a:ext uri="{FF2B5EF4-FFF2-40B4-BE49-F238E27FC236}">
              <a16:creationId xmlns:a16="http://schemas.microsoft.com/office/drawing/2014/main" xmlns="" id="{00000000-0008-0000-2000-00002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5" name="176 CuadroTexto">
          <a:extLst>
            <a:ext uri="{FF2B5EF4-FFF2-40B4-BE49-F238E27FC236}">
              <a16:creationId xmlns:a16="http://schemas.microsoft.com/office/drawing/2014/main" xmlns="" id="{00000000-0008-0000-2000-00002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6" name="177 CuadroTexto">
          <a:extLst>
            <a:ext uri="{FF2B5EF4-FFF2-40B4-BE49-F238E27FC236}">
              <a16:creationId xmlns:a16="http://schemas.microsoft.com/office/drawing/2014/main" xmlns="" id="{00000000-0008-0000-2000-00002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7" name="178 CuadroTexto">
          <a:extLst>
            <a:ext uri="{FF2B5EF4-FFF2-40B4-BE49-F238E27FC236}">
              <a16:creationId xmlns:a16="http://schemas.microsoft.com/office/drawing/2014/main" xmlns="" id="{00000000-0008-0000-2000-00002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8" name="179 CuadroTexto">
          <a:extLst>
            <a:ext uri="{FF2B5EF4-FFF2-40B4-BE49-F238E27FC236}">
              <a16:creationId xmlns:a16="http://schemas.microsoft.com/office/drawing/2014/main" xmlns="" id="{00000000-0008-0000-2000-00002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9" name="180 CuadroTexto">
          <a:extLst>
            <a:ext uri="{FF2B5EF4-FFF2-40B4-BE49-F238E27FC236}">
              <a16:creationId xmlns:a16="http://schemas.microsoft.com/office/drawing/2014/main" xmlns="" id="{00000000-0008-0000-2000-00002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0" name="181 CuadroTexto">
          <a:extLst>
            <a:ext uri="{FF2B5EF4-FFF2-40B4-BE49-F238E27FC236}">
              <a16:creationId xmlns:a16="http://schemas.microsoft.com/office/drawing/2014/main" xmlns="" id="{00000000-0008-0000-2000-00003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1" name="182 CuadroTexto">
          <a:extLst>
            <a:ext uri="{FF2B5EF4-FFF2-40B4-BE49-F238E27FC236}">
              <a16:creationId xmlns:a16="http://schemas.microsoft.com/office/drawing/2014/main" xmlns="" id="{00000000-0008-0000-2000-00003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2" name="183 CuadroTexto">
          <a:extLst>
            <a:ext uri="{FF2B5EF4-FFF2-40B4-BE49-F238E27FC236}">
              <a16:creationId xmlns:a16="http://schemas.microsoft.com/office/drawing/2014/main" xmlns="" id="{00000000-0008-0000-2000-00003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3" name="184 CuadroTexto">
          <a:extLst>
            <a:ext uri="{FF2B5EF4-FFF2-40B4-BE49-F238E27FC236}">
              <a16:creationId xmlns:a16="http://schemas.microsoft.com/office/drawing/2014/main" xmlns="" id="{00000000-0008-0000-2000-00003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4" name="185 CuadroTexto">
          <a:extLst>
            <a:ext uri="{FF2B5EF4-FFF2-40B4-BE49-F238E27FC236}">
              <a16:creationId xmlns:a16="http://schemas.microsoft.com/office/drawing/2014/main" xmlns="" id="{00000000-0008-0000-2000-00003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5" name="186 CuadroTexto">
          <a:extLst>
            <a:ext uri="{FF2B5EF4-FFF2-40B4-BE49-F238E27FC236}">
              <a16:creationId xmlns:a16="http://schemas.microsoft.com/office/drawing/2014/main" xmlns="" id="{00000000-0008-0000-2000-00003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6" name="187 CuadroTexto">
          <a:extLst>
            <a:ext uri="{FF2B5EF4-FFF2-40B4-BE49-F238E27FC236}">
              <a16:creationId xmlns:a16="http://schemas.microsoft.com/office/drawing/2014/main" xmlns="" id="{00000000-0008-0000-2000-00003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7" name="188 CuadroTexto">
          <a:extLst>
            <a:ext uri="{FF2B5EF4-FFF2-40B4-BE49-F238E27FC236}">
              <a16:creationId xmlns:a16="http://schemas.microsoft.com/office/drawing/2014/main" xmlns="" id="{00000000-0008-0000-2000-00003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8" name="189 CuadroTexto">
          <a:extLst>
            <a:ext uri="{FF2B5EF4-FFF2-40B4-BE49-F238E27FC236}">
              <a16:creationId xmlns:a16="http://schemas.microsoft.com/office/drawing/2014/main" xmlns="" id="{00000000-0008-0000-2000-00003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9" name="190 CuadroTexto">
          <a:extLst>
            <a:ext uri="{FF2B5EF4-FFF2-40B4-BE49-F238E27FC236}">
              <a16:creationId xmlns:a16="http://schemas.microsoft.com/office/drawing/2014/main" xmlns="" id="{00000000-0008-0000-2000-00003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0" name="191 CuadroTexto">
          <a:extLst>
            <a:ext uri="{FF2B5EF4-FFF2-40B4-BE49-F238E27FC236}">
              <a16:creationId xmlns:a16="http://schemas.microsoft.com/office/drawing/2014/main" xmlns="" id="{00000000-0008-0000-2000-00003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1" name="192 CuadroTexto">
          <a:extLst>
            <a:ext uri="{FF2B5EF4-FFF2-40B4-BE49-F238E27FC236}">
              <a16:creationId xmlns:a16="http://schemas.microsoft.com/office/drawing/2014/main" xmlns="" id="{00000000-0008-0000-2000-00003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2" name="193 CuadroTexto">
          <a:extLst>
            <a:ext uri="{FF2B5EF4-FFF2-40B4-BE49-F238E27FC236}">
              <a16:creationId xmlns:a16="http://schemas.microsoft.com/office/drawing/2014/main" xmlns="" id="{00000000-0008-0000-2000-00003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3" name="194 CuadroTexto">
          <a:extLst>
            <a:ext uri="{FF2B5EF4-FFF2-40B4-BE49-F238E27FC236}">
              <a16:creationId xmlns:a16="http://schemas.microsoft.com/office/drawing/2014/main" xmlns="" id="{00000000-0008-0000-2000-00003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4" name="195 CuadroTexto">
          <a:extLst>
            <a:ext uri="{FF2B5EF4-FFF2-40B4-BE49-F238E27FC236}">
              <a16:creationId xmlns:a16="http://schemas.microsoft.com/office/drawing/2014/main" xmlns="" id="{00000000-0008-0000-2000-00003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5" name="196 CuadroTexto">
          <a:extLst>
            <a:ext uri="{FF2B5EF4-FFF2-40B4-BE49-F238E27FC236}">
              <a16:creationId xmlns:a16="http://schemas.microsoft.com/office/drawing/2014/main" xmlns="" id="{00000000-0008-0000-2000-00003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6" name="197 CuadroTexto">
          <a:extLst>
            <a:ext uri="{FF2B5EF4-FFF2-40B4-BE49-F238E27FC236}">
              <a16:creationId xmlns:a16="http://schemas.microsoft.com/office/drawing/2014/main" xmlns="" id="{00000000-0008-0000-2000-00004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7" name="198 CuadroTexto">
          <a:extLst>
            <a:ext uri="{FF2B5EF4-FFF2-40B4-BE49-F238E27FC236}">
              <a16:creationId xmlns:a16="http://schemas.microsoft.com/office/drawing/2014/main" xmlns="" id="{00000000-0008-0000-2000-00004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8" name="199 CuadroTexto">
          <a:extLst>
            <a:ext uri="{FF2B5EF4-FFF2-40B4-BE49-F238E27FC236}">
              <a16:creationId xmlns:a16="http://schemas.microsoft.com/office/drawing/2014/main" xmlns="" id="{00000000-0008-0000-2000-00004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9" name="200 CuadroTexto">
          <a:extLst>
            <a:ext uri="{FF2B5EF4-FFF2-40B4-BE49-F238E27FC236}">
              <a16:creationId xmlns:a16="http://schemas.microsoft.com/office/drawing/2014/main" xmlns="" id="{00000000-0008-0000-2000-00004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0" name="201 CuadroTexto">
          <a:extLst>
            <a:ext uri="{FF2B5EF4-FFF2-40B4-BE49-F238E27FC236}">
              <a16:creationId xmlns:a16="http://schemas.microsoft.com/office/drawing/2014/main" xmlns="" id="{00000000-0008-0000-2000-00004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1" name="202 CuadroTexto">
          <a:extLst>
            <a:ext uri="{FF2B5EF4-FFF2-40B4-BE49-F238E27FC236}">
              <a16:creationId xmlns:a16="http://schemas.microsoft.com/office/drawing/2014/main" xmlns="" id="{00000000-0008-0000-2000-00004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2" name="203 CuadroTexto">
          <a:extLst>
            <a:ext uri="{FF2B5EF4-FFF2-40B4-BE49-F238E27FC236}">
              <a16:creationId xmlns:a16="http://schemas.microsoft.com/office/drawing/2014/main" xmlns="" id="{00000000-0008-0000-2000-00004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3" name="204 CuadroTexto">
          <a:extLst>
            <a:ext uri="{FF2B5EF4-FFF2-40B4-BE49-F238E27FC236}">
              <a16:creationId xmlns:a16="http://schemas.microsoft.com/office/drawing/2014/main" xmlns="" id="{00000000-0008-0000-2000-00004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4" name="205 CuadroTexto">
          <a:extLst>
            <a:ext uri="{FF2B5EF4-FFF2-40B4-BE49-F238E27FC236}">
              <a16:creationId xmlns:a16="http://schemas.microsoft.com/office/drawing/2014/main" xmlns="" id="{00000000-0008-0000-2000-00004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5" name="206 CuadroTexto">
          <a:extLst>
            <a:ext uri="{FF2B5EF4-FFF2-40B4-BE49-F238E27FC236}">
              <a16:creationId xmlns:a16="http://schemas.microsoft.com/office/drawing/2014/main" xmlns="" id="{00000000-0008-0000-2000-00004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6" name="207 CuadroTexto">
          <a:extLst>
            <a:ext uri="{FF2B5EF4-FFF2-40B4-BE49-F238E27FC236}">
              <a16:creationId xmlns:a16="http://schemas.microsoft.com/office/drawing/2014/main" xmlns="" id="{00000000-0008-0000-2000-00004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7" name="208 CuadroTexto">
          <a:extLst>
            <a:ext uri="{FF2B5EF4-FFF2-40B4-BE49-F238E27FC236}">
              <a16:creationId xmlns:a16="http://schemas.microsoft.com/office/drawing/2014/main" xmlns="" id="{00000000-0008-0000-2000-00004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8" name="209 CuadroTexto">
          <a:extLst>
            <a:ext uri="{FF2B5EF4-FFF2-40B4-BE49-F238E27FC236}">
              <a16:creationId xmlns:a16="http://schemas.microsoft.com/office/drawing/2014/main" xmlns="" id="{00000000-0008-0000-2000-00004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9" name="210 CuadroTexto">
          <a:extLst>
            <a:ext uri="{FF2B5EF4-FFF2-40B4-BE49-F238E27FC236}">
              <a16:creationId xmlns:a16="http://schemas.microsoft.com/office/drawing/2014/main" xmlns="" id="{00000000-0008-0000-2000-00004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0" name="211 CuadroTexto">
          <a:extLst>
            <a:ext uri="{FF2B5EF4-FFF2-40B4-BE49-F238E27FC236}">
              <a16:creationId xmlns:a16="http://schemas.microsoft.com/office/drawing/2014/main" xmlns="" id="{00000000-0008-0000-2000-00004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1" name="212 CuadroTexto">
          <a:extLst>
            <a:ext uri="{FF2B5EF4-FFF2-40B4-BE49-F238E27FC236}">
              <a16:creationId xmlns:a16="http://schemas.microsoft.com/office/drawing/2014/main" xmlns="" id="{00000000-0008-0000-2000-00004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2" name="213 CuadroTexto">
          <a:extLst>
            <a:ext uri="{FF2B5EF4-FFF2-40B4-BE49-F238E27FC236}">
              <a16:creationId xmlns:a16="http://schemas.microsoft.com/office/drawing/2014/main" xmlns="" id="{00000000-0008-0000-2000-00005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3" name="214 CuadroTexto">
          <a:extLst>
            <a:ext uri="{FF2B5EF4-FFF2-40B4-BE49-F238E27FC236}">
              <a16:creationId xmlns:a16="http://schemas.microsoft.com/office/drawing/2014/main" xmlns="" id="{00000000-0008-0000-2000-00005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4" name="215 CuadroTexto">
          <a:extLst>
            <a:ext uri="{FF2B5EF4-FFF2-40B4-BE49-F238E27FC236}">
              <a16:creationId xmlns:a16="http://schemas.microsoft.com/office/drawing/2014/main" xmlns="" id="{00000000-0008-0000-2000-00005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5" name="216 CuadroTexto">
          <a:extLst>
            <a:ext uri="{FF2B5EF4-FFF2-40B4-BE49-F238E27FC236}">
              <a16:creationId xmlns:a16="http://schemas.microsoft.com/office/drawing/2014/main" xmlns="" id="{00000000-0008-0000-2000-00005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6" name="217 CuadroTexto">
          <a:extLst>
            <a:ext uri="{FF2B5EF4-FFF2-40B4-BE49-F238E27FC236}">
              <a16:creationId xmlns:a16="http://schemas.microsoft.com/office/drawing/2014/main" xmlns="" id="{00000000-0008-0000-2000-00005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7" name="218 CuadroTexto">
          <a:extLst>
            <a:ext uri="{FF2B5EF4-FFF2-40B4-BE49-F238E27FC236}">
              <a16:creationId xmlns:a16="http://schemas.microsoft.com/office/drawing/2014/main" xmlns="" id="{00000000-0008-0000-2000-00005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8" name="219 CuadroTexto">
          <a:extLst>
            <a:ext uri="{FF2B5EF4-FFF2-40B4-BE49-F238E27FC236}">
              <a16:creationId xmlns:a16="http://schemas.microsoft.com/office/drawing/2014/main" xmlns="" id="{00000000-0008-0000-2000-00005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9" name="220 CuadroTexto">
          <a:extLst>
            <a:ext uri="{FF2B5EF4-FFF2-40B4-BE49-F238E27FC236}">
              <a16:creationId xmlns:a16="http://schemas.microsoft.com/office/drawing/2014/main" xmlns="" id="{00000000-0008-0000-2000-00005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0" name="221 CuadroTexto">
          <a:extLst>
            <a:ext uri="{FF2B5EF4-FFF2-40B4-BE49-F238E27FC236}">
              <a16:creationId xmlns:a16="http://schemas.microsoft.com/office/drawing/2014/main" xmlns="" id="{00000000-0008-0000-2000-00005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1" name="222 CuadroTexto">
          <a:extLst>
            <a:ext uri="{FF2B5EF4-FFF2-40B4-BE49-F238E27FC236}">
              <a16:creationId xmlns:a16="http://schemas.microsoft.com/office/drawing/2014/main" xmlns="" id="{00000000-0008-0000-2000-00005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2" name="223 CuadroTexto">
          <a:extLst>
            <a:ext uri="{FF2B5EF4-FFF2-40B4-BE49-F238E27FC236}">
              <a16:creationId xmlns:a16="http://schemas.microsoft.com/office/drawing/2014/main" xmlns="" id="{00000000-0008-0000-2000-00005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3" name="224 CuadroTexto">
          <a:extLst>
            <a:ext uri="{FF2B5EF4-FFF2-40B4-BE49-F238E27FC236}">
              <a16:creationId xmlns:a16="http://schemas.microsoft.com/office/drawing/2014/main" xmlns="" id="{00000000-0008-0000-2000-00005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4" name="225 CuadroTexto">
          <a:extLst>
            <a:ext uri="{FF2B5EF4-FFF2-40B4-BE49-F238E27FC236}">
              <a16:creationId xmlns:a16="http://schemas.microsoft.com/office/drawing/2014/main" xmlns="" id="{00000000-0008-0000-2000-00005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5" name="226 CuadroTexto">
          <a:extLst>
            <a:ext uri="{FF2B5EF4-FFF2-40B4-BE49-F238E27FC236}">
              <a16:creationId xmlns:a16="http://schemas.microsoft.com/office/drawing/2014/main" xmlns="" id="{00000000-0008-0000-2000-00005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6" name="227 CuadroTexto">
          <a:extLst>
            <a:ext uri="{FF2B5EF4-FFF2-40B4-BE49-F238E27FC236}">
              <a16:creationId xmlns:a16="http://schemas.microsoft.com/office/drawing/2014/main" xmlns="" id="{00000000-0008-0000-2000-00005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7" name="228 CuadroTexto">
          <a:extLst>
            <a:ext uri="{FF2B5EF4-FFF2-40B4-BE49-F238E27FC236}">
              <a16:creationId xmlns:a16="http://schemas.microsoft.com/office/drawing/2014/main" xmlns="" id="{00000000-0008-0000-2000-00005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8" name="229 CuadroTexto">
          <a:extLst>
            <a:ext uri="{FF2B5EF4-FFF2-40B4-BE49-F238E27FC236}">
              <a16:creationId xmlns:a16="http://schemas.microsoft.com/office/drawing/2014/main" xmlns="" id="{00000000-0008-0000-2000-00006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9" name="230 CuadroTexto">
          <a:extLst>
            <a:ext uri="{FF2B5EF4-FFF2-40B4-BE49-F238E27FC236}">
              <a16:creationId xmlns:a16="http://schemas.microsoft.com/office/drawing/2014/main" xmlns="" id="{00000000-0008-0000-2000-00006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0" name="231 CuadroTexto">
          <a:extLst>
            <a:ext uri="{FF2B5EF4-FFF2-40B4-BE49-F238E27FC236}">
              <a16:creationId xmlns:a16="http://schemas.microsoft.com/office/drawing/2014/main" xmlns="" id="{00000000-0008-0000-2000-00006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1" name="232 CuadroTexto">
          <a:extLst>
            <a:ext uri="{FF2B5EF4-FFF2-40B4-BE49-F238E27FC236}">
              <a16:creationId xmlns:a16="http://schemas.microsoft.com/office/drawing/2014/main" xmlns="" id="{00000000-0008-0000-2000-00006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2" name="233 CuadroTexto">
          <a:extLst>
            <a:ext uri="{FF2B5EF4-FFF2-40B4-BE49-F238E27FC236}">
              <a16:creationId xmlns:a16="http://schemas.microsoft.com/office/drawing/2014/main" xmlns="" id="{00000000-0008-0000-2000-00006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3" name="234 CuadroTexto">
          <a:extLst>
            <a:ext uri="{FF2B5EF4-FFF2-40B4-BE49-F238E27FC236}">
              <a16:creationId xmlns:a16="http://schemas.microsoft.com/office/drawing/2014/main" xmlns="" id="{00000000-0008-0000-2000-00006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4" name="235 CuadroTexto">
          <a:extLst>
            <a:ext uri="{FF2B5EF4-FFF2-40B4-BE49-F238E27FC236}">
              <a16:creationId xmlns:a16="http://schemas.microsoft.com/office/drawing/2014/main" xmlns="" id="{00000000-0008-0000-2000-00006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5" name="236 CuadroTexto">
          <a:extLst>
            <a:ext uri="{FF2B5EF4-FFF2-40B4-BE49-F238E27FC236}">
              <a16:creationId xmlns:a16="http://schemas.microsoft.com/office/drawing/2014/main" xmlns="" id="{00000000-0008-0000-2000-00006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6" name="237 CuadroTexto">
          <a:extLst>
            <a:ext uri="{FF2B5EF4-FFF2-40B4-BE49-F238E27FC236}">
              <a16:creationId xmlns:a16="http://schemas.microsoft.com/office/drawing/2014/main" xmlns="" id="{00000000-0008-0000-2000-00006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7" name="238 CuadroTexto">
          <a:extLst>
            <a:ext uri="{FF2B5EF4-FFF2-40B4-BE49-F238E27FC236}">
              <a16:creationId xmlns:a16="http://schemas.microsoft.com/office/drawing/2014/main" xmlns="" id="{00000000-0008-0000-2000-00006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8" name="239 CuadroTexto">
          <a:extLst>
            <a:ext uri="{FF2B5EF4-FFF2-40B4-BE49-F238E27FC236}">
              <a16:creationId xmlns:a16="http://schemas.microsoft.com/office/drawing/2014/main" xmlns="" id="{00000000-0008-0000-2000-00006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9" name="240 CuadroTexto">
          <a:extLst>
            <a:ext uri="{FF2B5EF4-FFF2-40B4-BE49-F238E27FC236}">
              <a16:creationId xmlns:a16="http://schemas.microsoft.com/office/drawing/2014/main" xmlns="" id="{00000000-0008-0000-2000-00006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0" name="241 CuadroTexto">
          <a:extLst>
            <a:ext uri="{FF2B5EF4-FFF2-40B4-BE49-F238E27FC236}">
              <a16:creationId xmlns:a16="http://schemas.microsoft.com/office/drawing/2014/main" xmlns="" id="{00000000-0008-0000-2000-00006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1" name="242 CuadroTexto">
          <a:extLst>
            <a:ext uri="{FF2B5EF4-FFF2-40B4-BE49-F238E27FC236}">
              <a16:creationId xmlns:a16="http://schemas.microsoft.com/office/drawing/2014/main" xmlns="" id="{00000000-0008-0000-2000-00006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2" name="243 CuadroTexto">
          <a:extLst>
            <a:ext uri="{FF2B5EF4-FFF2-40B4-BE49-F238E27FC236}">
              <a16:creationId xmlns:a16="http://schemas.microsoft.com/office/drawing/2014/main" xmlns="" id="{00000000-0008-0000-2000-00006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3" name="244 CuadroTexto">
          <a:extLst>
            <a:ext uri="{FF2B5EF4-FFF2-40B4-BE49-F238E27FC236}">
              <a16:creationId xmlns:a16="http://schemas.microsoft.com/office/drawing/2014/main" xmlns="" id="{00000000-0008-0000-2000-00006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4" name="245 CuadroTexto">
          <a:extLst>
            <a:ext uri="{FF2B5EF4-FFF2-40B4-BE49-F238E27FC236}">
              <a16:creationId xmlns:a16="http://schemas.microsoft.com/office/drawing/2014/main" xmlns="" id="{00000000-0008-0000-2000-00007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5" name="246 CuadroTexto">
          <a:extLst>
            <a:ext uri="{FF2B5EF4-FFF2-40B4-BE49-F238E27FC236}">
              <a16:creationId xmlns:a16="http://schemas.microsoft.com/office/drawing/2014/main" xmlns="" id="{00000000-0008-0000-2000-00007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6" name="247 CuadroTexto">
          <a:extLst>
            <a:ext uri="{FF2B5EF4-FFF2-40B4-BE49-F238E27FC236}">
              <a16:creationId xmlns:a16="http://schemas.microsoft.com/office/drawing/2014/main" xmlns="" id="{00000000-0008-0000-2000-00007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7" name="248 CuadroTexto">
          <a:extLst>
            <a:ext uri="{FF2B5EF4-FFF2-40B4-BE49-F238E27FC236}">
              <a16:creationId xmlns:a16="http://schemas.microsoft.com/office/drawing/2014/main" xmlns="" id="{00000000-0008-0000-2000-00007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8" name="249 CuadroTexto">
          <a:extLst>
            <a:ext uri="{FF2B5EF4-FFF2-40B4-BE49-F238E27FC236}">
              <a16:creationId xmlns:a16="http://schemas.microsoft.com/office/drawing/2014/main" xmlns="" id="{00000000-0008-0000-2000-00007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9" name="250 CuadroTexto">
          <a:extLst>
            <a:ext uri="{FF2B5EF4-FFF2-40B4-BE49-F238E27FC236}">
              <a16:creationId xmlns:a16="http://schemas.microsoft.com/office/drawing/2014/main" xmlns="" id="{00000000-0008-0000-2000-00007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0" name="251 CuadroTexto">
          <a:extLst>
            <a:ext uri="{FF2B5EF4-FFF2-40B4-BE49-F238E27FC236}">
              <a16:creationId xmlns:a16="http://schemas.microsoft.com/office/drawing/2014/main" xmlns="" id="{00000000-0008-0000-2000-00007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1" name="252 CuadroTexto">
          <a:extLst>
            <a:ext uri="{FF2B5EF4-FFF2-40B4-BE49-F238E27FC236}">
              <a16:creationId xmlns:a16="http://schemas.microsoft.com/office/drawing/2014/main" xmlns="" id="{00000000-0008-0000-2000-00007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2" name="253 CuadroTexto">
          <a:extLst>
            <a:ext uri="{FF2B5EF4-FFF2-40B4-BE49-F238E27FC236}">
              <a16:creationId xmlns:a16="http://schemas.microsoft.com/office/drawing/2014/main" xmlns="" id="{00000000-0008-0000-2000-00007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3" name="254 CuadroTexto">
          <a:extLst>
            <a:ext uri="{FF2B5EF4-FFF2-40B4-BE49-F238E27FC236}">
              <a16:creationId xmlns:a16="http://schemas.microsoft.com/office/drawing/2014/main" xmlns="" id="{00000000-0008-0000-2000-00007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4" name="255 CuadroTexto">
          <a:extLst>
            <a:ext uri="{FF2B5EF4-FFF2-40B4-BE49-F238E27FC236}">
              <a16:creationId xmlns:a16="http://schemas.microsoft.com/office/drawing/2014/main" xmlns="" id="{00000000-0008-0000-2000-00007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5" name="256 CuadroTexto">
          <a:extLst>
            <a:ext uri="{FF2B5EF4-FFF2-40B4-BE49-F238E27FC236}">
              <a16:creationId xmlns:a16="http://schemas.microsoft.com/office/drawing/2014/main" xmlns="" id="{00000000-0008-0000-2000-00007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6" name="257 CuadroTexto">
          <a:extLst>
            <a:ext uri="{FF2B5EF4-FFF2-40B4-BE49-F238E27FC236}">
              <a16:creationId xmlns:a16="http://schemas.microsoft.com/office/drawing/2014/main" xmlns="" id="{00000000-0008-0000-2000-00007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7" name="258 CuadroTexto">
          <a:extLst>
            <a:ext uri="{FF2B5EF4-FFF2-40B4-BE49-F238E27FC236}">
              <a16:creationId xmlns:a16="http://schemas.microsoft.com/office/drawing/2014/main" xmlns="" id="{00000000-0008-0000-2000-00007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8" name="259 CuadroTexto">
          <a:extLst>
            <a:ext uri="{FF2B5EF4-FFF2-40B4-BE49-F238E27FC236}">
              <a16:creationId xmlns:a16="http://schemas.microsoft.com/office/drawing/2014/main" xmlns="" id="{00000000-0008-0000-2000-00007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9" name="260 CuadroTexto">
          <a:extLst>
            <a:ext uri="{FF2B5EF4-FFF2-40B4-BE49-F238E27FC236}">
              <a16:creationId xmlns:a16="http://schemas.microsoft.com/office/drawing/2014/main" xmlns="" id="{00000000-0008-0000-2000-00007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0" name="261 CuadroTexto">
          <a:extLst>
            <a:ext uri="{FF2B5EF4-FFF2-40B4-BE49-F238E27FC236}">
              <a16:creationId xmlns:a16="http://schemas.microsoft.com/office/drawing/2014/main" xmlns="" id="{00000000-0008-0000-2000-00008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1" name="262 CuadroTexto">
          <a:extLst>
            <a:ext uri="{FF2B5EF4-FFF2-40B4-BE49-F238E27FC236}">
              <a16:creationId xmlns:a16="http://schemas.microsoft.com/office/drawing/2014/main" xmlns="" id="{00000000-0008-0000-2000-00008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2" name="263 CuadroTexto">
          <a:extLst>
            <a:ext uri="{FF2B5EF4-FFF2-40B4-BE49-F238E27FC236}">
              <a16:creationId xmlns:a16="http://schemas.microsoft.com/office/drawing/2014/main" xmlns="" id="{00000000-0008-0000-2000-00008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3" name="264 CuadroTexto">
          <a:extLst>
            <a:ext uri="{FF2B5EF4-FFF2-40B4-BE49-F238E27FC236}">
              <a16:creationId xmlns:a16="http://schemas.microsoft.com/office/drawing/2014/main" xmlns="" id="{00000000-0008-0000-2000-00008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4" name="265 CuadroTexto">
          <a:extLst>
            <a:ext uri="{FF2B5EF4-FFF2-40B4-BE49-F238E27FC236}">
              <a16:creationId xmlns:a16="http://schemas.microsoft.com/office/drawing/2014/main" xmlns="" id="{00000000-0008-0000-2000-00008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5" name="266 CuadroTexto">
          <a:extLst>
            <a:ext uri="{FF2B5EF4-FFF2-40B4-BE49-F238E27FC236}">
              <a16:creationId xmlns:a16="http://schemas.microsoft.com/office/drawing/2014/main" xmlns="" id="{00000000-0008-0000-2000-00008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6" name="267 CuadroTexto">
          <a:extLst>
            <a:ext uri="{FF2B5EF4-FFF2-40B4-BE49-F238E27FC236}">
              <a16:creationId xmlns:a16="http://schemas.microsoft.com/office/drawing/2014/main" xmlns="" id="{00000000-0008-0000-2000-00008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487" name="268 CuadroTexto">
          <a:extLst>
            <a:ext uri="{FF2B5EF4-FFF2-40B4-BE49-F238E27FC236}">
              <a16:creationId xmlns:a16="http://schemas.microsoft.com/office/drawing/2014/main" xmlns="" id="{00000000-0008-0000-2000-00008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88" name="269 CuadroTexto">
          <a:extLst>
            <a:ext uri="{FF2B5EF4-FFF2-40B4-BE49-F238E27FC236}">
              <a16:creationId xmlns:a16="http://schemas.microsoft.com/office/drawing/2014/main" xmlns="" id="{00000000-0008-0000-2000-000088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89" name="270 CuadroTexto">
          <a:extLst>
            <a:ext uri="{FF2B5EF4-FFF2-40B4-BE49-F238E27FC236}">
              <a16:creationId xmlns:a16="http://schemas.microsoft.com/office/drawing/2014/main" xmlns="" id="{00000000-0008-0000-2000-000089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0" name="271 CuadroTexto">
          <a:extLst>
            <a:ext uri="{FF2B5EF4-FFF2-40B4-BE49-F238E27FC236}">
              <a16:creationId xmlns:a16="http://schemas.microsoft.com/office/drawing/2014/main" xmlns="" id="{00000000-0008-0000-2000-00008A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1" name="272 CuadroTexto">
          <a:extLst>
            <a:ext uri="{FF2B5EF4-FFF2-40B4-BE49-F238E27FC236}">
              <a16:creationId xmlns:a16="http://schemas.microsoft.com/office/drawing/2014/main" xmlns="" id="{00000000-0008-0000-2000-00008B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2" name="273 CuadroTexto">
          <a:extLst>
            <a:ext uri="{FF2B5EF4-FFF2-40B4-BE49-F238E27FC236}">
              <a16:creationId xmlns:a16="http://schemas.microsoft.com/office/drawing/2014/main" xmlns="" id="{00000000-0008-0000-2000-00008C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3" name="274 CuadroTexto">
          <a:extLst>
            <a:ext uri="{FF2B5EF4-FFF2-40B4-BE49-F238E27FC236}">
              <a16:creationId xmlns:a16="http://schemas.microsoft.com/office/drawing/2014/main" xmlns="" id="{00000000-0008-0000-2000-00008D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4" name="275 CuadroTexto">
          <a:extLst>
            <a:ext uri="{FF2B5EF4-FFF2-40B4-BE49-F238E27FC236}">
              <a16:creationId xmlns:a16="http://schemas.microsoft.com/office/drawing/2014/main" xmlns="" id="{00000000-0008-0000-2000-00008E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5" name="276 CuadroTexto">
          <a:extLst>
            <a:ext uri="{FF2B5EF4-FFF2-40B4-BE49-F238E27FC236}">
              <a16:creationId xmlns:a16="http://schemas.microsoft.com/office/drawing/2014/main" xmlns="" id="{00000000-0008-0000-2000-00008F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6" name="277 CuadroTexto">
          <a:extLst>
            <a:ext uri="{FF2B5EF4-FFF2-40B4-BE49-F238E27FC236}">
              <a16:creationId xmlns:a16="http://schemas.microsoft.com/office/drawing/2014/main" xmlns="" id="{00000000-0008-0000-2000-000090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7" name="278 CuadroTexto">
          <a:extLst>
            <a:ext uri="{FF2B5EF4-FFF2-40B4-BE49-F238E27FC236}">
              <a16:creationId xmlns:a16="http://schemas.microsoft.com/office/drawing/2014/main" xmlns="" id="{00000000-0008-0000-2000-000091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8" name="279 CuadroTexto">
          <a:extLst>
            <a:ext uri="{FF2B5EF4-FFF2-40B4-BE49-F238E27FC236}">
              <a16:creationId xmlns:a16="http://schemas.microsoft.com/office/drawing/2014/main" xmlns="" id="{00000000-0008-0000-2000-000092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9" name="280 CuadroTexto">
          <a:extLst>
            <a:ext uri="{FF2B5EF4-FFF2-40B4-BE49-F238E27FC236}">
              <a16:creationId xmlns:a16="http://schemas.microsoft.com/office/drawing/2014/main" xmlns="" id="{00000000-0008-0000-2000-000093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0" name="281 CuadroTexto">
          <a:extLst>
            <a:ext uri="{FF2B5EF4-FFF2-40B4-BE49-F238E27FC236}">
              <a16:creationId xmlns:a16="http://schemas.microsoft.com/office/drawing/2014/main" xmlns="" id="{00000000-0008-0000-2000-000094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1" name="282 CuadroTexto">
          <a:extLst>
            <a:ext uri="{FF2B5EF4-FFF2-40B4-BE49-F238E27FC236}">
              <a16:creationId xmlns:a16="http://schemas.microsoft.com/office/drawing/2014/main" xmlns="" id="{00000000-0008-0000-2000-000095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2" name="283 CuadroTexto">
          <a:extLst>
            <a:ext uri="{FF2B5EF4-FFF2-40B4-BE49-F238E27FC236}">
              <a16:creationId xmlns:a16="http://schemas.microsoft.com/office/drawing/2014/main" xmlns="" id="{00000000-0008-0000-2000-000096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3" name="284 CuadroTexto">
          <a:extLst>
            <a:ext uri="{FF2B5EF4-FFF2-40B4-BE49-F238E27FC236}">
              <a16:creationId xmlns:a16="http://schemas.microsoft.com/office/drawing/2014/main" xmlns="" id="{00000000-0008-0000-2000-00009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04" name="285 CuadroTexto">
          <a:extLst>
            <a:ext uri="{FF2B5EF4-FFF2-40B4-BE49-F238E27FC236}">
              <a16:creationId xmlns:a16="http://schemas.microsoft.com/office/drawing/2014/main" xmlns="" id="{00000000-0008-0000-2000-00009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5" name="286 CuadroTexto">
          <a:extLst>
            <a:ext uri="{FF2B5EF4-FFF2-40B4-BE49-F238E27FC236}">
              <a16:creationId xmlns:a16="http://schemas.microsoft.com/office/drawing/2014/main" xmlns="" id="{00000000-0008-0000-2000-00009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6" name="287 CuadroTexto">
          <a:extLst>
            <a:ext uri="{FF2B5EF4-FFF2-40B4-BE49-F238E27FC236}">
              <a16:creationId xmlns:a16="http://schemas.microsoft.com/office/drawing/2014/main" xmlns="" id="{00000000-0008-0000-2000-00009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7" name="288 CuadroTexto">
          <a:extLst>
            <a:ext uri="{FF2B5EF4-FFF2-40B4-BE49-F238E27FC236}">
              <a16:creationId xmlns:a16="http://schemas.microsoft.com/office/drawing/2014/main" xmlns="" id="{00000000-0008-0000-2000-00009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8" name="289 CuadroTexto">
          <a:extLst>
            <a:ext uri="{FF2B5EF4-FFF2-40B4-BE49-F238E27FC236}">
              <a16:creationId xmlns:a16="http://schemas.microsoft.com/office/drawing/2014/main" xmlns="" id="{00000000-0008-0000-2000-00009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9" name="290 CuadroTexto">
          <a:extLst>
            <a:ext uri="{FF2B5EF4-FFF2-40B4-BE49-F238E27FC236}">
              <a16:creationId xmlns:a16="http://schemas.microsoft.com/office/drawing/2014/main" xmlns="" id="{00000000-0008-0000-2000-00009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0" name="291 CuadroTexto">
          <a:extLst>
            <a:ext uri="{FF2B5EF4-FFF2-40B4-BE49-F238E27FC236}">
              <a16:creationId xmlns:a16="http://schemas.microsoft.com/office/drawing/2014/main" xmlns="" id="{00000000-0008-0000-2000-00009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1" name="292 CuadroTexto">
          <a:extLst>
            <a:ext uri="{FF2B5EF4-FFF2-40B4-BE49-F238E27FC236}">
              <a16:creationId xmlns:a16="http://schemas.microsoft.com/office/drawing/2014/main" xmlns="" id="{00000000-0008-0000-2000-00009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2" name="293 CuadroTexto">
          <a:extLst>
            <a:ext uri="{FF2B5EF4-FFF2-40B4-BE49-F238E27FC236}">
              <a16:creationId xmlns:a16="http://schemas.microsoft.com/office/drawing/2014/main" xmlns="" id="{00000000-0008-0000-2000-0000A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3" name="294 CuadroTexto">
          <a:extLst>
            <a:ext uri="{FF2B5EF4-FFF2-40B4-BE49-F238E27FC236}">
              <a16:creationId xmlns:a16="http://schemas.microsoft.com/office/drawing/2014/main" xmlns="" id="{00000000-0008-0000-2000-0000A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4" name="295 CuadroTexto">
          <a:extLst>
            <a:ext uri="{FF2B5EF4-FFF2-40B4-BE49-F238E27FC236}">
              <a16:creationId xmlns:a16="http://schemas.microsoft.com/office/drawing/2014/main" xmlns="" id="{00000000-0008-0000-2000-0000A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5" name="296 CuadroTexto">
          <a:extLst>
            <a:ext uri="{FF2B5EF4-FFF2-40B4-BE49-F238E27FC236}">
              <a16:creationId xmlns:a16="http://schemas.microsoft.com/office/drawing/2014/main" xmlns="" id="{00000000-0008-0000-2000-0000A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6" name="17 CuadroTexto">
          <a:extLst>
            <a:ext uri="{FF2B5EF4-FFF2-40B4-BE49-F238E27FC236}">
              <a16:creationId xmlns:a16="http://schemas.microsoft.com/office/drawing/2014/main" xmlns="" id="{00000000-0008-0000-2000-0000A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517" name="90 CuadroTexto">
          <a:extLst>
            <a:ext uri="{FF2B5EF4-FFF2-40B4-BE49-F238E27FC236}">
              <a16:creationId xmlns:a16="http://schemas.microsoft.com/office/drawing/2014/main" xmlns="" id="{00000000-0008-0000-2000-0000A5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18" name="91 CuadroTexto">
          <a:extLst>
            <a:ext uri="{FF2B5EF4-FFF2-40B4-BE49-F238E27FC236}">
              <a16:creationId xmlns:a16="http://schemas.microsoft.com/office/drawing/2014/main" xmlns="" id="{00000000-0008-0000-2000-0000A6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19" name="92 CuadroTexto">
          <a:extLst>
            <a:ext uri="{FF2B5EF4-FFF2-40B4-BE49-F238E27FC236}">
              <a16:creationId xmlns:a16="http://schemas.microsoft.com/office/drawing/2014/main" xmlns="" id="{00000000-0008-0000-2000-0000A7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0" name="93 CuadroTexto">
          <a:extLst>
            <a:ext uri="{FF2B5EF4-FFF2-40B4-BE49-F238E27FC236}">
              <a16:creationId xmlns:a16="http://schemas.microsoft.com/office/drawing/2014/main" xmlns="" id="{00000000-0008-0000-2000-0000A8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1" name="94 CuadroTexto">
          <a:extLst>
            <a:ext uri="{FF2B5EF4-FFF2-40B4-BE49-F238E27FC236}">
              <a16:creationId xmlns:a16="http://schemas.microsoft.com/office/drawing/2014/main" xmlns="" id="{00000000-0008-0000-2000-0000A9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2" name="95 CuadroTexto">
          <a:extLst>
            <a:ext uri="{FF2B5EF4-FFF2-40B4-BE49-F238E27FC236}">
              <a16:creationId xmlns:a16="http://schemas.microsoft.com/office/drawing/2014/main" xmlns="" id="{00000000-0008-0000-2000-0000AA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3" name="96 CuadroTexto">
          <a:extLst>
            <a:ext uri="{FF2B5EF4-FFF2-40B4-BE49-F238E27FC236}">
              <a16:creationId xmlns:a16="http://schemas.microsoft.com/office/drawing/2014/main" xmlns="" id="{00000000-0008-0000-2000-0000AB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4" name="97 CuadroTexto">
          <a:extLst>
            <a:ext uri="{FF2B5EF4-FFF2-40B4-BE49-F238E27FC236}">
              <a16:creationId xmlns:a16="http://schemas.microsoft.com/office/drawing/2014/main" xmlns="" id="{00000000-0008-0000-2000-0000AC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5" name="98 CuadroTexto">
          <a:extLst>
            <a:ext uri="{FF2B5EF4-FFF2-40B4-BE49-F238E27FC236}">
              <a16:creationId xmlns:a16="http://schemas.microsoft.com/office/drawing/2014/main" xmlns="" id="{00000000-0008-0000-2000-0000AD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6" name="99 CuadroTexto">
          <a:extLst>
            <a:ext uri="{FF2B5EF4-FFF2-40B4-BE49-F238E27FC236}">
              <a16:creationId xmlns:a16="http://schemas.microsoft.com/office/drawing/2014/main" xmlns="" id="{00000000-0008-0000-2000-0000AE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7" name="100 CuadroTexto">
          <a:extLst>
            <a:ext uri="{FF2B5EF4-FFF2-40B4-BE49-F238E27FC236}">
              <a16:creationId xmlns:a16="http://schemas.microsoft.com/office/drawing/2014/main" xmlns="" id="{00000000-0008-0000-2000-0000AF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8" name="101 CuadroTexto">
          <a:extLst>
            <a:ext uri="{FF2B5EF4-FFF2-40B4-BE49-F238E27FC236}">
              <a16:creationId xmlns:a16="http://schemas.microsoft.com/office/drawing/2014/main" xmlns="" id="{00000000-0008-0000-2000-0000B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29" name="118 CuadroTexto">
          <a:extLst>
            <a:ext uri="{FF2B5EF4-FFF2-40B4-BE49-F238E27FC236}">
              <a16:creationId xmlns:a16="http://schemas.microsoft.com/office/drawing/2014/main" xmlns="" id="{00000000-0008-0000-2000-0000B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0" name="119 CuadroTexto">
          <a:extLst>
            <a:ext uri="{FF2B5EF4-FFF2-40B4-BE49-F238E27FC236}">
              <a16:creationId xmlns:a16="http://schemas.microsoft.com/office/drawing/2014/main" xmlns="" id="{00000000-0008-0000-2000-0000B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1" name="120 CuadroTexto">
          <a:extLst>
            <a:ext uri="{FF2B5EF4-FFF2-40B4-BE49-F238E27FC236}">
              <a16:creationId xmlns:a16="http://schemas.microsoft.com/office/drawing/2014/main" xmlns="" id="{00000000-0008-0000-2000-0000B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2" name="121 CuadroTexto">
          <a:extLst>
            <a:ext uri="{FF2B5EF4-FFF2-40B4-BE49-F238E27FC236}">
              <a16:creationId xmlns:a16="http://schemas.microsoft.com/office/drawing/2014/main" xmlns="" id="{00000000-0008-0000-2000-0000B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3" name="122 CuadroTexto">
          <a:extLst>
            <a:ext uri="{FF2B5EF4-FFF2-40B4-BE49-F238E27FC236}">
              <a16:creationId xmlns:a16="http://schemas.microsoft.com/office/drawing/2014/main" xmlns="" id="{00000000-0008-0000-2000-0000B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4" name="123 CuadroTexto">
          <a:extLst>
            <a:ext uri="{FF2B5EF4-FFF2-40B4-BE49-F238E27FC236}">
              <a16:creationId xmlns:a16="http://schemas.microsoft.com/office/drawing/2014/main" xmlns="" id="{00000000-0008-0000-2000-0000B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5" name="124 CuadroTexto">
          <a:extLst>
            <a:ext uri="{FF2B5EF4-FFF2-40B4-BE49-F238E27FC236}">
              <a16:creationId xmlns:a16="http://schemas.microsoft.com/office/drawing/2014/main" xmlns="" id="{00000000-0008-0000-2000-0000B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6" name="125 CuadroTexto">
          <a:extLst>
            <a:ext uri="{FF2B5EF4-FFF2-40B4-BE49-F238E27FC236}">
              <a16:creationId xmlns:a16="http://schemas.microsoft.com/office/drawing/2014/main" xmlns="" id="{00000000-0008-0000-2000-0000B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7" name="143 CuadroTexto">
          <a:extLst>
            <a:ext uri="{FF2B5EF4-FFF2-40B4-BE49-F238E27FC236}">
              <a16:creationId xmlns:a16="http://schemas.microsoft.com/office/drawing/2014/main" xmlns="" id="{00000000-0008-0000-2000-0000B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8" name="144 CuadroTexto">
          <a:extLst>
            <a:ext uri="{FF2B5EF4-FFF2-40B4-BE49-F238E27FC236}">
              <a16:creationId xmlns:a16="http://schemas.microsoft.com/office/drawing/2014/main" xmlns="" id="{00000000-0008-0000-2000-0000B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9" name="145 CuadroTexto">
          <a:extLst>
            <a:ext uri="{FF2B5EF4-FFF2-40B4-BE49-F238E27FC236}">
              <a16:creationId xmlns:a16="http://schemas.microsoft.com/office/drawing/2014/main" xmlns="" id="{00000000-0008-0000-2000-0000B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0" name="146 CuadroTexto">
          <a:extLst>
            <a:ext uri="{FF2B5EF4-FFF2-40B4-BE49-F238E27FC236}">
              <a16:creationId xmlns:a16="http://schemas.microsoft.com/office/drawing/2014/main" xmlns="" id="{00000000-0008-0000-2000-0000B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1" name="147 CuadroTexto">
          <a:extLst>
            <a:ext uri="{FF2B5EF4-FFF2-40B4-BE49-F238E27FC236}">
              <a16:creationId xmlns:a16="http://schemas.microsoft.com/office/drawing/2014/main" xmlns="" id="{00000000-0008-0000-2000-0000B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2" name="148 CuadroTexto">
          <a:extLst>
            <a:ext uri="{FF2B5EF4-FFF2-40B4-BE49-F238E27FC236}">
              <a16:creationId xmlns:a16="http://schemas.microsoft.com/office/drawing/2014/main" xmlns="" id="{00000000-0008-0000-2000-0000B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3" name="149 CuadroTexto">
          <a:extLst>
            <a:ext uri="{FF2B5EF4-FFF2-40B4-BE49-F238E27FC236}">
              <a16:creationId xmlns:a16="http://schemas.microsoft.com/office/drawing/2014/main" xmlns="" id="{00000000-0008-0000-2000-0000B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4" name="150 CuadroTexto">
          <a:extLst>
            <a:ext uri="{FF2B5EF4-FFF2-40B4-BE49-F238E27FC236}">
              <a16:creationId xmlns:a16="http://schemas.microsoft.com/office/drawing/2014/main" xmlns="" id="{00000000-0008-0000-2000-0000C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5" name="151 CuadroTexto">
          <a:extLst>
            <a:ext uri="{FF2B5EF4-FFF2-40B4-BE49-F238E27FC236}">
              <a16:creationId xmlns:a16="http://schemas.microsoft.com/office/drawing/2014/main" xmlns="" id="{00000000-0008-0000-2000-0000C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6" name="152 CuadroTexto">
          <a:extLst>
            <a:ext uri="{FF2B5EF4-FFF2-40B4-BE49-F238E27FC236}">
              <a16:creationId xmlns:a16="http://schemas.microsoft.com/office/drawing/2014/main" xmlns="" id="{00000000-0008-0000-2000-0000C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7" name="153 CuadroTexto">
          <a:extLst>
            <a:ext uri="{FF2B5EF4-FFF2-40B4-BE49-F238E27FC236}">
              <a16:creationId xmlns:a16="http://schemas.microsoft.com/office/drawing/2014/main" xmlns="" id="{00000000-0008-0000-2000-0000C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8" name="154 CuadroTexto">
          <a:extLst>
            <a:ext uri="{FF2B5EF4-FFF2-40B4-BE49-F238E27FC236}">
              <a16:creationId xmlns:a16="http://schemas.microsoft.com/office/drawing/2014/main" xmlns="" id="{00000000-0008-0000-2000-0000C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9" name="155 CuadroTexto">
          <a:extLst>
            <a:ext uri="{FF2B5EF4-FFF2-40B4-BE49-F238E27FC236}">
              <a16:creationId xmlns:a16="http://schemas.microsoft.com/office/drawing/2014/main" xmlns="" id="{00000000-0008-0000-2000-0000C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0" name="156 CuadroTexto">
          <a:extLst>
            <a:ext uri="{FF2B5EF4-FFF2-40B4-BE49-F238E27FC236}">
              <a16:creationId xmlns:a16="http://schemas.microsoft.com/office/drawing/2014/main" xmlns="" id="{00000000-0008-0000-2000-0000C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1" name="157 CuadroTexto">
          <a:extLst>
            <a:ext uri="{FF2B5EF4-FFF2-40B4-BE49-F238E27FC236}">
              <a16:creationId xmlns:a16="http://schemas.microsoft.com/office/drawing/2014/main" xmlns="" id="{00000000-0008-0000-2000-0000C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2" name="158 CuadroTexto">
          <a:extLst>
            <a:ext uri="{FF2B5EF4-FFF2-40B4-BE49-F238E27FC236}">
              <a16:creationId xmlns:a16="http://schemas.microsoft.com/office/drawing/2014/main" xmlns="" id="{00000000-0008-0000-2000-0000C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3" name="159 CuadroTexto">
          <a:extLst>
            <a:ext uri="{FF2B5EF4-FFF2-40B4-BE49-F238E27FC236}">
              <a16:creationId xmlns:a16="http://schemas.microsoft.com/office/drawing/2014/main" xmlns="" id="{00000000-0008-0000-2000-0000C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4" name="160 CuadroTexto">
          <a:extLst>
            <a:ext uri="{FF2B5EF4-FFF2-40B4-BE49-F238E27FC236}">
              <a16:creationId xmlns:a16="http://schemas.microsoft.com/office/drawing/2014/main" xmlns="" id="{00000000-0008-0000-2000-0000C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5" name="161 CuadroTexto">
          <a:extLst>
            <a:ext uri="{FF2B5EF4-FFF2-40B4-BE49-F238E27FC236}">
              <a16:creationId xmlns:a16="http://schemas.microsoft.com/office/drawing/2014/main" xmlns="" id="{00000000-0008-0000-2000-0000C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6" name="162 CuadroTexto">
          <a:extLst>
            <a:ext uri="{FF2B5EF4-FFF2-40B4-BE49-F238E27FC236}">
              <a16:creationId xmlns:a16="http://schemas.microsoft.com/office/drawing/2014/main" xmlns="" id="{00000000-0008-0000-2000-0000C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7" name="163 CuadroTexto">
          <a:extLst>
            <a:ext uri="{FF2B5EF4-FFF2-40B4-BE49-F238E27FC236}">
              <a16:creationId xmlns:a16="http://schemas.microsoft.com/office/drawing/2014/main" xmlns="" id="{00000000-0008-0000-2000-0000C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8" name="164 CuadroTexto">
          <a:extLst>
            <a:ext uri="{FF2B5EF4-FFF2-40B4-BE49-F238E27FC236}">
              <a16:creationId xmlns:a16="http://schemas.microsoft.com/office/drawing/2014/main" xmlns="" id="{00000000-0008-0000-2000-0000C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9" name="165 CuadroTexto">
          <a:extLst>
            <a:ext uri="{FF2B5EF4-FFF2-40B4-BE49-F238E27FC236}">
              <a16:creationId xmlns:a16="http://schemas.microsoft.com/office/drawing/2014/main" xmlns="" id="{00000000-0008-0000-2000-0000C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0" name="166 CuadroTexto">
          <a:extLst>
            <a:ext uri="{FF2B5EF4-FFF2-40B4-BE49-F238E27FC236}">
              <a16:creationId xmlns:a16="http://schemas.microsoft.com/office/drawing/2014/main" xmlns="" id="{00000000-0008-0000-2000-0000D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1" name="167 CuadroTexto">
          <a:extLst>
            <a:ext uri="{FF2B5EF4-FFF2-40B4-BE49-F238E27FC236}">
              <a16:creationId xmlns:a16="http://schemas.microsoft.com/office/drawing/2014/main" xmlns="" id="{00000000-0008-0000-2000-0000D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2" name="168 CuadroTexto">
          <a:extLst>
            <a:ext uri="{FF2B5EF4-FFF2-40B4-BE49-F238E27FC236}">
              <a16:creationId xmlns:a16="http://schemas.microsoft.com/office/drawing/2014/main" xmlns="" id="{00000000-0008-0000-2000-0000D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3" name="169 CuadroTexto">
          <a:extLst>
            <a:ext uri="{FF2B5EF4-FFF2-40B4-BE49-F238E27FC236}">
              <a16:creationId xmlns:a16="http://schemas.microsoft.com/office/drawing/2014/main" xmlns="" id="{00000000-0008-0000-2000-0000D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4" name="170 CuadroTexto">
          <a:extLst>
            <a:ext uri="{FF2B5EF4-FFF2-40B4-BE49-F238E27FC236}">
              <a16:creationId xmlns:a16="http://schemas.microsoft.com/office/drawing/2014/main" xmlns="" id="{00000000-0008-0000-2000-0000D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5" name="171 CuadroTexto">
          <a:extLst>
            <a:ext uri="{FF2B5EF4-FFF2-40B4-BE49-F238E27FC236}">
              <a16:creationId xmlns:a16="http://schemas.microsoft.com/office/drawing/2014/main" xmlns="" id="{00000000-0008-0000-2000-0000D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6" name="172 CuadroTexto">
          <a:extLst>
            <a:ext uri="{FF2B5EF4-FFF2-40B4-BE49-F238E27FC236}">
              <a16:creationId xmlns:a16="http://schemas.microsoft.com/office/drawing/2014/main" xmlns="" id="{00000000-0008-0000-2000-0000D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7" name="173 CuadroTexto">
          <a:extLst>
            <a:ext uri="{FF2B5EF4-FFF2-40B4-BE49-F238E27FC236}">
              <a16:creationId xmlns:a16="http://schemas.microsoft.com/office/drawing/2014/main" xmlns="" id="{00000000-0008-0000-2000-0000D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8" name="174 CuadroTexto">
          <a:extLst>
            <a:ext uri="{FF2B5EF4-FFF2-40B4-BE49-F238E27FC236}">
              <a16:creationId xmlns:a16="http://schemas.microsoft.com/office/drawing/2014/main" xmlns="" id="{00000000-0008-0000-2000-0000D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9" name="175 CuadroTexto">
          <a:extLst>
            <a:ext uri="{FF2B5EF4-FFF2-40B4-BE49-F238E27FC236}">
              <a16:creationId xmlns:a16="http://schemas.microsoft.com/office/drawing/2014/main" xmlns="" id="{00000000-0008-0000-2000-0000D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0" name="176 CuadroTexto">
          <a:extLst>
            <a:ext uri="{FF2B5EF4-FFF2-40B4-BE49-F238E27FC236}">
              <a16:creationId xmlns:a16="http://schemas.microsoft.com/office/drawing/2014/main" xmlns="" id="{00000000-0008-0000-2000-0000D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1" name="177 CuadroTexto">
          <a:extLst>
            <a:ext uri="{FF2B5EF4-FFF2-40B4-BE49-F238E27FC236}">
              <a16:creationId xmlns:a16="http://schemas.microsoft.com/office/drawing/2014/main" xmlns="" id="{00000000-0008-0000-2000-0000D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2" name="178 CuadroTexto">
          <a:extLst>
            <a:ext uri="{FF2B5EF4-FFF2-40B4-BE49-F238E27FC236}">
              <a16:creationId xmlns:a16="http://schemas.microsoft.com/office/drawing/2014/main" xmlns="" id="{00000000-0008-0000-2000-0000D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3" name="179 CuadroTexto">
          <a:extLst>
            <a:ext uri="{FF2B5EF4-FFF2-40B4-BE49-F238E27FC236}">
              <a16:creationId xmlns:a16="http://schemas.microsoft.com/office/drawing/2014/main" xmlns="" id="{00000000-0008-0000-2000-0000D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4" name="180 CuadroTexto">
          <a:extLst>
            <a:ext uri="{FF2B5EF4-FFF2-40B4-BE49-F238E27FC236}">
              <a16:creationId xmlns:a16="http://schemas.microsoft.com/office/drawing/2014/main" xmlns="" id="{00000000-0008-0000-2000-0000D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5" name="181 CuadroTexto">
          <a:extLst>
            <a:ext uri="{FF2B5EF4-FFF2-40B4-BE49-F238E27FC236}">
              <a16:creationId xmlns:a16="http://schemas.microsoft.com/office/drawing/2014/main" xmlns="" id="{00000000-0008-0000-2000-0000D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6" name="182 CuadroTexto">
          <a:extLst>
            <a:ext uri="{FF2B5EF4-FFF2-40B4-BE49-F238E27FC236}">
              <a16:creationId xmlns:a16="http://schemas.microsoft.com/office/drawing/2014/main" xmlns="" id="{00000000-0008-0000-2000-0000E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7" name="183 CuadroTexto">
          <a:extLst>
            <a:ext uri="{FF2B5EF4-FFF2-40B4-BE49-F238E27FC236}">
              <a16:creationId xmlns:a16="http://schemas.microsoft.com/office/drawing/2014/main" xmlns="" id="{00000000-0008-0000-2000-0000E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8" name="184 CuadroTexto">
          <a:extLst>
            <a:ext uri="{FF2B5EF4-FFF2-40B4-BE49-F238E27FC236}">
              <a16:creationId xmlns:a16="http://schemas.microsoft.com/office/drawing/2014/main" xmlns="" id="{00000000-0008-0000-2000-0000E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9" name="185 CuadroTexto">
          <a:extLst>
            <a:ext uri="{FF2B5EF4-FFF2-40B4-BE49-F238E27FC236}">
              <a16:creationId xmlns:a16="http://schemas.microsoft.com/office/drawing/2014/main" xmlns="" id="{00000000-0008-0000-2000-0000E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0" name="186 CuadroTexto">
          <a:extLst>
            <a:ext uri="{FF2B5EF4-FFF2-40B4-BE49-F238E27FC236}">
              <a16:creationId xmlns:a16="http://schemas.microsoft.com/office/drawing/2014/main" xmlns="" id="{00000000-0008-0000-2000-0000E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1" name="187 CuadroTexto">
          <a:extLst>
            <a:ext uri="{FF2B5EF4-FFF2-40B4-BE49-F238E27FC236}">
              <a16:creationId xmlns:a16="http://schemas.microsoft.com/office/drawing/2014/main" xmlns="" id="{00000000-0008-0000-2000-0000E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2" name="188 CuadroTexto">
          <a:extLst>
            <a:ext uri="{FF2B5EF4-FFF2-40B4-BE49-F238E27FC236}">
              <a16:creationId xmlns:a16="http://schemas.microsoft.com/office/drawing/2014/main" xmlns="" id="{00000000-0008-0000-2000-0000E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3" name="189 CuadroTexto">
          <a:extLst>
            <a:ext uri="{FF2B5EF4-FFF2-40B4-BE49-F238E27FC236}">
              <a16:creationId xmlns:a16="http://schemas.microsoft.com/office/drawing/2014/main" xmlns="" id="{00000000-0008-0000-2000-0000E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4" name="190 CuadroTexto">
          <a:extLst>
            <a:ext uri="{FF2B5EF4-FFF2-40B4-BE49-F238E27FC236}">
              <a16:creationId xmlns:a16="http://schemas.microsoft.com/office/drawing/2014/main" xmlns="" id="{00000000-0008-0000-2000-0000E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5" name="191 CuadroTexto">
          <a:extLst>
            <a:ext uri="{FF2B5EF4-FFF2-40B4-BE49-F238E27FC236}">
              <a16:creationId xmlns:a16="http://schemas.microsoft.com/office/drawing/2014/main" xmlns="" id="{00000000-0008-0000-2000-0000E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6" name="192 CuadroTexto">
          <a:extLst>
            <a:ext uri="{FF2B5EF4-FFF2-40B4-BE49-F238E27FC236}">
              <a16:creationId xmlns:a16="http://schemas.microsoft.com/office/drawing/2014/main" xmlns="" id="{00000000-0008-0000-2000-0000E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7" name="193 CuadroTexto">
          <a:extLst>
            <a:ext uri="{FF2B5EF4-FFF2-40B4-BE49-F238E27FC236}">
              <a16:creationId xmlns:a16="http://schemas.microsoft.com/office/drawing/2014/main" xmlns="" id="{00000000-0008-0000-2000-0000E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8" name="194 CuadroTexto">
          <a:extLst>
            <a:ext uri="{FF2B5EF4-FFF2-40B4-BE49-F238E27FC236}">
              <a16:creationId xmlns:a16="http://schemas.microsoft.com/office/drawing/2014/main" xmlns="" id="{00000000-0008-0000-2000-0000E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9" name="195 CuadroTexto">
          <a:extLst>
            <a:ext uri="{FF2B5EF4-FFF2-40B4-BE49-F238E27FC236}">
              <a16:creationId xmlns:a16="http://schemas.microsoft.com/office/drawing/2014/main" xmlns="" id="{00000000-0008-0000-2000-0000E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0" name="196 CuadroTexto">
          <a:extLst>
            <a:ext uri="{FF2B5EF4-FFF2-40B4-BE49-F238E27FC236}">
              <a16:creationId xmlns:a16="http://schemas.microsoft.com/office/drawing/2014/main" xmlns="" id="{00000000-0008-0000-2000-0000E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1" name="197 CuadroTexto">
          <a:extLst>
            <a:ext uri="{FF2B5EF4-FFF2-40B4-BE49-F238E27FC236}">
              <a16:creationId xmlns:a16="http://schemas.microsoft.com/office/drawing/2014/main" xmlns="" id="{00000000-0008-0000-2000-0000E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2" name="198 CuadroTexto">
          <a:extLst>
            <a:ext uri="{FF2B5EF4-FFF2-40B4-BE49-F238E27FC236}">
              <a16:creationId xmlns:a16="http://schemas.microsoft.com/office/drawing/2014/main" xmlns="" id="{00000000-0008-0000-2000-0000F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3" name="199 CuadroTexto">
          <a:extLst>
            <a:ext uri="{FF2B5EF4-FFF2-40B4-BE49-F238E27FC236}">
              <a16:creationId xmlns:a16="http://schemas.microsoft.com/office/drawing/2014/main" xmlns="" id="{00000000-0008-0000-2000-0000F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4" name="200 CuadroTexto">
          <a:extLst>
            <a:ext uri="{FF2B5EF4-FFF2-40B4-BE49-F238E27FC236}">
              <a16:creationId xmlns:a16="http://schemas.microsoft.com/office/drawing/2014/main" xmlns="" id="{00000000-0008-0000-2000-0000F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5" name="201 CuadroTexto">
          <a:extLst>
            <a:ext uri="{FF2B5EF4-FFF2-40B4-BE49-F238E27FC236}">
              <a16:creationId xmlns:a16="http://schemas.microsoft.com/office/drawing/2014/main" xmlns="" id="{00000000-0008-0000-2000-0000F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6" name="202 CuadroTexto">
          <a:extLst>
            <a:ext uri="{FF2B5EF4-FFF2-40B4-BE49-F238E27FC236}">
              <a16:creationId xmlns:a16="http://schemas.microsoft.com/office/drawing/2014/main" xmlns="" id="{00000000-0008-0000-2000-0000F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7" name="203 CuadroTexto">
          <a:extLst>
            <a:ext uri="{FF2B5EF4-FFF2-40B4-BE49-F238E27FC236}">
              <a16:creationId xmlns:a16="http://schemas.microsoft.com/office/drawing/2014/main" xmlns="" id="{00000000-0008-0000-2000-0000F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8" name="204 CuadroTexto">
          <a:extLst>
            <a:ext uri="{FF2B5EF4-FFF2-40B4-BE49-F238E27FC236}">
              <a16:creationId xmlns:a16="http://schemas.microsoft.com/office/drawing/2014/main" xmlns="" id="{00000000-0008-0000-2000-0000F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9" name="205 CuadroTexto">
          <a:extLst>
            <a:ext uri="{FF2B5EF4-FFF2-40B4-BE49-F238E27FC236}">
              <a16:creationId xmlns:a16="http://schemas.microsoft.com/office/drawing/2014/main" xmlns="" id="{00000000-0008-0000-2000-0000F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0" name="206 CuadroTexto">
          <a:extLst>
            <a:ext uri="{FF2B5EF4-FFF2-40B4-BE49-F238E27FC236}">
              <a16:creationId xmlns:a16="http://schemas.microsoft.com/office/drawing/2014/main" xmlns="" id="{00000000-0008-0000-2000-0000F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1" name="207 CuadroTexto">
          <a:extLst>
            <a:ext uri="{FF2B5EF4-FFF2-40B4-BE49-F238E27FC236}">
              <a16:creationId xmlns:a16="http://schemas.microsoft.com/office/drawing/2014/main" xmlns="" id="{00000000-0008-0000-2000-0000F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2" name="208 CuadroTexto">
          <a:extLst>
            <a:ext uri="{FF2B5EF4-FFF2-40B4-BE49-F238E27FC236}">
              <a16:creationId xmlns:a16="http://schemas.microsoft.com/office/drawing/2014/main" xmlns="" id="{00000000-0008-0000-2000-0000F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3" name="209 CuadroTexto">
          <a:extLst>
            <a:ext uri="{FF2B5EF4-FFF2-40B4-BE49-F238E27FC236}">
              <a16:creationId xmlns:a16="http://schemas.microsoft.com/office/drawing/2014/main" xmlns="" id="{00000000-0008-0000-2000-0000F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4" name="210 CuadroTexto">
          <a:extLst>
            <a:ext uri="{FF2B5EF4-FFF2-40B4-BE49-F238E27FC236}">
              <a16:creationId xmlns:a16="http://schemas.microsoft.com/office/drawing/2014/main" xmlns="" id="{00000000-0008-0000-2000-0000F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5" name="211 CuadroTexto">
          <a:extLst>
            <a:ext uri="{FF2B5EF4-FFF2-40B4-BE49-F238E27FC236}">
              <a16:creationId xmlns:a16="http://schemas.microsoft.com/office/drawing/2014/main" xmlns="" id="{00000000-0008-0000-2000-0000F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6" name="212 CuadroTexto">
          <a:extLst>
            <a:ext uri="{FF2B5EF4-FFF2-40B4-BE49-F238E27FC236}">
              <a16:creationId xmlns:a16="http://schemas.microsoft.com/office/drawing/2014/main" xmlns="" id="{00000000-0008-0000-2000-0000F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7" name="213 CuadroTexto">
          <a:extLst>
            <a:ext uri="{FF2B5EF4-FFF2-40B4-BE49-F238E27FC236}">
              <a16:creationId xmlns:a16="http://schemas.microsoft.com/office/drawing/2014/main" xmlns="" id="{00000000-0008-0000-2000-0000F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8" name="214 CuadroTexto">
          <a:extLst>
            <a:ext uri="{FF2B5EF4-FFF2-40B4-BE49-F238E27FC236}">
              <a16:creationId xmlns:a16="http://schemas.microsoft.com/office/drawing/2014/main" xmlns="" id="{00000000-0008-0000-2000-00000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9" name="215 CuadroTexto">
          <a:extLst>
            <a:ext uri="{FF2B5EF4-FFF2-40B4-BE49-F238E27FC236}">
              <a16:creationId xmlns:a16="http://schemas.microsoft.com/office/drawing/2014/main" xmlns="" id="{00000000-0008-0000-2000-00000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0" name="216 CuadroTexto">
          <a:extLst>
            <a:ext uri="{FF2B5EF4-FFF2-40B4-BE49-F238E27FC236}">
              <a16:creationId xmlns:a16="http://schemas.microsoft.com/office/drawing/2014/main" xmlns="" id="{00000000-0008-0000-2000-00000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1" name="217 CuadroTexto">
          <a:extLst>
            <a:ext uri="{FF2B5EF4-FFF2-40B4-BE49-F238E27FC236}">
              <a16:creationId xmlns:a16="http://schemas.microsoft.com/office/drawing/2014/main" xmlns="" id="{00000000-0008-0000-2000-00000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2" name="218 CuadroTexto">
          <a:extLst>
            <a:ext uri="{FF2B5EF4-FFF2-40B4-BE49-F238E27FC236}">
              <a16:creationId xmlns:a16="http://schemas.microsoft.com/office/drawing/2014/main" xmlns="" id="{00000000-0008-0000-2000-00000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3" name="219 CuadroTexto">
          <a:extLst>
            <a:ext uri="{FF2B5EF4-FFF2-40B4-BE49-F238E27FC236}">
              <a16:creationId xmlns:a16="http://schemas.microsoft.com/office/drawing/2014/main" xmlns="" id="{00000000-0008-0000-2000-00000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4" name="220 CuadroTexto">
          <a:extLst>
            <a:ext uri="{FF2B5EF4-FFF2-40B4-BE49-F238E27FC236}">
              <a16:creationId xmlns:a16="http://schemas.microsoft.com/office/drawing/2014/main" xmlns="" id="{00000000-0008-0000-2000-00000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5" name="221 CuadroTexto">
          <a:extLst>
            <a:ext uri="{FF2B5EF4-FFF2-40B4-BE49-F238E27FC236}">
              <a16:creationId xmlns:a16="http://schemas.microsoft.com/office/drawing/2014/main" xmlns="" id="{00000000-0008-0000-2000-00000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6" name="222 CuadroTexto">
          <a:extLst>
            <a:ext uri="{FF2B5EF4-FFF2-40B4-BE49-F238E27FC236}">
              <a16:creationId xmlns:a16="http://schemas.microsoft.com/office/drawing/2014/main" xmlns="" id="{00000000-0008-0000-2000-00000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7" name="223 CuadroTexto">
          <a:extLst>
            <a:ext uri="{FF2B5EF4-FFF2-40B4-BE49-F238E27FC236}">
              <a16:creationId xmlns:a16="http://schemas.microsoft.com/office/drawing/2014/main" xmlns="" id="{00000000-0008-0000-2000-00000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8" name="224 CuadroTexto">
          <a:extLst>
            <a:ext uri="{FF2B5EF4-FFF2-40B4-BE49-F238E27FC236}">
              <a16:creationId xmlns:a16="http://schemas.microsoft.com/office/drawing/2014/main" xmlns="" id="{00000000-0008-0000-2000-00000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9" name="225 CuadroTexto">
          <a:extLst>
            <a:ext uri="{FF2B5EF4-FFF2-40B4-BE49-F238E27FC236}">
              <a16:creationId xmlns:a16="http://schemas.microsoft.com/office/drawing/2014/main" xmlns="" id="{00000000-0008-0000-2000-00000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0" name="226 CuadroTexto">
          <a:extLst>
            <a:ext uri="{FF2B5EF4-FFF2-40B4-BE49-F238E27FC236}">
              <a16:creationId xmlns:a16="http://schemas.microsoft.com/office/drawing/2014/main" xmlns="" id="{00000000-0008-0000-2000-00000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1" name="227 CuadroTexto">
          <a:extLst>
            <a:ext uri="{FF2B5EF4-FFF2-40B4-BE49-F238E27FC236}">
              <a16:creationId xmlns:a16="http://schemas.microsoft.com/office/drawing/2014/main" xmlns="" id="{00000000-0008-0000-2000-00000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2" name="228 CuadroTexto">
          <a:extLst>
            <a:ext uri="{FF2B5EF4-FFF2-40B4-BE49-F238E27FC236}">
              <a16:creationId xmlns:a16="http://schemas.microsoft.com/office/drawing/2014/main" xmlns="" id="{00000000-0008-0000-2000-00000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3" name="229 CuadroTexto">
          <a:extLst>
            <a:ext uri="{FF2B5EF4-FFF2-40B4-BE49-F238E27FC236}">
              <a16:creationId xmlns:a16="http://schemas.microsoft.com/office/drawing/2014/main" xmlns="" id="{00000000-0008-0000-2000-00000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4" name="230 CuadroTexto">
          <a:extLst>
            <a:ext uri="{FF2B5EF4-FFF2-40B4-BE49-F238E27FC236}">
              <a16:creationId xmlns:a16="http://schemas.microsoft.com/office/drawing/2014/main" xmlns="" id="{00000000-0008-0000-2000-00001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5" name="231 CuadroTexto">
          <a:extLst>
            <a:ext uri="{FF2B5EF4-FFF2-40B4-BE49-F238E27FC236}">
              <a16:creationId xmlns:a16="http://schemas.microsoft.com/office/drawing/2014/main" xmlns="" id="{00000000-0008-0000-2000-00001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6" name="232 CuadroTexto">
          <a:extLst>
            <a:ext uri="{FF2B5EF4-FFF2-40B4-BE49-F238E27FC236}">
              <a16:creationId xmlns:a16="http://schemas.microsoft.com/office/drawing/2014/main" xmlns="" id="{00000000-0008-0000-2000-00001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7" name="233 CuadroTexto">
          <a:extLst>
            <a:ext uri="{FF2B5EF4-FFF2-40B4-BE49-F238E27FC236}">
              <a16:creationId xmlns:a16="http://schemas.microsoft.com/office/drawing/2014/main" xmlns="" id="{00000000-0008-0000-2000-00001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8" name="234 CuadroTexto">
          <a:extLst>
            <a:ext uri="{FF2B5EF4-FFF2-40B4-BE49-F238E27FC236}">
              <a16:creationId xmlns:a16="http://schemas.microsoft.com/office/drawing/2014/main" xmlns="" id="{00000000-0008-0000-2000-00001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9" name="235 CuadroTexto">
          <a:extLst>
            <a:ext uri="{FF2B5EF4-FFF2-40B4-BE49-F238E27FC236}">
              <a16:creationId xmlns:a16="http://schemas.microsoft.com/office/drawing/2014/main" xmlns="" id="{00000000-0008-0000-2000-00001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0" name="236 CuadroTexto">
          <a:extLst>
            <a:ext uri="{FF2B5EF4-FFF2-40B4-BE49-F238E27FC236}">
              <a16:creationId xmlns:a16="http://schemas.microsoft.com/office/drawing/2014/main" xmlns="" id="{00000000-0008-0000-2000-00001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1" name="237 CuadroTexto">
          <a:extLst>
            <a:ext uri="{FF2B5EF4-FFF2-40B4-BE49-F238E27FC236}">
              <a16:creationId xmlns:a16="http://schemas.microsoft.com/office/drawing/2014/main" xmlns="" id="{00000000-0008-0000-2000-00001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2" name="238 CuadroTexto">
          <a:extLst>
            <a:ext uri="{FF2B5EF4-FFF2-40B4-BE49-F238E27FC236}">
              <a16:creationId xmlns:a16="http://schemas.microsoft.com/office/drawing/2014/main" xmlns="" id="{00000000-0008-0000-2000-00001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3" name="239 CuadroTexto">
          <a:extLst>
            <a:ext uri="{FF2B5EF4-FFF2-40B4-BE49-F238E27FC236}">
              <a16:creationId xmlns:a16="http://schemas.microsoft.com/office/drawing/2014/main" xmlns="" id="{00000000-0008-0000-2000-00001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4" name="240 CuadroTexto">
          <a:extLst>
            <a:ext uri="{FF2B5EF4-FFF2-40B4-BE49-F238E27FC236}">
              <a16:creationId xmlns:a16="http://schemas.microsoft.com/office/drawing/2014/main" xmlns="" id="{00000000-0008-0000-2000-00001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5" name="241 CuadroTexto">
          <a:extLst>
            <a:ext uri="{FF2B5EF4-FFF2-40B4-BE49-F238E27FC236}">
              <a16:creationId xmlns:a16="http://schemas.microsoft.com/office/drawing/2014/main" xmlns="" id="{00000000-0008-0000-2000-00001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6" name="242 CuadroTexto">
          <a:extLst>
            <a:ext uri="{FF2B5EF4-FFF2-40B4-BE49-F238E27FC236}">
              <a16:creationId xmlns:a16="http://schemas.microsoft.com/office/drawing/2014/main" xmlns="" id="{00000000-0008-0000-2000-00001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7" name="243 CuadroTexto">
          <a:extLst>
            <a:ext uri="{FF2B5EF4-FFF2-40B4-BE49-F238E27FC236}">
              <a16:creationId xmlns:a16="http://schemas.microsoft.com/office/drawing/2014/main" xmlns="" id="{00000000-0008-0000-2000-00001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8" name="244 CuadroTexto">
          <a:extLst>
            <a:ext uri="{FF2B5EF4-FFF2-40B4-BE49-F238E27FC236}">
              <a16:creationId xmlns:a16="http://schemas.microsoft.com/office/drawing/2014/main" xmlns="" id="{00000000-0008-0000-2000-00001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9" name="245 CuadroTexto">
          <a:extLst>
            <a:ext uri="{FF2B5EF4-FFF2-40B4-BE49-F238E27FC236}">
              <a16:creationId xmlns:a16="http://schemas.microsoft.com/office/drawing/2014/main" xmlns="" id="{00000000-0008-0000-2000-00001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0" name="246 CuadroTexto">
          <a:extLst>
            <a:ext uri="{FF2B5EF4-FFF2-40B4-BE49-F238E27FC236}">
              <a16:creationId xmlns:a16="http://schemas.microsoft.com/office/drawing/2014/main" xmlns="" id="{00000000-0008-0000-2000-00002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1" name="247 CuadroTexto">
          <a:extLst>
            <a:ext uri="{FF2B5EF4-FFF2-40B4-BE49-F238E27FC236}">
              <a16:creationId xmlns:a16="http://schemas.microsoft.com/office/drawing/2014/main" xmlns="" id="{00000000-0008-0000-2000-00002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2" name="248 CuadroTexto">
          <a:extLst>
            <a:ext uri="{FF2B5EF4-FFF2-40B4-BE49-F238E27FC236}">
              <a16:creationId xmlns:a16="http://schemas.microsoft.com/office/drawing/2014/main" xmlns="" id="{00000000-0008-0000-2000-00002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3" name="249 CuadroTexto">
          <a:extLst>
            <a:ext uri="{FF2B5EF4-FFF2-40B4-BE49-F238E27FC236}">
              <a16:creationId xmlns:a16="http://schemas.microsoft.com/office/drawing/2014/main" xmlns="" id="{00000000-0008-0000-2000-00002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4" name="250 CuadroTexto">
          <a:extLst>
            <a:ext uri="{FF2B5EF4-FFF2-40B4-BE49-F238E27FC236}">
              <a16:creationId xmlns:a16="http://schemas.microsoft.com/office/drawing/2014/main" xmlns="" id="{00000000-0008-0000-2000-00002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5" name="251 CuadroTexto">
          <a:extLst>
            <a:ext uri="{FF2B5EF4-FFF2-40B4-BE49-F238E27FC236}">
              <a16:creationId xmlns:a16="http://schemas.microsoft.com/office/drawing/2014/main" xmlns="" id="{00000000-0008-0000-2000-00002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6" name="252 CuadroTexto">
          <a:extLst>
            <a:ext uri="{FF2B5EF4-FFF2-40B4-BE49-F238E27FC236}">
              <a16:creationId xmlns:a16="http://schemas.microsoft.com/office/drawing/2014/main" xmlns="" id="{00000000-0008-0000-2000-00002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7" name="253 CuadroTexto">
          <a:extLst>
            <a:ext uri="{FF2B5EF4-FFF2-40B4-BE49-F238E27FC236}">
              <a16:creationId xmlns:a16="http://schemas.microsoft.com/office/drawing/2014/main" xmlns="" id="{00000000-0008-0000-2000-00002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8" name="254 CuadroTexto">
          <a:extLst>
            <a:ext uri="{FF2B5EF4-FFF2-40B4-BE49-F238E27FC236}">
              <a16:creationId xmlns:a16="http://schemas.microsoft.com/office/drawing/2014/main" xmlns="" id="{00000000-0008-0000-2000-00002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9" name="255 CuadroTexto">
          <a:extLst>
            <a:ext uri="{FF2B5EF4-FFF2-40B4-BE49-F238E27FC236}">
              <a16:creationId xmlns:a16="http://schemas.microsoft.com/office/drawing/2014/main" xmlns="" id="{00000000-0008-0000-2000-00002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0" name="256 CuadroTexto">
          <a:extLst>
            <a:ext uri="{FF2B5EF4-FFF2-40B4-BE49-F238E27FC236}">
              <a16:creationId xmlns:a16="http://schemas.microsoft.com/office/drawing/2014/main" xmlns="" id="{00000000-0008-0000-2000-00002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1" name="257 CuadroTexto">
          <a:extLst>
            <a:ext uri="{FF2B5EF4-FFF2-40B4-BE49-F238E27FC236}">
              <a16:creationId xmlns:a16="http://schemas.microsoft.com/office/drawing/2014/main" xmlns="" id="{00000000-0008-0000-2000-00002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2" name="258 CuadroTexto">
          <a:extLst>
            <a:ext uri="{FF2B5EF4-FFF2-40B4-BE49-F238E27FC236}">
              <a16:creationId xmlns:a16="http://schemas.microsoft.com/office/drawing/2014/main" xmlns="" id="{00000000-0008-0000-2000-00002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3" name="259 CuadroTexto">
          <a:extLst>
            <a:ext uri="{FF2B5EF4-FFF2-40B4-BE49-F238E27FC236}">
              <a16:creationId xmlns:a16="http://schemas.microsoft.com/office/drawing/2014/main" xmlns="" id="{00000000-0008-0000-2000-00002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4" name="260 CuadroTexto">
          <a:extLst>
            <a:ext uri="{FF2B5EF4-FFF2-40B4-BE49-F238E27FC236}">
              <a16:creationId xmlns:a16="http://schemas.microsoft.com/office/drawing/2014/main" xmlns="" id="{00000000-0008-0000-2000-00002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5" name="261 CuadroTexto">
          <a:extLst>
            <a:ext uri="{FF2B5EF4-FFF2-40B4-BE49-F238E27FC236}">
              <a16:creationId xmlns:a16="http://schemas.microsoft.com/office/drawing/2014/main" xmlns="" id="{00000000-0008-0000-2000-00002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6" name="262 CuadroTexto">
          <a:extLst>
            <a:ext uri="{FF2B5EF4-FFF2-40B4-BE49-F238E27FC236}">
              <a16:creationId xmlns:a16="http://schemas.microsoft.com/office/drawing/2014/main" xmlns="" id="{00000000-0008-0000-2000-00003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7" name="263 CuadroTexto">
          <a:extLst>
            <a:ext uri="{FF2B5EF4-FFF2-40B4-BE49-F238E27FC236}">
              <a16:creationId xmlns:a16="http://schemas.microsoft.com/office/drawing/2014/main" xmlns="" id="{00000000-0008-0000-2000-00003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8" name="264 CuadroTexto">
          <a:extLst>
            <a:ext uri="{FF2B5EF4-FFF2-40B4-BE49-F238E27FC236}">
              <a16:creationId xmlns:a16="http://schemas.microsoft.com/office/drawing/2014/main" xmlns="" id="{00000000-0008-0000-2000-00003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9" name="265 CuadroTexto">
          <a:extLst>
            <a:ext uri="{FF2B5EF4-FFF2-40B4-BE49-F238E27FC236}">
              <a16:creationId xmlns:a16="http://schemas.microsoft.com/office/drawing/2014/main" xmlns="" id="{00000000-0008-0000-2000-00003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60" name="266 CuadroTexto">
          <a:extLst>
            <a:ext uri="{FF2B5EF4-FFF2-40B4-BE49-F238E27FC236}">
              <a16:creationId xmlns:a16="http://schemas.microsoft.com/office/drawing/2014/main" xmlns="" id="{00000000-0008-0000-2000-00003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61" name="267 CuadroTexto">
          <a:extLst>
            <a:ext uri="{FF2B5EF4-FFF2-40B4-BE49-F238E27FC236}">
              <a16:creationId xmlns:a16="http://schemas.microsoft.com/office/drawing/2014/main" xmlns="" id="{00000000-0008-0000-2000-00003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662" name="268 CuadroTexto">
          <a:extLst>
            <a:ext uri="{FF2B5EF4-FFF2-40B4-BE49-F238E27FC236}">
              <a16:creationId xmlns:a16="http://schemas.microsoft.com/office/drawing/2014/main" xmlns="" id="{00000000-0008-0000-2000-00003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3" name="269 CuadroTexto">
          <a:extLst>
            <a:ext uri="{FF2B5EF4-FFF2-40B4-BE49-F238E27FC236}">
              <a16:creationId xmlns:a16="http://schemas.microsoft.com/office/drawing/2014/main" xmlns="" id="{00000000-0008-0000-2000-00003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4" name="270 CuadroTexto">
          <a:extLst>
            <a:ext uri="{FF2B5EF4-FFF2-40B4-BE49-F238E27FC236}">
              <a16:creationId xmlns:a16="http://schemas.microsoft.com/office/drawing/2014/main" xmlns="" id="{00000000-0008-0000-2000-00003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5" name="271 CuadroTexto">
          <a:extLst>
            <a:ext uri="{FF2B5EF4-FFF2-40B4-BE49-F238E27FC236}">
              <a16:creationId xmlns:a16="http://schemas.microsoft.com/office/drawing/2014/main" xmlns="" id="{00000000-0008-0000-2000-00003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6" name="272 CuadroTexto">
          <a:extLst>
            <a:ext uri="{FF2B5EF4-FFF2-40B4-BE49-F238E27FC236}">
              <a16:creationId xmlns:a16="http://schemas.microsoft.com/office/drawing/2014/main" xmlns="" id="{00000000-0008-0000-2000-00003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7" name="273 CuadroTexto">
          <a:extLst>
            <a:ext uri="{FF2B5EF4-FFF2-40B4-BE49-F238E27FC236}">
              <a16:creationId xmlns:a16="http://schemas.microsoft.com/office/drawing/2014/main" xmlns="" id="{00000000-0008-0000-2000-00003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8" name="274 CuadroTexto">
          <a:extLst>
            <a:ext uri="{FF2B5EF4-FFF2-40B4-BE49-F238E27FC236}">
              <a16:creationId xmlns:a16="http://schemas.microsoft.com/office/drawing/2014/main" xmlns="" id="{00000000-0008-0000-2000-00003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9" name="275 CuadroTexto">
          <a:extLst>
            <a:ext uri="{FF2B5EF4-FFF2-40B4-BE49-F238E27FC236}">
              <a16:creationId xmlns:a16="http://schemas.microsoft.com/office/drawing/2014/main" xmlns="" id="{00000000-0008-0000-2000-00003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0" name="276 CuadroTexto">
          <a:extLst>
            <a:ext uri="{FF2B5EF4-FFF2-40B4-BE49-F238E27FC236}">
              <a16:creationId xmlns:a16="http://schemas.microsoft.com/office/drawing/2014/main" xmlns="" id="{00000000-0008-0000-2000-00003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1" name="277 CuadroTexto">
          <a:extLst>
            <a:ext uri="{FF2B5EF4-FFF2-40B4-BE49-F238E27FC236}">
              <a16:creationId xmlns:a16="http://schemas.microsoft.com/office/drawing/2014/main" xmlns="" id="{00000000-0008-0000-2000-00003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2" name="278 CuadroTexto">
          <a:extLst>
            <a:ext uri="{FF2B5EF4-FFF2-40B4-BE49-F238E27FC236}">
              <a16:creationId xmlns:a16="http://schemas.microsoft.com/office/drawing/2014/main" xmlns="" id="{00000000-0008-0000-2000-00004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3" name="279 CuadroTexto">
          <a:extLst>
            <a:ext uri="{FF2B5EF4-FFF2-40B4-BE49-F238E27FC236}">
              <a16:creationId xmlns:a16="http://schemas.microsoft.com/office/drawing/2014/main" xmlns="" id="{00000000-0008-0000-2000-00004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4" name="280 CuadroTexto">
          <a:extLst>
            <a:ext uri="{FF2B5EF4-FFF2-40B4-BE49-F238E27FC236}">
              <a16:creationId xmlns:a16="http://schemas.microsoft.com/office/drawing/2014/main" xmlns="" id="{00000000-0008-0000-2000-00004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5" name="281 CuadroTexto">
          <a:extLst>
            <a:ext uri="{FF2B5EF4-FFF2-40B4-BE49-F238E27FC236}">
              <a16:creationId xmlns:a16="http://schemas.microsoft.com/office/drawing/2014/main" xmlns="" id="{00000000-0008-0000-2000-00004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6" name="282 CuadroTexto">
          <a:extLst>
            <a:ext uri="{FF2B5EF4-FFF2-40B4-BE49-F238E27FC236}">
              <a16:creationId xmlns:a16="http://schemas.microsoft.com/office/drawing/2014/main" xmlns="" id="{00000000-0008-0000-2000-00004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7" name="283 CuadroTexto">
          <a:extLst>
            <a:ext uri="{FF2B5EF4-FFF2-40B4-BE49-F238E27FC236}">
              <a16:creationId xmlns:a16="http://schemas.microsoft.com/office/drawing/2014/main" xmlns="" id="{00000000-0008-0000-2000-00004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8" name="284 CuadroTexto">
          <a:extLst>
            <a:ext uri="{FF2B5EF4-FFF2-40B4-BE49-F238E27FC236}">
              <a16:creationId xmlns:a16="http://schemas.microsoft.com/office/drawing/2014/main" xmlns="" id="{00000000-0008-0000-2000-00004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79" name="285 CuadroTexto">
          <a:extLst>
            <a:ext uri="{FF2B5EF4-FFF2-40B4-BE49-F238E27FC236}">
              <a16:creationId xmlns:a16="http://schemas.microsoft.com/office/drawing/2014/main" xmlns="" id="{00000000-0008-0000-2000-00004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0" name="286 CuadroTexto">
          <a:extLst>
            <a:ext uri="{FF2B5EF4-FFF2-40B4-BE49-F238E27FC236}">
              <a16:creationId xmlns:a16="http://schemas.microsoft.com/office/drawing/2014/main" xmlns="" id="{00000000-0008-0000-2000-00004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1" name="287 CuadroTexto">
          <a:extLst>
            <a:ext uri="{FF2B5EF4-FFF2-40B4-BE49-F238E27FC236}">
              <a16:creationId xmlns:a16="http://schemas.microsoft.com/office/drawing/2014/main" xmlns="" id="{00000000-0008-0000-2000-00004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2" name="288 CuadroTexto">
          <a:extLst>
            <a:ext uri="{FF2B5EF4-FFF2-40B4-BE49-F238E27FC236}">
              <a16:creationId xmlns:a16="http://schemas.microsoft.com/office/drawing/2014/main" xmlns="" id="{00000000-0008-0000-2000-00004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3" name="289 CuadroTexto">
          <a:extLst>
            <a:ext uri="{FF2B5EF4-FFF2-40B4-BE49-F238E27FC236}">
              <a16:creationId xmlns:a16="http://schemas.microsoft.com/office/drawing/2014/main" xmlns="" id="{00000000-0008-0000-2000-00004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4" name="290 CuadroTexto">
          <a:extLst>
            <a:ext uri="{FF2B5EF4-FFF2-40B4-BE49-F238E27FC236}">
              <a16:creationId xmlns:a16="http://schemas.microsoft.com/office/drawing/2014/main" xmlns="" id="{00000000-0008-0000-2000-00004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5" name="291 CuadroTexto">
          <a:extLst>
            <a:ext uri="{FF2B5EF4-FFF2-40B4-BE49-F238E27FC236}">
              <a16:creationId xmlns:a16="http://schemas.microsoft.com/office/drawing/2014/main" xmlns="" id="{00000000-0008-0000-2000-00004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6" name="292 CuadroTexto">
          <a:extLst>
            <a:ext uri="{FF2B5EF4-FFF2-40B4-BE49-F238E27FC236}">
              <a16:creationId xmlns:a16="http://schemas.microsoft.com/office/drawing/2014/main" xmlns="" id="{00000000-0008-0000-2000-00004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7" name="293 CuadroTexto">
          <a:extLst>
            <a:ext uri="{FF2B5EF4-FFF2-40B4-BE49-F238E27FC236}">
              <a16:creationId xmlns:a16="http://schemas.microsoft.com/office/drawing/2014/main" xmlns="" id="{00000000-0008-0000-2000-00004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8" name="294 CuadroTexto">
          <a:extLst>
            <a:ext uri="{FF2B5EF4-FFF2-40B4-BE49-F238E27FC236}">
              <a16:creationId xmlns:a16="http://schemas.microsoft.com/office/drawing/2014/main" xmlns="" id="{00000000-0008-0000-2000-00005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9" name="295 CuadroTexto">
          <a:extLst>
            <a:ext uri="{FF2B5EF4-FFF2-40B4-BE49-F238E27FC236}">
              <a16:creationId xmlns:a16="http://schemas.microsoft.com/office/drawing/2014/main" xmlns="" id="{00000000-0008-0000-2000-00005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90" name="296 CuadroTexto">
          <a:extLst>
            <a:ext uri="{FF2B5EF4-FFF2-40B4-BE49-F238E27FC236}">
              <a16:creationId xmlns:a16="http://schemas.microsoft.com/office/drawing/2014/main" xmlns="" id="{00000000-0008-0000-2000-00005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1" name="298 CuadroTexto">
          <a:extLst>
            <a:ext uri="{FF2B5EF4-FFF2-40B4-BE49-F238E27FC236}">
              <a16:creationId xmlns:a16="http://schemas.microsoft.com/office/drawing/2014/main" xmlns="" id="{00000000-0008-0000-2000-000053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2" name="299 CuadroTexto">
          <a:extLst>
            <a:ext uri="{FF2B5EF4-FFF2-40B4-BE49-F238E27FC236}">
              <a16:creationId xmlns:a16="http://schemas.microsoft.com/office/drawing/2014/main" xmlns="" id="{00000000-0008-0000-2000-000054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3" name="300 CuadroTexto">
          <a:extLst>
            <a:ext uri="{FF2B5EF4-FFF2-40B4-BE49-F238E27FC236}">
              <a16:creationId xmlns:a16="http://schemas.microsoft.com/office/drawing/2014/main" xmlns="" id="{00000000-0008-0000-2000-000055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4" name="301 CuadroTexto">
          <a:extLst>
            <a:ext uri="{FF2B5EF4-FFF2-40B4-BE49-F238E27FC236}">
              <a16:creationId xmlns:a16="http://schemas.microsoft.com/office/drawing/2014/main" xmlns="" id="{00000000-0008-0000-2000-000056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5" name="302 CuadroTexto">
          <a:extLst>
            <a:ext uri="{FF2B5EF4-FFF2-40B4-BE49-F238E27FC236}">
              <a16:creationId xmlns:a16="http://schemas.microsoft.com/office/drawing/2014/main" xmlns="" id="{00000000-0008-0000-2000-000057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6" name="303 CuadroTexto">
          <a:extLst>
            <a:ext uri="{FF2B5EF4-FFF2-40B4-BE49-F238E27FC236}">
              <a16:creationId xmlns:a16="http://schemas.microsoft.com/office/drawing/2014/main" xmlns="" id="{00000000-0008-0000-2000-000058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7" name="304 CuadroTexto">
          <a:extLst>
            <a:ext uri="{FF2B5EF4-FFF2-40B4-BE49-F238E27FC236}">
              <a16:creationId xmlns:a16="http://schemas.microsoft.com/office/drawing/2014/main" xmlns="" id="{00000000-0008-0000-2000-000059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8" name="305 CuadroTexto">
          <a:extLst>
            <a:ext uri="{FF2B5EF4-FFF2-40B4-BE49-F238E27FC236}">
              <a16:creationId xmlns:a16="http://schemas.microsoft.com/office/drawing/2014/main" xmlns="" id="{00000000-0008-0000-2000-00005A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9" name="452 CuadroTexto">
          <a:extLst>
            <a:ext uri="{FF2B5EF4-FFF2-40B4-BE49-F238E27FC236}">
              <a16:creationId xmlns:a16="http://schemas.microsoft.com/office/drawing/2014/main" xmlns="" id="{00000000-0008-0000-2000-00005B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00" name="17 CuadroTexto">
          <a:extLst>
            <a:ext uri="{FF2B5EF4-FFF2-40B4-BE49-F238E27FC236}">
              <a16:creationId xmlns:a16="http://schemas.microsoft.com/office/drawing/2014/main" xmlns="" id="{00000000-0008-0000-2000-00005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701" name="90 CuadroTexto">
          <a:extLst>
            <a:ext uri="{FF2B5EF4-FFF2-40B4-BE49-F238E27FC236}">
              <a16:creationId xmlns:a16="http://schemas.microsoft.com/office/drawing/2014/main" xmlns="" id="{00000000-0008-0000-2000-00005D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2" name="91 CuadroTexto">
          <a:extLst>
            <a:ext uri="{FF2B5EF4-FFF2-40B4-BE49-F238E27FC236}">
              <a16:creationId xmlns:a16="http://schemas.microsoft.com/office/drawing/2014/main" xmlns="" id="{00000000-0008-0000-2000-00005E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3" name="92 CuadroTexto">
          <a:extLst>
            <a:ext uri="{FF2B5EF4-FFF2-40B4-BE49-F238E27FC236}">
              <a16:creationId xmlns:a16="http://schemas.microsoft.com/office/drawing/2014/main" xmlns="" id="{00000000-0008-0000-2000-00005F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4" name="93 CuadroTexto">
          <a:extLst>
            <a:ext uri="{FF2B5EF4-FFF2-40B4-BE49-F238E27FC236}">
              <a16:creationId xmlns:a16="http://schemas.microsoft.com/office/drawing/2014/main" xmlns="" id="{00000000-0008-0000-2000-000060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5" name="94 CuadroTexto">
          <a:extLst>
            <a:ext uri="{FF2B5EF4-FFF2-40B4-BE49-F238E27FC236}">
              <a16:creationId xmlns:a16="http://schemas.microsoft.com/office/drawing/2014/main" xmlns="" id="{00000000-0008-0000-2000-000061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6" name="95 CuadroTexto">
          <a:extLst>
            <a:ext uri="{FF2B5EF4-FFF2-40B4-BE49-F238E27FC236}">
              <a16:creationId xmlns:a16="http://schemas.microsoft.com/office/drawing/2014/main" xmlns="" id="{00000000-0008-0000-2000-000062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7" name="96 CuadroTexto">
          <a:extLst>
            <a:ext uri="{FF2B5EF4-FFF2-40B4-BE49-F238E27FC236}">
              <a16:creationId xmlns:a16="http://schemas.microsoft.com/office/drawing/2014/main" xmlns="" id="{00000000-0008-0000-2000-000063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8" name="97 CuadroTexto">
          <a:extLst>
            <a:ext uri="{FF2B5EF4-FFF2-40B4-BE49-F238E27FC236}">
              <a16:creationId xmlns:a16="http://schemas.microsoft.com/office/drawing/2014/main" xmlns="" id="{00000000-0008-0000-2000-000064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9" name="98 CuadroTexto">
          <a:extLst>
            <a:ext uri="{FF2B5EF4-FFF2-40B4-BE49-F238E27FC236}">
              <a16:creationId xmlns:a16="http://schemas.microsoft.com/office/drawing/2014/main" xmlns="" id="{00000000-0008-0000-2000-000065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10" name="99 CuadroTexto">
          <a:extLst>
            <a:ext uri="{FF2B5EF4-FFF2-40B4-BE49-F238E27FC236}">
              <a16:creationId xmlns:a16="http://schemas.microsoft.com/office/drawing/2014/main" xmlns="" id="{00000000-0008-0000-2000-000066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11" name="100 CuadroTexto">
          <a:extLst>
            <a:ext uri="{FF2B5EF4-FFF2-40B4-BE49-F238E27FC236}">
              <a16:creationId xmlns:a16="http://schemas.microsoft.com/office/drawing/2014/main" xmlns="" id="{00000000-0008-0000-2000-000067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12" name="101 CuadroTexto">
          <a:extLst>
            <a:ext uri="{FF2B5EF4-FFF2-40B4-BE49-F238E27FC236}">
              <a16:creationId xmlns:a16="http://schemas.microsoft.com/office/drawing/2014/main" xmlns="" id="{00000000-0008-0000-2000-000068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13" name="118 CuadroTexto">
          <a:extLst>
            <a:ext uri="{FF2B5EF4-FFF2-40B4-BE49-F238E27FC236}">
              <a16:creationId xmlns:a16="http://schemas.microsoft.com/office/drawing/2014/main" xmlns="" id="{00000000-0008-0000-2000-00006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4" name="119 CuadroTexto">
          <a:extLst>
            <a:ext uri="{FF2B5EF4-FFF2-40B4-BE49-F238E27FC236}">
              <a16:creationId xmlns:a16="http://schemas.microsoft.com/office/drawing/2014/main" xmlns="" id="{00000000-0008-0000-2000-00006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5" name="120 CuadroTexto">
          <a:extLst>
            <a:ext uri="{FF2B5EF4-FFF2-40B4-BE49-F238E27FC236}">
              <a16:creationId xmlns:a16="http://schemas.microsoft.com/office/drawing/2014/main" xmlns="" id="{00000000-0008-0000-2000-00006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6" name="121 CuadroTexto">
          <a:extLst>
            <a:ext uri="{FF2B5EF4-FFF2-40B4-BE49-F238E27FC236}">
              <a16:creationId xmlns:a16="http://schemas.microsoft.com/office/drawing/2014/main" xmlns="" id="{00000000-0008-0000-2000-00006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7" name="122 CuadroTexto">
          <a:extLst>
            <a:ext uri="{FF2B5EF4-FFF2-40B4-BE49-F238E27FC236}">
              <a16:creationId xmlns:a16="http://schemas.microsoft.com/office/drawing/2014/main" xmlns="" id="{00000000-0008-0000-2000-00006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8" name="123 CuadroTexto">
          <a:extLst>
            <a:ext uri="{FF2B5EF4-FFF2-40B4-BE49-F238E27FC236}">
              <a16:creationId xmlns:a16="http://schemas.microsoft.com/office/drawing/2014/main" xmlns="" id="{00000000-0008-0000-2000-00006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9" name="124 CuadroTexto">
          <a:extLst>
            <a:ext uri="{FF2B5EF4-FFF2-40B4-BE49-F238E27FC236}">
              <a16:creationId xmlns:a16="http://schemas.microsoft.com/office/drawing/2014/main" xmlns="" id="{00000000-0008-0000-2000-00006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0" name="125 CuadroTexto">
          <a:extLst>
            <a:ext uri="{FF2B5EF4-FFF2-40B4-BE49-F238E27FC236}">
              <a16:creationId xmlns:a16="http://schemas.microsoft.com/office/drawing/2014/main" xmlns="" id="{00000000-0008-0000-2000-00007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1" name="143 CuadroTexto">
          <a:extLst>
            <a:ext uri="{FF2B5EF4-FFF2-40B4-BE49-F238E27FC236}">
              <a16:creationId xmlns:a16="http://schemas.microsoft.com/office/drawing/2014/main" xmlns="" id="{00000000-0008-0000-2000-00007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2" name="144 CuadroTexto">
          <a:extLst>
            <a:ext uri="{FF2B5EF4-FFF2-40B4-BE49-F238E27FC236}">
              <a16:creationId xmlns:a16="http://schemas.microsoft.com/office/drawing/2014/main" xmlns="" id="{00000000-0008-0000-2000-00007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3" name="145 CuadroTexto">
          <a:extLst>
            <a:ext uri="{FF2B5EF4-FFF2-40B4-BE49-F238E27FC236}">
              <a16:creationId xmlns:a16="http://schemas.microsoft.com/office/drawing/2014/main" xmlns="" id="{00000000-0008-0000-2000-00007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4" name="146 CuadroTexto">
          <a:extLst>
            <a:ext uri="{FF2B5EF4-FFF2-40B4-BE49-F238E27FC236}">
              <a16:creationId xmlns:a16="http://schemas.microsoft.com/office/drawing/2014/main" xmlns="" id="{00000000-0008-0000-2000-00007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5" name="147 CuadroTexto">
          <a:extLst>
            <a:ext uri="{FF2B5EF4-FFF2-40B4-BE49-F238E27FC236}">
              <a16:creationId xmlns:a16="http://schemas.microsoft.com/office/drawing/2014/main" xmlns="" id="{00000000-0008-0000-2000-00007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6" name="148 CuadroTexto">
          <a:extLst>
            <a:ext uri="{FF2B5EF4-FFF2-40B4-BE49-F238E27FC236}">
              <a16:creationId xmlns:a16="http://schemas.microsoft.com/office/drawing/2014/main" xmlns="" id="{00000000-0008-0000-2000-00007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7" name="149 CuadroTexto">
          <a:extLst>
            <a:ext uri="{FF2B5EF4-FFF2-40B4-BE49-F238E27FC236}">
              <a16:creationId xmlns:a16="http://schemas.microsoft.com/office/drawing/2014/main" xmlns="" id="{00000000-0008-0000-2000-00007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8" name="150 CuadroTexto">
          <a:extLst>
            <a:ext uri="{FF2B5EF4-FFF2-40B4-BE49-F238E27FC236}">
              <a16:creationId xmlns:a16="http://schemas.microsoft.com/office/drawing/2014/main" xmlns="" id="{00000000-0008-0000-2000-00007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9" name="151 CuadroTexto">
          <a:extLst>
            <a:ext uri="{FF2B5EF4-FFF2-40B4-BE49-F238E27FC236}">
              <a16:creationId xmlns:a16="http://schemas.microsoft.com/office/drawing/2014/main" xmlns="" id="{00000000-0008-0000-2000-00007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0" name="152 CuadroTexto">
          <a:extLst>
            <a:ext uri="{FF2B5EF4-FFF2-40B4-BE49-F238E27FC236}">
              <a16:creationId xmlns:a16="http://schemas.microsoft.com/office/drawing/2014/main" xmlns="" id="{00000000-0008-0000-2000-00007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1" name="153 CuadroTexto">
          <a:extLst>
            <a:ext uri="{FF2B5EF4-FFF2-40B4-BE49-F238E27FC236}">
              <a16:creationId xmlns:a16="http://schemas.microsoft.com/office/drawing/2014/main" xmlns="" id="{00000000-0008-0000-2000-00007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2" name="154 CuadroTexto">
          <a:extLst>
            <a:ext uri="{FF2B5EF4-FFF2-40B4-BE49-F238E27FC236}">
              <a16:creationId xmlns:a16="http://schemas.microsoft.com/office/drawing/2014/main" xmlns="" id="{00000000-0008-0000-2000-00007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3" name="155 CuadroTexto">
          <a:extLst>
            <a:ext uri="{FF2B5EF4-FFF2-40B4-BE49-F238E27FC236}">
              <a16:creationId xmlns:a16="http://schemas.microsoft.com/office/drawing/2014/main" xmlns="" id="{00000000-0008-0000-2000-00007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4" name="156 CuadroTexto">
          <a:extLst>
            <a:ext uri="{FF2B5EF4-FFF2-40B4-BE49-F238E27FC236}">
              <a16:creationId xmlns:a16="http://schemas.microsoft.com/office/drawing/2014/main" xmlns="" id="{00000000-0008-0000-2000-00007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5" name="157 CuadroTexto">
          <a:extLst>
            <a:ext uri="{FF2B5EF4-FFF2-40B4-BE49-F238E27FC236}">
              <a16:creationId xmlns:a16="http://schemas.microsoft.com/office/drawing/2014/main" xmlns="" id="{00000000-0008-0000-2000-00007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6" name="158 CuadroTexto">
          <a:extLst>
            <a:ext uri="{FF2B5EF4-FFF2-40B4-BE49-F238E27FC236}">
              <a16:creationId xmlns:a16="http://schemas.microsoft.com/office/drawing/2014/main" xmlns="" id="{00000000-0008-0000-2000-00008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7" name="159 CuadroTexto">
          <a:extLst>
            <a:ext uri="{FF2B5EF4-FFF2-40B4-BE49-F238E27FC236}">
              <a16:creationId xmlns:a16="http://schemas.microsoft.com/office/drawing/2014/main" xmlns="" id="{00000000-0008-0000-2000-00008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8" name="160 CuadroTexto">
          <a:extLst>
            <a:ext uri="{FF2B5EF4-FFF2-40B4-BE49-F238E27FC236}">
              <a16:creationId xmlns:a16="http://schemas.microsoft.com/office/drawing/2014/main" xmlns="" id="{00000000-0008-0000-2000-00008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9" name="161 CuadroTexto">
          <a:extLst>
            <a:ext uri="{FF2B5EF4-FFF2-40B4-BE49-F238E27FC236}">
              <a16:creationId xmlns:a16="http://schemas.microsoft.com/office/drawing/2014/main" xmlns="" id="{00000000-0008-0000-2000-00008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0" name="162 CuadroTexto">
          <a:extLst>
            <a:ext uri="{FF2B5EF4-FFF2-40B4-BE49-F238E27FC236}">
              <a16:creationId xmlns:a16="http://schemas.microsoft.com/office/drawing/2014/main" xmlns="" id="{00000000-0008-0000-2000-00008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1" name="163 CuadroTexto">
          <a:extLst>
            <a:ext uri="{FF2B5EF4-FFF2-40B4-BE49-F238E27FC236}">
              <a16:creationId xmlns:a16="http://schemas.microsoft.com/office/drawing/2014/main" xmlns="" id="{00000000-0008-0000-2000-00008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2" name="164 CuadroTexto">
          <a:extLst>
            <a:ext uri="{FF2B5EF4-FFF2-40B4-BE49-F238E27FC236}">
              <a16:creationId xmlns:a16="http://schemas.microsoft.com/office/drawing/2014/main" xmlns="" id="{00000000-0008-0000-2000-00008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3" name="165 CuadroTexto">
          <a:extLst>
            <a:ext uri="{FF2B5EF4-FFF2-40B4-BE49-F238E27FC236}">
              <a16:creationId xmlns:a16="http://schemas.microsoft.com/office/drawing/2014/main" xmlns="" id="{00000000-0008-0000-2000-00008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4" name="166 CuadroTexto">
          <a:extLst>
            <a:ext uri="{FF2B5EF4-FFF2-40B4-BE49-F238E27FC236}">
              <a16:creationId xmlns:a16="http://schemas.microsoft.com/office/drawing/2014/main" xmlns="" id="{00000000-0008-0000-2000-00008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5" name="167 CuadroTexto">
          <a:extLst>
            <a:ext uri="{FF2B5EF4-FFF2-40B4-BE49-F238E27FC236}">
              <a16:creationId xmlns:a16="http://schemas.microsoft.com/office/drawing/2014/main" xmlns="" id="{00000000-0008-0000-2000-00008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6" name="168 CuadroTexto">
          <a:extLst>
            <a:ext uri="{FF2B5EF4-FFF2-40B4-BE49-F238E27FC236}">
              <a16:creationId xmlns:a16="http://schemas.microsoft.com/office/drawing/2014/main" xmlns="" id="{00000000-0008-0000-2000-00008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7" name="169 CuadroTexto">
          <a:extLst>
            <a:ext uri="{FF2B5EF4-FFF2-40B4-BE49-F238E27FC236}">
              <a16:creationId xmlns:a16="http://schemas.microsoft.com/office/drawing/2014/main" xmlns="" id="{00000000-0008-0000-2000-00008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8" name="170 CuadroTexto">
          <a:extLst>
            <a:ext uri="{FF2B5EF4-FFF2-40B4-BE49-F238E27FC236}">
              <a16:creationId xmlns:a16="http://schemas.microsoft.com/office/drawing/2014/main" xmlns="" id="{00000000-0008-0000-2000-00008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9" name="171 CuadroTexto">
          <a:extLst>
            <a:ext uri="{FF2B5EF4-FFF2-40B4-BE49-F238E27FC236}">
              <a16:creationId xmlns:a16="http://schemas.microsoft.com/office/drawing/2014/main" xmlns="" id="{00000000-0008-0000-2000-00008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0" name="172 CuadroTexto">
          <a:extLst>
            <a:ext uri="{FF2B5EF4-FFF2-40B4-BE49-F238E27FC236}">
              <a16:creationId xmlns:a16="http://schemas.microsoft.com/office/drawing/2014/main" xmlns="" id="{00000000-0008-0000-2000-00008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1" name="173 CuadroTexto">
          <a:extLst>
            <a:ext uri="{FF2B5EF4-FFF2-40B4-BE49-F238E27FC236}">
              <a16:creationId xmlns:a16="http://schemas.microsoft.com/office/drawing/2014/main" xmlns="" id="{00000000-0008-0000-2000-00008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2" name="174 CuadroTexto">
          <a:extLst>
            <a:ext uri="{FF2B5EF4-FFF2-40B4-BE49-F238E27FC236}">
              <a16:creationId xmlns:a16="http://schemas.microsoft.com/office/drawing/2014/main" xmlns="" id="{00000000-0008-0000-2000-00009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3" name="175 CuadroTexto">
          <a:extLst>
            <a:ext uri="{FF2B5EF4-FFF2-40B4-BE49-F238E27FC236}">
              <a16:creationId xmlns:a16="http://schemas.microsoft.com/office/drawing/2014/main" xmlns="" id="{00000000-0008-0000-2000-00009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4" name="176 CuadroTexto">
          <a:extLst>
            <a:ext uri="{FF2B5EF4-FFF2-40B4-BE49-F238E27FC236}">
              <a16:creationId xmlns:a16="http://schemas.microsoft.com/office/drawing/2014/main" xmlns="" id="{00000000-0008-0000-2000-00009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5" name="177 CuadroTexto">
          <a:extLst>
            <a:ext uri="{FF2B5EF4-FFF2-40B4-BE49-F238E27FC236}">
              <a16:creationId xmlns:a16="http://schemas.microsoft.com/office/drawing/2014/main" xmlns="" id="{00000000-0008-0000-2000-00009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6" name="178 CuadroTexto">
          <a:extLst>
            <a:ext uri="{FF2B5EF4-FFF2-40B4-BE49-F238E27FC236}">
              <a16:creationId xmlns:a16="http://schemas.microsoft.com/office/drawing/2014/main" xmlns="" id="{00000000-0008-0000-2000-00009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7" name="179 CuadroTexto">
          <a:extLst>
            <a:ext uri="{FF2B5EF4-FFF2-40B4-BE49-F238E27FC236}">
              <a16:creationId xmlns:a16="http://schemas.microsoft.com/office/drawing/2014/main" xmlns="" id="{00000000-0008-0000-2000-00009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8" name="180 CuadroTexto">
          <a:extLst>
            <a:ext uri="{FF2B5EF4-FFF2-40B4-BE49-F238E27FC236}">
              <a16:creationId xmlns:a16="http://schemas.microsoft.com/office/drawing/2014/main" xmlns="" id="{00000000-0008-0000-2000-00009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9" name="181 CuadroTexto">
          <a:extLst>
            <a:ext uri="{FF2B5EF4-FFF2-40B4-BE49-F238E27FC236}">
              <a16:creationId xmlns:a16="http://schemas.microsoft.com/office/drawing/2014/main" xmlns="" id="{00000000-0008-0000-2000-00009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0" name="182 CuadroTexto">
          <a:extLst>
            <a:ext uri="{FF2B5EF4-FFF2-40B4-BE49-F238E27FC236}">
              <a16:creationId xmlns:a16="http://schemas.microsoft.com/office/drawing/2014/main" xmlns="" id="{00000000-0008-0000-2000-00009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1" name="183 CuadroTexto">
          <a:extLst>
            <a:ext uri="{FF2B5EF4-FFF2-40B4-BE49-F238E27FC236}">
              <a16:creationId xmlns:a16="http://schemas.microsoft.com/office/drawing/2014/main" xmlns="" id="{00000000-0008-0000-2000-00009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2" name="184 CuadroTexto">
          <a:extLst>
            <a:ext uri="{FF2B5EF4-FFF2-40B4-BE49-F238E27FC236}">
              <a16:creationId xmlns:a16="http://schemas.microsoft.com/office/drawing/2014/main" xmlns="" id="{00000000-0008-0000-2000-00009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3" name="185 CuadroTexto">
          <a:extLst>
            <a:ext uri="{FF2B5EF4-FFF2-40B4-BE49-F238E27FC236}">
              <a16:creationId xmlns:a16="http://schemas.microsoft.com/office/drawing/2014/main" xmlns="" id="{00000000-0008-0000-2000-00009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4" name="186 CuadroTexto">
          <a:extLst>
            <a:ext uri="{FF2B5EF4-FFF2-40B4-BE49-F238E27FC236}">
              <a16:creationId xmlns:a16="http://schemas.microsoft.com/office/drawing/2014/main" xmlns="" id="{00000000-0008-0000-2000-00009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5" name="187 CuadroTexto">
          <a:extLst>
            <a:ext uri="{FF2B5EF4-FFF2-40B4-BE49-F238E27FC236}">
              <a16:creationId xmlns:a16="http://schemas.microsoft.com/office/drawing/2014/main" xmlns="" id="{00000000-0008-0000-2000-00009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6" name="188 CuadroTexto">
          <a:extLst>
            <a:ext uri="{FF2B5EF4-FFF2-40B4-BE49-F238E27FC236}">
              <a16:creationId xmlns:a16="http://schemas.microsoft.com/office/drawing/2014/main" xmlns="" id="{00000000-0008-0000-2000-00009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7" name="189 CuadroTexto">
          <a:extLst>
            <a:ext uri="{FF2B5EF4-FFF2-40B4-BE49-F238E27FC236}">
              <a16:creationId xmlns:a16="http://schemas.microsoft.com/office/drawing/2014/main" xmlns="" id="{00000000-0008-0000-2000-00009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8" name="190 CuadroTexto">
          <a:extLst>
            <a:ext uri="{FF2B5EF4-FFF2-40B4-BE49-F238E27FC236}">
              <a16:creationId xmlns:a16="http://schemas.microsoft.com/office/drawing/2014/main" xmlns="" id="{00000000-0008-0000-2000-0000A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9" name="191 CuadroTexto">
          <a:extLst>
            <a:ext uri="{FF2B5EF4-FFF2-40B4-BE49-F238E27FC236}">
              <a16:creationId xmlns:a16="http://schemas.microsoft.com/office/drawing/2014/main" xmlns="" id="{00000000-0008-0000-2000-0000A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0" name="192 CuadroTexto">
          <a:extLst>
            <a:ext uri="{FF2B5EF4-FFF2-40B4-BE49-F238E27FC236}">
              <a16:creationId xmlns:a16="http://schemas.microsoft.com/office/drawing/2014/main" xmlns="" id="{00000000-0008-0000-2000-0000A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1" name="193 CuadroTexto">
          <a:extLst>
            <a:ext uri="{FF2B5EF4-FFF2-40B4-BE49-F238E27FC236}">
              <a16:creationId xmlns:a16="http://schemas.microsoft.com/office/drawing/2014/main" xmlns="" id="{00000000-0008-0000-2000-0000A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2" name="194 CuadroTexto">
          <a:extLst>
            <a:ext uri="{FF2B5EF4-FFF2-40B4-BE49-F238E27FC236}">
              <a16:creationId xmlns:a16="http://schemas.microsoft.com/office/drawing/2014/main" xmlns="" id="{00000000-0008-0000-2000-0000A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3" name="195 CuadroTexto">
          <a:extLst>
            <a:ext uri="{FF2B5EF4-FFF2-40B4-BE49-F238E27FC236}">
              <a16:creationId xmlns:a16="http://schemas.microsoft.com/office/drawing/2014/main" xmlns="" id="{00000000-0008-0000-2000-0000A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4" name="196 CuadroTexto">
          <a:extLst>
            <a:ext uri="{FF2B5EF4-FFF2-40B4-BE49-F238E27FC236}">
              <a16:creationId xmlns:a16="http://schemas.microsoft.com/office/drawing/2014/main" xmlns="" id="{00000000-0008-0000-2000-0000A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5" name="197 CuadroTexto">
          <a:extLst>
            <a:ext uri="{FF2B5EF4-FFF2-40B4-BE49-F238E27FC236}">
              <a16:creationId xmlns:a16="http://schemas.microsoft.com/office/drawing/2014/main" xmlns="" id="{00000000-0008-0000-2000-0000A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6" name="198 CuadroTexto">
          <a:extLst>
            <a:ext uri="{FF2B5EF4-FFF2-40B4-BE49-F238E27FC236}">
              <a16:creationId xmlns:a16="http://schemas.microsoft.com/office/drawing/2014/main" xmlns="" id="{00000000-0008-0000-2000-0000A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7" name="199 CuadroTexto">
          <a:extLst>
            <a:ext uri="{FF2B5EF4-FFF2-40B4-BE49-F238E27FC236}">
              <a16:creationId xmlns:a16="http://schemas.microsoft.com/office/drawing/2014/main" xmlns="" id="{00000000-0008-0000-2000-0000A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8" name="200 CuadroTexto">
          <a:extLst>
            <a:ext uri="{FF2B5EF4-FFF2-40B4-BE49-F238E27FC236}">
              <a16:creationId xmlns:a16="http://schemas.microsoft.com/office/drawing/2014/main" xmlns="" id="{00000000-0008-0000-2000-0000A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9" name="201 CuadroTexto">
          <a:extLst>
            <a:ext uri="{FF2B5EF4-FFF2-40B4-BE49-F238E27FC236}">
              <a16:creationId xmlns:a16="http://schemas.microsoft.com/office/drawing/2014/main" xmlns="" id="{00000000-0008-0000-2000-0000A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0" name="202 CuadroTexto">
          <a:extLst>
            <a:ext uri="{FF2B5EF4-FFF2-40B4-BE49-F238E27FC236}">
              <a16:creationId xmlns:a16="http://schemas.microsoft.com/office/drawing/2014/main" xmlns="" id="{00000000-0008-0000-2000-0000A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1" name="203 CuadroTexto">
          <a:extLst>
            <a:ext uri="{FF2B5EF4-FFF2-40B4-BE49-F238E27FC236}">
              <a16:creationId xmlns:a16="http://schemas.microsoft.com/office/drawing/2014/main" xmlns="" id="{00000000-0008-0000-2000-0000A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2" name="204 CuadroTexto">
          <a:extLst>
            <a:ext uri="{FF2B5EF4-FFF2-40B4-BE49-F238E27FC236}">
              <a16:creationId xmlns:a16="http://schemas.microsoft.com/office/drawing/2014/main" xmlns="" id="{00000000-0008-0000-2000-0000A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3" name="205 CuadroTexto">
          <a:extLst>
            <a:ext uri="{FF2B5EF4-FFF2-40B4-BE49-F238E27FC236}">
              <a16:creationId xmlns:a16="http://schemas.microsoft.com/office/drawing/2014/main" xmlns="" id="{00000000-0008-0000-2000-0000A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4" name="206 CuadroTexto">
          <a:extLst>
            <a:ext uri="{FF2B5EF4-FFF2-40B4-BE49-F238E27FC236}">
              <a16:creationId xmlns:a16="http://schemas.microsoft.com/office/drawing/2014/main" xmlns="" id="{00000000-0008-0000-2000-0000B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5" name="207 CuadroTexto">
          <a:extLst>
            <a:ext uri="{FF2B5EF4-FFF2-40B4-BE49-F238E27FC236}">
              <a16:creationId xmlns:a16="http://schemas.microsoft.com/office/drawing/2014/main" xmlns="" id="{00000000-0008-0000-2000-0000B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6" name="208 CuadroTexto">
          <a:extLst>
            <a:ext uri="{FF2B5EF4-FFF2-40B4-BE49-F238E27FC236}">
              <a16:creationId xmlns:a16="http://schemas.microsoft.com/office/drawing/2014/main" xmlns="" id="{00000000-0008-0000-2000-0000B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7" name="209 CuadroTexto">
          <a:extLst>
            <a:ext uri="{FF2B5EF4-FFF2-40B4-BE49-F238E27FC236}">
              <a16:creationId xmlns:a16="http://schemas.microsoft.com/office/drawing/2014/main" xmlns="" id="{00000000-0008-0000-2000-0000B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8" name="210 CuadroTexto">
          <a:extLst>
            <a:ext uri="{FF2B5EF4-FFF2-40B4-BE49-F238E27FC236}">
              <a16:creationId xmlns:a16="http://schemas.microsoft.com/office/drawing/2014/main" xmlns="" id="{00000000-0008-0000-2000-0000B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9" name="211 CuadroTexto">
          <a:extLst>
            <a:ext uri="{FF2B5EF4-FFF2-40B4-BE49-F238E27FC236}">
              <a16:creationId xmlns:a16="http://schemas.microsoft.com/office/drawing/2014/main" xmlns="" id="{00000000-0008-0000-2000-0000B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0" name="212 CuadroTexto">
          <a:extLst>
            <a:ext uri="{FF2B5EF4-FFF2-40B4-BE49-F238E27FC236}">
              <a16:creationId xmlns:a16="http://schemas.microsoft.com/office/drawing/2014/main" xmlns="" id="{00000000-0008-0000-2000-0000B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1" name="213 CuadroTexto">
          <a:extLst>
            <a:ext uri="{FF2B5EF4-FFF2-40B4-BE49-F238E27FC236}">
              <a16:creationId xmlns:a16="http://schemas.microsoft.com/office/drawing/2014/main" xmlns="" id="{00000000-0008-0000-2000-0000B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2" name="214 CuadroTexto">
          <a:extLst>
            <a:ext uri="{FF2B5EF4-FFF2-40B4-BE49-F238E27FC236}">
              <a16:creationId xmlns:a16="http://schemas.microsoft.com/office/drawing/2014/main" xmlns="" id="{00000000-0008-0000-2000-0000B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3" name="215 CuadroTexto">
          <a:extLst>
            <a:ext uri="{FF2B5EF4-FFF2-40B4-BE49-F238E27FC236}">
              <a16:creationId xmlns:a16="http://schemas.microsoft.com/office/drawing/2014/main" xmlns="" id="{00000000-0008-0000-2000-0000B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4" name="216 CuadroTexto">
          <a:extLst>
            <a:ext uri="{FF2B5EF4-FFF2-40B4-BE49-F238E27FC236}">
              <a16:creationId xmlns:a16="http://schemas.microsoft.com/office/drawing/2014/main" xmlns="" id="{00000000-0008-0000-2000-0000B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5" name="217 CuadroTexto">
          <a:extLst>
            <a:ext uri="{FF2B5EF4-FFF2-40B4-BE49-F238E27FC236}">
              <a16:creationId xmlns:a16="http://schemas.microsoft.com/office/drawing/2014/main" xmlns="" id="{00000000-0008-0000-2000-0000B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6" name="218 CuadroTexto">
          <a:extLst>
            <a:ext uri="{FF2B5EF4-FFF2-40B4-BE49-F238E27FC236}">
              <a16:creationId xmlns:a16="http://schemas.microsoft.com/office/drawing/2014/main" xmlns="" id="{00000000-0008-0000-2000-0000B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7" name="219 CuadroTexto">
          <a:extLst>
            <a:ext uri="{FF2B5EF4-FFF2-40B4-BE49-F238E27FC236}">
              <a16:creationId xmlns:a16="http://schemas.microsoft.com/office/drawing/2014/main" xmlns="" id="{00000000-0008-0000-2000-0000B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8" name="220 CuadroTexto">
          <a:extLst>
            <a:ext uri="{FF2B5EF4-FFF2-40B4-BE49-F238E27FC236}">
              <a16:creationId xmlns:a16="http://schemas.microsoft.com/office/drawing/2014/main" xmlns="" id="{00000000-0008-0000-2000-0000B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9" name="221 CuadroTexto">
          <a:extLst>
            <a:ext uri="{FF2B5EF4-FFF2-40B4-BE49-F238E27FC236}">
              <a16:creationId xmlns:a16="http://schemas.microsoft.com/office/drawing/2014/main" xmlns="" id="{00000000-0008-0000-2000-0000B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0" name="222 CuadroTexto">
          <a:extLst>
            <a:ext uri="{FF2B5EF4-FFF2-40B4-BE49-F238E27FC236}">
              <a16:creationId xmlns:a16="http://schemas.microsoft.com/office/drawing/2014/main" xmlns="" id="{00000000-0008-0000-2000-0000C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1" name="223 CuadroTexto">
          <a:extLst>
            <a:ext uri="{FF2B5EF4-FFF2-40B4-BE49-F238E27FC236}">
              <a16:creationId xmlns:a16="http://schemas.microsoft.com/office/drawing/2014/main" xmlns="" id="{00000000-0008-0000-2000-0000C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2" name="224 CuadroTexto">
          <a:extLst>
            <a:ext uri="{FF2B5EF4-FFF2-40B4-BE49-F238E27FC236}">
              <a16:creationId xmlns:a16="http://schemas.microsoft.com/office/drawing/2014/main" xmlns="" id="{00000000-0008-0000-2000-0000C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3" name="225 CuadroTexto">
          <a:extLst>
            <a:ext uri="{FF2B5EF4-FFF2-40B4-BE49-F238E27FC236}">
              <a16:creationId xmlns:a16="http://schemas.microsoft.com/office/drawing/2014/main" xmlns="" id="{00000000-0008-0000-2000-0000C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4" name="226 CuadroTexto">
          <a:extLst>
            <a:ext uri="{FF2B5EF4-FFF2-40B4-BE49-F238E27FC236}">
              <a16:creationId xmlns:a16="http://schemas.microsoft.com/office/drawing/2014/main" xmlns="" id="{00000000-0008-0000-2000-0000C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5" name="227 CuadroTexto">
          <a:extLst>
            <a:ext uri="{FF2B5EF4-FFF2-40B4-BE49-F238E27FC236}">
              <a16:creationId xmlns:a16="http://schemas.microsoft.com/office/drawing/2014/main" xmlns="" id="{00000000-0008-0000-2000-0000C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6" name="228 CuadroTexto">
          <a:extLst>
            <a:ext uri="{FF2B5EF4-FFF2-40B4-BE49-F238E27FC236}">
              <a16:creationId xmlns:a16="http://schemas.microsoft.com/office/drawing/2014/main" xmlns="" id="{00000000-0008-0000-2000-0000C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7" name="229 CuadroTexto">
          <a:extLst>
            <a:ext uri="{FF2B5EF4-FFF2-40B4-BE49-F238E27FC236}">
              <a16:creationId xmlns:a16="http://schemas.microsoft.com/office/drawing/2014/main" xmlns="" id="{00000000-0008-0000-2000-0000C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8" name="230 CuadroTexto">
          <a:extLst>
            <a:ext uri="{FF2B5EF4-FFF2-40B4-BE49-F238E27FC236}">
              <a16:creationId xmlns:a16="http://schemas.microsoft.com/office/drawing/2014/main" xmlns="" id="{00000000-0008-0000-2000-0000C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9" name="231 CuadroTexto">
          <a:extLst>
            <a:ext uri="{FF2B5EF4-FFF2-40B4-BE49-F238E27FC236}">
              <a16:creationId xmlns:a16="http://schemas.microsoft.com/office/drawing/2014/main" xmlns="" id="{00000000-0008-0000-2000-0000C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0" name="232 CuadroTexto">
          <a:extLst>
            <a:ext uri="{FF2B5EF4-FFF2-40B4-BE49-F238E27FC236}">
              <a16:creationId xmlns:a16="http://schemas.microsoft.com/office/drawing/2014/main" xmlns="" id="{00000000-0008-0000-2000-0000C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1" name="233 CuadroTexto">
          <a:extLst>
            <a:ext uri="{FF2B5EF4-FFF2-40B4-BE49-F238E27FC236}">
              <a16:creationId xmlns:a16="http://schemas.microsoft.com/office/drawing/2014/main" xmlns="" id="{00000000-0008-0000-2000-0000C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2" name="234 CuadroTexto">
          <a:extLst>
            <a:ext uri="{FF2B5EF4-FFF2-40B4-BE49-F238E27FC236}">
              <a16:creationId xmlns:a16="http://schemas.microsoft.com/office/drawing/2014/main" xmlns="" id="{00000000-0008-0000-2000-0000C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3" name="235 CuadroTexto">
          <a:extLst>
            <a:ext uri="{FF2B5EF4-FFF2-40B4-BE49-F238E27FC236}">
              <a16:creationId xmlns:a16="http://schemas.microsoft.com/office/drawing/2014/main" xmlns="" id="{00000000-0008-0000-2000-0000C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4" name="236 CuadroTexto">
          <a:extLst>
            <a:ext uri="{FF2B5EF4-FFF2-40B4-BE49-F238E27FC236}">
              <a16:creationId xmlns:a16="http://schemas.microsoft.com/office/drawing/2014/main" xmlns="" id="{00000000-0008-0000-2000-0000C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5" name="237 CuadroTexto">
          <a:extLst>
            <a:ext uri="{FF2B5EF4-FFF2-40B4-BE49-F238E27FC236}">
              <a16:creationId xmlns:a16="http://schemas.microsoft.com/office/drawing/2014/main" xmlns="" id="{00000000-0008-0000-2000-0000C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6" name="238 CuadroTexto">
          <a:extLst>
            <a:ext uri="{FF2B5EF4-FFF2-40B4-BE49-F238E27FC236}">
              <a16:creationId xmlns:a16="http://schemas.microsoft.com/office/drawing/2014/main" xmlns="" id="{00000000-0008-0000-2000-0000D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7" name="239 CuadroTexto">
          <a:extLst>
            <a:ext uri="{FF2B5EF4-FFF2-40B4-BE49-F238E27FC236}">
              <a16:creationId xmlns:a16="http://schemas.microsoft.com/office/drawing/2014/main" xmlns="" id="{00000000-0008-0000-2000-0000D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8" name="240 CuadroTexto">
          <a:extLst>
            <a:ext uri="{FF2B5EF4-FFF2-40B4-BE49-F238E27FC236}">
              <a16:creationId xmlns:a16="http://schemas.microsoft.com/office/drawing/2014/main" xmlns="" id="{00000000-0008-0000-2000-0000D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9" name="241 CuadroTexto">
          <a:extLst>
            <a:ext uri="{FF2B5EF4-FFF2-40B4-BE49-F238E27FC236}">
              <a16:creationId xmlns:a16="http://schemas.microsoft.com/office/drawing/2014/main" xmlns="" id="{00000000-0008-0000-2000-0000D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0" name="242 CuadroTexto">
          <a:extLst>
            <a:ext uri="{FF2B5EF4-FFF2-40B4-BE49-F238E27FC236}">
              <a16:creationId xmlns:a16="http://schemas.microsoft.com/office/drawing/2014/main" xmlns="" id="{00000000-0008-0000-2000-0000D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1" name="243 CuadroTexto">
          <a:extLst>
            <a:ext uri="{FF2B5EF4-FFF2-40B4-BE49-F238E27FC236}">
              <a16:creationId xmlns:a16="http://schemas.microsoft.com/office/drawing/2014/main" xmlns="" id="{00000000-0008-0000-2000-0000D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2" name="244 CuadroTexto">
          <a:extLst>
            <a:ext uri="{FF2B5EF4-FFF2-40B4-BE49-F238E27FC236}">
              <a16:creationId xmlns:a16="http://schemas.microsoft.com/office/drawing/2014/main" xmlns="" id="{00000000-0008-0000-2000-0000D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3" name="245 CuadroTexto">
          <a:extLst>
            <a:ext uri="{FF2B5EF4-FFF2-40B4-BE49-F238E27FC236}">
              <a16:creationId xmlns:a16="http://schemas.microsoft.com/office/drawing/2014/main" xmlns="" id="{00000000-0008-0000-2000-0000D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4" name="246 CuadroTexto">
          <a:extLst>
            <a:ext uri="{FF2B5EF4-FFF2-40B4-BE49-F238E27FC236}">
              <a16:creationId xmlns:a16="http://schemas.microsoft.com/office/drawing/2014/main" xmlns="" id="{00000000-0008-0000-2000-0000D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5" name="247 CuadroTexto">
          <a:extLst>
            <a:ext uri="{FF2B5EF4-FFF2-40B4-BE49-F238E27FC236}">
              <a16:creationId xmlns:a16="http://schemas.microsoft.com/office/drawing/2014/main" xmlns="" id="{00000000-0008-0000-2000-0000D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6" name="248 CuadroTexto">
          <a:extLst>
            <a:ext uri="{FF2B5EF4-FFF2-40B4-BE49-F238E27FC236}">
              <a16:creationId xmlns:a16="http://schemas.microsoft.com/office/drawing/2014/main" xmlns="" id="{00000000-0008-0000-2000-0000D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7" name="249 CuadroTexto">
          <a:extLst>
            <a:ext uri="{FF2B5EF4-FFF2-40B4-BE49-F238E27FC236}">
              <a16:creationId xmlns:a16="http://schemas.microsoft.com/office/drawing/2014/main" xmlns="" id="{00000000-0008-0000-2000-0000D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8" name="250 CuadroTexto">
          <a:extLst>
            <a:ext uri="{FF2B5EF4-FFF2-40B4-BE49-F238E27FC236}">
              <a16:creationId xmlns:a16="http://schemas.microsoft.com/office/drawing/2014/main" xmlns="" id="{00000000-0008-0000-2000-0000D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9" name="251 CuadroTexto">
          <a:extLst>
            <a:ext uri="{FF2B5EF4-FFF2-40B4-BE49-F238E27FC236}">
              <a16:creationId xmlns:a16="http://schemas.microsoft.com/office/drawing/2014/main" xmlns="" id="{00000000-0008-0000-2000-0000D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0" name="252 CuadroTexto">
          <a:extLst>
            <a:ext uri="{FF2B5EF4-FFF2-40B4-BE49-F238E27FC236}">
              <a16:creationId xmlns:a16="http://schemas.microsoft.com/office/drawing/2014/main" xmlns="" id="{00000000-0008-0000-2000-0000D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1" name="253 CuadroTexto">
          <a:extLst>
            <a:ext uri="{FF2B5EF4-FFF2-40B4-BE49-F238E27FC236}">
              <a16:creationId xmlns:a16="http://schemas.microsoft.com/office/drawing/2014/main" xmlns="" id="{00000000-0008-0000-2000-0000D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2" name="254 CuadroTexto">
          <a:extLst>
            <a:ext uri="{FF2B5EF4-FFF2-40B4-BE49-F238E27FC236}">
              <a16:creationId xmlns:a16="http://schemas.microsoft.com/office/drawing/2014/main" xmlns="" id="{00000000-0008-0000-2000-0000E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3" name="255 CuadroTexto">
          <a:extLst>
            <a:ext uri="{FF2B5EF4-FFF2-40B4-BE49-F238E27FC236}">
              <a16:creationId xmlns:a16="http://schemas.microsoft.com/office/drawing/2014/main" xmlns="" id="{00000000-0008-0000-2000-0000E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4" name="256 CuadroTexto">
          <a:extLst>
            <a:ext uri="{FF2B5EF4-FFF2-40B4-BE49-F238E27FC236}">
              <a16:creationId xmlns:a16="http://schemas.microsoft.com/office/drawing/2014/main" xmlns="" id="{00000000-0008-0000-2000-0000E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5" name="257 CuadroTexto">
          <a:extLst>
            <a:ext uri="{FF2B5EF4-FFF2-40B4-BE49-F238E27FC236}">
              <a16:creationId xmlns:a16="http://schemas.microsoft.com/office/drawing/2014/main" xmlns="" id="{00000000-0008-0000-2000-0000E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6" name="258 CuadroTexto">
          <a:extLst>
            <a:ext uri="{FF2B5EF4-FFF2-40B4-BE49-F238E27FC236}">
              <a16:creationId xmlns:a16="http://schemas.microsoft.com/office/drawing/2014/main" xmlns="" id="{00000000-0008-0000-2000-0000E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7" name="259 CuadroTexto">
          <a:extLst>
            <a:ext uri="{FF2B5EF4-FFF2-40B4-BE49-F238E27FC236}">
              <a16:creationId xmlns:a16="http://schemas.microsoft.com/office/drawing/2014/main" xmlns="" id="{00000000-0008-0000-2000-0000E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8" name="260 CuadroTexto">
          <a:extLst>
            <a:ext uri="{FF2B5EF4-FFF2-40B4-BE49-F238E27FC236}">
              <a16:creationId xmlns:a16="http://schemas.microsoft.com/office/drawing/2014/main" xmlns="" id="{00000000-0008-0000-2000-0000E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9" name="261 CuadroTexto">
          <a:extLst>
            <a:ext uri="{FF2B5EF4-FFF2-40B4-BE49-F238E27FC236}">
              <a16:creationId xmlns:a16="http://schemas.microsoft.com/office/drawing/2014/main" xmlns="" id="{00000000-0008-0000-2000-0000E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0" name="262 CuadroTexto">
          <a:extLst>
            <a:ext uri="{FF2B5EF4-FFF2-40B4-BE49-F238E27FC236}">
              <a16:creationId xmlns:a16="http://schemas.microsoft.com/office/drawing/2014/main" xmlns="" id="{00000000-0008-0000-2000-0000E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1" name="263 CuadroTexto">
          <a:extLst>
            <a:ext uri="{FF2B5EF4-FFF2-40B4-BE49-F238E27FC236}">
              <a16:creationId xmlns:a16="http://schemas.microsoft.com/office/drawing/2014/main" xmlns="" id="{00000000-0008-0000-2000-0000E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2" name="264 CuadroTexto">
          <a:extLst>
            <a:ext uri="{FF2B5EF4-FFF2-40B4-BE49-F238E27FC236}">
              <a16:creationId xmlns:a16="http://schemas.microsoft.com/office/drawing/2014/main" xmlns="" id="{00000000-0008-0000-2000-0000E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3" name="265 CuadroTexto">
          <a:extLst>
            <a:ext uri="{FF2B5EF4-FFF2-40B4-BE49-F238E27FC236}">
              <a16:creationId xmlns:a16="http://schemas.microsoft.com/office/drawing/2014/main" xmlns="" id="{00000000-0008-0000-2000-0000E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4" name="266 CuadroTexto">
          <a:extLst>
            <a:ext uri="{FF2B5EF4-FFF2-40B4-BE49-F238E27FC236}">
              <a16:creationId xmlns:a16="http://schemas.microsoft.com/office/drawing/2014/main" xmlns="" id="{00000000-0008-0000-2000-0000E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5" name="267 CuadroTexto">
          <a:extLst>
            <a:ext uri="{FF2B5EF4-FFF2-40B4-BE49-F238E27FC236}">
              <a16:creationId xmlns:a16="http://schemas.microsoft.com/office/drawing/2014/main" xmlns="" id="{00000000-0008-0000-2000-0000E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846" name="268 CuadroTexto">
          <a:extLst>
            <a:ext uri="{FF2B5EF4-FFF2-40B4-BE49-F238E27FC236}">
              <a16:creationId xmlns:a16="http://schemas.microsoft.com/office/drawing/2014/main" xmlns="" id="{00000000-0008-0000-2000-0000E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47" name="269 CuadroTexto">
          <a:extLst>
            <a:ext uri="{FF2B5EF4-FFF2-40B4-BE49-F238E27FC236}">
              <a16:creationId xmlns:a16="http://schemas.microsoft.com/office/drawing/2014/main" xmlns="" id="{00000000-0008-0000-2000-0000E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48" name="270 CuadroTexto">
          <a:extLst>
            <a:ext uri="{FF2B5EF4-FFF2-40B4-BE49-F238E27FC236}">
              <a16:creationId xmlns:a16="http://schemas.microsoft.com/office/drawing/2014/main" xmlns="" id="{00000000-0008-0000-2000-0000F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49" name="271 CuadroTexto">
          <a:extLst>
            <a:ext uri="{FF2B5EF4-FFF2-40B4-BE49-F238E27FC236}">
              <a16:creationId xmlns:a16="http://schemas.microsoft.com/office/drawing/2014/main" xmlns="" id="{00000000-0008-0000-2000-0000F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0" name="272 CuadroTexto">
          <a:extLst>
            <a:ext uri="{FF2B5EF4-FFF2-40B4-BE49-F238E27FC236}">
              <a16:creationId xmlns:a16="http://schemas.microsoft.com/office/drawing/2014/main" xmlns="" id="{00000000-0008-0000-2000-0000F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1" name="273 CuadroTexto">
          <a:extLst>
            <a:ext uri="{FF2B5EF4-FFF2-40B4-BE49-F238E27FC236}">
              <a16:creationId xmlns:a16="http://schemas.microsoft.com/office/drawing/2014/main" xmlns="" id="{00000000-0008-0000-2000-0000F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2" name="274 CuadroTexto">
          <a:extLst>
            <a:ext uri="{FF2B5EF4-FFF2-40B4-BE49-F238E27FC236}">
              <a16:creationId xmlns:a16="http://schemas.microsoft.com/office/drawing/2014/main" xmlns="" id="{00000000-0008-0000-2000-0000F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3" name="275 CuadroTexto">
          <a:extLst>
            <a:ext uri="{FF2B5EF4-FFF2-40B4-BE49-F238E27FC236}">
              <a16:creationId xmlns:a16="http://schemas.microsoft.com/office/drawing/2014/main" xmlns="" id="{00000000-0008-0000-2000-0000F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4" name="276 CuadroTexto">
          <a:extLst>
            <a:ext uri="{FF2B5EF4-FFF2-40B4-BE49-F238E27FC236}">
              <a16:creationId xmlns:a16="http://schemas.microsoft.com/office/drawing/2014/main" xmlns="" id="{00000000-0008-0000-2000-0000F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5" name="277 CuadroTexto">
          <a:extLst>
            <a:ext uri="{FF2B5EF4-FFF2-40B4-BE49-F238E27FC236}">
              <a16:creationId xmlns:a16="http://schemas.microsoft.com/office/drawing/2014/main" xmlns="" id="{00000000-0008-0000-2000-0000F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6" name="278 CuadroTexto">
          <a:extLst>
            <a:ext uri="{FF2B5EF4-FFF2-40B4-BE49-F238E27FC236}">
              <a16:creationId xmlns:a16="http://schemas.microsoft.com/office/drawing/2014/main" xmlns="" id="{00000000-0008-0000-2000-0000F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7" name="279 CuadroTexto">
          <a:extLst>
            <a:ext uri="{FF2B5EF4-FFF2-40B4-BE49-F238E27FC236}">
              <a16:creationId xmlns:a16="http://schemas.microsoft.com/office/drawing/2014/main" xmlns="" id="{00000000-0008-0000-2000-0000F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8" name="280 CuadroTexto">
          <a:extLst>
            <a:ext uri="{FF2B5EF4-FFF2-40B4-BE49-F238E27FC236}">
              <a16:creationId xmlns:a16="http://schemas.microsoft.com/office/drawing/2014/main" xmlns="" id="{00000000-0008-0000-2000-0000F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9" name="281 CuadroTexto">
          <a:extLst>
            <a:ext uri="{FF2B5EF4-FFF2-40B4-BE49-F238E27FC236}">
              <a16:creationId xmlns:a16="http://schemas.microsoft.com/office/drawing/2014/main" xmlns="" id="{00000000-0008-0000-2000-0000F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60" name="282 CuadroTexto">
          <a:extLst>
            <a:ext uri="{FF2B5EF4-FFF2-40B4-BE49-F238E27FC236}">
              <a16:creationId xmlns:a16="http://schemas.microsoft.com/office/drawing/2014/main" xmlns="" id="{00000000-0008-0000-2000-0000F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61" name="283 CuadroTexto">
          <a:extLst>
            <a:ext uri="{FF2B5EF4-FFF2-40B4-BE49-F238E27FC236}">
              <a16:creationId xmlns:a16="http://schemas.microsoft.com/office/drawing/2014/main" xmlns="" id="{00000000-0008-0000-2000-0000F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62" name="284 CuadroTexto">
          <a:extLst>
            <a:ext uri="{FF2B5EF4-FFF2-40B4-BE49-F238E27FC236}">
              <a16:creationId xmlns:a16="http://schemas.microsoft.com/office/drawing/2014/main" xmlns="" id="{00000000-0008-0000-2000-0000F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63" name="285 CuadroTexto">
          <a:extLst>
            <a:ext uri="{FF2B5EF4-FFF2-40B4-BE49-F238E27FC236}">
              <a16:creationId xmlns:a16="http://schemas.microsoft.com/office/drawing/2014/main" xmlns="" id="{00000000-0008-0000-2000-0000F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4" name="286 CuadroTexto">
          <a:extLst>
            <a:ext uri="{FF2B5EF4-FFF2-40B4-BE49-F238E27FC236}">
              <a16:creationId xmlns:a16="http://schemas.microsoft.com/office/drawing/2014/main" xmlns="" id="{00000000-0008-0000-2000-00000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5" name="287 CuadroTexto">
          <a:extLst>
            <a:ext uri="{FF2B5EF4-FFF2-40B4-BE49-F238E27FC236}">
              <a16:creationId xmlns:a16="http://schemas.microsoft.com/office/drawing/2014/main" xmlns="" id="{00000000-0008-0000-2000-00000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6" name="288 CuadroTexto">
          <a:extLst>
            <a:ext uri="{FF2B5EF4-FFF2-40B4-BE49-F238E27FC236}">
              <a16:creationId xmlns:a16="http://schemas.microsoft.com/office/drawing/2014/main" xmlns="" id="{00000000-0008-0000-2000-00000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7" name="289 CuadroTexto">
          <a:extLst>
            <a:ext uri="{FF2B5EF4-FFF2-40B4-BE49-F238E27FC236}">
              <a16:creationId xmlns:a16="http://schemas.microsoft.com/office/drawing/2014/main" xmlns="" id="{00000000-0008-0000-2000-00000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8" name="290 CuadroTexto">
          <a:extLst>
            <a:ext uri="{FF2B5EF4-FFF2-40B4-BE49-F238E27FC236}">
              <a16:creationId xmlns:a16="http://schemas.microsoft.com/office/drawing/2014/main" xmlns="" id="{00000000-0008-0000-2000-00000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9" name="291 CuadroTexto">
          <a:extLst>
            <a:ext uri="{FF2B5EF4-FFF2-40B4-BE49-F238E27FC236}">
              <a16:creationId xmlns:a16="http://schemas.microsoft.com/office/drawing/2014/main" xmlns="" id="{00000000-0008-0000-2000-00000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0" name="292 CuadroTexto">
          <a:extLst>
            <a:ext uri="{FF2B5EF4-FFF2-40B4-BE49-F238E27FC236}">
              <a16:creationId xmlns:a16="http://schemas.microsoft.com/office/drawing/2014/main" xmlns="" id="{00000000-0008-0000-2000-00000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1" name="293 CuadroTexto">
          <a:extLst>
            <a:ext uri="{FF2B5EF4-FFF2-40B4-BE49-F238E27FC236}">
              <a16:creationId xmlns:a16="http://schemas.microsoft.com/office/drawing/2014/main" xmlns="" id="{00000000-0008-0000-2000-00000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2" name="294 CuadroTexto">
          <a:extLst>
            <a:ext uri="{FF2B5EF4-FFF2-40B4-BE49-F238E27FC236}">
              <a16:creationId xmlns:a16="http://schemas.microsoft.com/office/drawing/2014/main" xmlns="" id="{00000000-0008-0000-2000-00000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3" name="295 CuadroTexto">
          <a:extLst>
            <a:ext uri="{FF2B5EF4-FFF2-40B4-BE49-F238E27FC236}">
              <a16:creationId xmlns:a16="http://schemas.microsoft.com/office/drawing/2014/main" xmlns="" id="{00000000-0008-0000-2000-00000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4" name="296 CuadroTexto">
          <a:extLst>
            <a:ext uri="{FF2B5EF4-FFF2-40B4-BE49-F238E27FC236}">
              <a16:creationId xmlns:a16="http://schemas.microsoft.com/office/drawing/2014/main" xmlns="" id="{00000000-0008-0000-2000-00000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5" name="1 CuadroTexto">
          <a:extLst>
            <a:ext uri="{FF2B5EF4-FFF2-40B4-BE49-F238E27FC236}">
              <a16:creationId xmlns:a16="http://schemas.microsoft.com/office/drawing/2014/main" xmlns="" id="{00000000-0008-0000-2000-00000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6" name="2 CuadroTexto">
          <a:extLst>
            <a:ext uri="{FF2B5EF4-FFF2-40B4-BE49-F238E27FC236}">
              <a16:creationId xmlns:a16="http://schemas.microsoft.com/office/drawing/2014/main" xmlns="" id="{00000000-0008-0000-2000-00000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7" name="3 CuadroTexto">
          <a:extLst>
            <a:ext uri="{FF2B5EF4-FFF2-40B4-BE49-F238E27FC236}">
              <a16:creationId xmlns:a16="http://schemas.microsoft.com/office/drawing/2014/main" xmlns="" id="{00000000-0008-0000-2000-00000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8" name="4 CuadroTexto">
          <a:extLst>
            <a:ext uri="{FF2B5EF4-FFF2-40B4-BE49-F238E27FC236}">
              <a16:creationId xmlns:a16="http://schemas.microsoft.com/office/drawing/2014/main" xmlns="" id="{00000000-0008-0000-2000-00000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9" name="5 CuadroTexto">
          <a:extLst>
            <a:ext uri="{FF2B5EF4-FFF2-40B4-BE49-F238E27FC236}">
              <a16:creationId xmlns:a16="http://schemas.microsoft.com/office/drawing/2014/main" xmlns="" id="{00000000-0008-0000-2000-00000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0" name="6 CuadroTexto">
          <a:extLst>
            <a:ext uri="{FF2B5EF4-FFF2-40B4-BE49-F238E27FC236}">
              <a16:creationId xmlns:a16="http://schemas.microsoft.com/office/drawing/2014/main" xmlns="" id="{00000000-0008-0000-2000-00001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1" name="7 CuadroTexto">
          <a:extLst>
            <a:ext uri="{FF2B5EF4-FFF2-40B4-BE49-F238E27FC236}">
              <a16:creationId xmlns:a16="http://schemas.microsoft.com/office/drawing/2014/main" xmlns="" id="{00000000-0008-0000-2000-00001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2" name="8 CuadroTexto">
          <a:extLst>
            <a:ext uri="{FF2B5EF4-FFF2-40B4-BE49-F238E27FC236}">
              <a16:creationId xmlns:a16="http://schemas.microsoft.com/office/drawing/2014/main" xmlns="" id="{00000000-0008-0000-2000-00001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3" name="9 CuadroTexto">
          <a:extLst>
            <a:ext uri="{FF2B5EF4-FFF2-40B4-BE49-F238E27FC236}">
              <a16:creationId xmlns:a16="http://schemas.microsoft.com/office/drawing/2014/main" xmlns="" id="{00000000-0008-0000-2000-00001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4" name="10 CuadroTexto">
          <a:extLst>
            <a:ext uri="{FF2B5EF4-FFF2-40B4-BE49-F238E27FC236}">
              <a16:creationId xmlns:a16="http://schemas.microsoft.com/office/drawing/2014/main" xmlns="" id="{00000000-0008-0000-2000-00001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5" name="11 CuadroTexto">
          <a:extLst>
            <a:ext uri="{FF2B5EF4-FFF2-40B4-BE49-F238E27FC236}">
              <a16:creationId xmlns:a16="http://schemas.microsoft.com/office/drawing/2014/main" xmlns="" id="{00000000-0008-0000-2000-00001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6" name="12 CuadroTexto">
          <a:extLst>
            <a:ext uri="{FF2B5EF4-FFF2-40B4-BE49-F238E27FC236}">
              <a16:creationId xmlns:a16="http://schemas.microsoft.com/office/drawing/2014/main" xmlns="" id="{00000000-0008-0000-2000-00001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7" name="13 CuadroTexto">
          <a:extLst>
            <a:ext uri="{FF2B5EF4-FFF2-40B4-BE49-F238E27FC236}">
              <a16:creationId xmlns:a16="http://schemas.microsoft.com/office/drawing/2014/main" xmlns="" id="{00000000-0008-0000-2000-00001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8" name="14 CuadroTexto">
          <a:extLst>
            <a:ext uri="{FF2B5EF4-FFF2-40B4-BE49-F238E27FC236}">
              <a16:creationId xmlns:a16="http://schemas.microsoft.com/office/drawing/2014/main" xmlns="" id="{00000000-0008-0000-2000-00001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9" name="15 CuadroTexto">
          <a:extLst>
            <a:ext uri="{FF2B5EF4-FFF2-40B4-BE49-F238E27FC236}">
              <a16:creationId xmlns:a16="http://schemas.microsoft.com/office/drawing/2014/main" xmlns="" id="{00000000-0008-0000-2000-00001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0" name="16 CuadroTexto">
          <a:extLst>
            <a:ext uri="{FF2B5EF4-FFF2-40B4-BE49-F238E27FC236}">
              <a16:creationId xmlns:a16="http://schemas.microsoft.com/office/drawing/2014/main" xmlns="" id="{00000000-0008-0000-2000-00001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1" name="18 CuadroTexto">
          <a:extLst>
            <a:ext uri="{FF2B5EF4-FFF2-40B4-BE49-F238E27FC236}">
              <a16:creationId xmlns:a16="http://schemas.microsoft.com/office/drawing/2014/main" xmlns="" id="{00000000-0008-0000-2000-00001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2" name="19 CuadroTexto">
          <a:extLst>
            <a:ext uri="{FF2B5EF4-FFF2-40B4-BE49-F238E27FC236}">
              <a16:creationId xmlns:a16="http://schemas.microsoft.com/office/drawing/2014/main" xmlns="" id="{00000000-0008-0000-2000-00001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3" name="20 CuadroTexto">
          <a:extLst>
            <a:ext uri="{FF2B5EF4-FFF2-40B4-BE49-F238E27FC236}">
              <a16:creationId xmlns:a16="http://schemas.microsoft.com/office/drawing/2014/main" xmlns="" id="{00000000-0008-0000-2000-00001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4" name="21 CuadroTexto">
          <a:extLst>
            <a:ext uri="{FF2B5EF4-FFF2-40B4-BE49-F238E27FC236}">
              <a16:creationId xmlns:a16="http://schemas.microsoft.com/office/drawing/2014/main" xmlns="" id="{00000000-0008-0000-2000-00001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5" name="22 CuadroTexto">
          <a:extLst>
            <a:ext uri="{FF2B5EF4-FFF2-40B4-BE49-F238E27FC236}">
              <a16:creationId xmlns:a16="http://schemas.microsoft.com/office/drawing/2014/main" xmlns="" id="{00000000-0008-0000-2000-00001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6" name="23 CuadroTexto">
          <a:extLst>
            <a:ext uri="{FF2B5EF4-FFF2-40B4-BE49-F238E27FC236}">
              <a16:creationId xmlns:a16="http://schemas.microsoft.com/office/drawing/2014/main" xmlns="" id="{00000000-0008-0000-2000-00002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7" name="24 CuadroTexto">
          <a:extLst>
            <a:ext uri="{FF2B5EF4-FFF2-40B4-BE49-F238E27FC236}">
              <a16:creationId xmlns:a16="http://schemas.microsoft.com/office/drawing/2014/main" xmlns="" id="{00000000-0008-0000-2000-00002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8" name="25 CuadroTexto">
          <a:extLst>
            <a:ext uri="{FF2B5EF4-FFF2-40B4-BE49-F238E27FC236}">
              <a16:creationId xmlns:a16="http://schemas.microsoft.com/office/drawing/2014/main" xmlns="" id="{00000000-0008-0000-2000-00002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9" name="26 CuadroTexto">
          <a:extLst>
            <a:ext uri="{FF2B5EF4-FFF2-40B4-BE49-F238E27FC236}">
              <a16:creationId xmlns:a16="http://schemas.microsoft.com/office/drawing/2014/main" xmlns="" id="{00000000-0008-0000-2000-00002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0" name="27 CuadroTexto">
          <a:extLst>
            <a:ext uri="{FF2B5EF4-FFF2-40B4-BE49-F238E27FC236}">
              <a16:creationId xmlns:a16="http://schemas.microsoft.com/office/drawing/2014/main" xmlns="" id="{00000000-0008-0000-2000-00002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1" name="28 CuadroTexto">
          <a:extLst>
            <a:ext uri="{FF2B5EF4-FFF2-40B4-BE49-F238E27FC236}">
              <a16:creationId xmlns:a16="http://schemas.microsoft.com/office/drawing/2014/main" xmlns="" id="{00000000-0008-0000-2000-00002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2" name="29 CuadroTexto">
          <a:extLst>
            <a:ext uri="{FF2B5EF4-FFF2-40B4-BE49-F238E27FC236}">
              <a16:creationId xmlns:a16="http://schemas.microsoft.com/office/drawing/2014/main" xmlns="" id="{00000000-0008-0000-2000-00002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3" name="30 CuadroTexto">
          <a:extLst>
            <a:ext uri="{FF2B5EF4-FFF2-40B4-BE49-F238E27FC236}">
              <a16:creationId xmlns:a16="http://schemas.microsoft.com/office/drawing/2014/main" xmlns="" id="{00000000-0008-0000-2000-00002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4" name="31 CuadroTexto">
          <a:extLst>
            <a:ext uri="{FF2B5EF4-FFF2-40B4-BE49-F238E27FC236}">
              <a16:creationId xmlns:a16="http://schemas.microsoft.com/office/drawing/2014/main" xmlns="" id="{00000000-0008-0000-2000-00002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5" name="32 CuadroTexto">
          <a:extLst>
            <a:ext uri="{FF2B5EF4-FFF2-40B4-BE49-F238E27FC236}">
              <a16:creationId xmlns:a16="http://schemas.microsoft.com/office/drawing/2014/main" xmlns="" id="{00000000-0008-0000-2000-00002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6" name="33 CuadroTexto">
          <a:extLst>
            <a:ext uri="{FF2B5EF4-FFF2-40B4-BE49-F238E27FC236}">
              <a16:creationId xmlns:a16="http://schemas.microsoft.com/office/drawing/2014/main" xmlns="" id="{00000000-0008-0000-2000-00002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7" name="34 CuadroTexto">
          <a:extLst>
            <a:ext uri="{FF2B5EF4-FFF2-40B4-BE49-F238E27FC236}">
              <a16:creationId xmlns:a16="http://schemas.microsoft.com/office/drawing/2014/main" xmlns="" id="{00000000-0008-0000-2000-00002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8" name="35 CuadroTexto">
          <a:extLst>
            <a:ext uri="{FF2B5EF4-FFF2-40B4-BE49-F238E27FC236}">
              <a16:creationId xmlns:a16="http://schemas.microsoft.com/office/drawing/2014/main" xmlns="" id="{00000000-0008-0000-2000-00002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9" name="36 CuadroTexto">
          <a:extLst>
            <a:ext uri="{FF2B5EF4-FFF2-40B4-BE49-F238E27FC236}">
              <a16:creationId xmlns:a16="http://schemas.microsoft.com/office/drawing/2014/main" xmlns="" id="{00000000-0008-0000-2000-00002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0" name="37 CuadroTexto">
          <a:extLst>
            <a:ext uri="{FF2B5EF4-FFF2-40B4-BE49-F238E27FC236}">
              <a16:creationId xmlns:a16="http://schemas.microsoft.com/office/drawing/2014/main" xmlns="" id="{00000000-0008-0000-2000-00002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1" name="38 CuadroTexto">
          <a:extLst>
            <a:ext uri="{FF2B5EF4-FFF2-40B4-BE49-F238E27FC236}">
              <a16:creationId xmlns:a16="http://schemas.microsoft.com/office/drawing/2014/main" xmlns="" id="{00000000-0008-0000-2000-00002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2" name="39 CuadroTexto">
          <a:extLst>
            <a:ext uri="{FF2B5EF4-FFF2-40B4-BE49-F238E27FC236}">
              <a16:creationId xmlns:a16="http://schemas.microsoft.com/office/drawing/2014/main" xmlns="" id="{00000000-0008-0000-2000-00003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3" name="40 CuadroTexto">
          <a:extLst>
            <a:ext uri="{FF2B5EF4-FFF2-40B4-BE49-F238E27FC236}">
              <a16:creationId xmlns:a16="http://schemas.microsoft.com/office/drawing/2014/main" xmlns="" id="{00000000-0008-0000-2000-00003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4" name="41 CuadroTexto">
          <a:extLst>
            <a:ext uri="{FF2B5EF4-FFF2-40B4-BE49-F238E27FC236}">
              <a16:creationId xmlns:a16="http://schemas.microsoft.com/office/drawing/2014/main" xmlns="" id="{00000000-0008-0000-2000-00003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5" name="42 CuadroTexto">
          <a:extLst>
            <a:ext uri="{FF2B5EF4-FFF2-40B4-BE49-F238E27FC236}">
              <a16:creationId xmlns:a16="http://schemas.microsoft.com/office/drawing/2014/main" xmlns="" id="{00000000-0008-0000-2000-00003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6" name="43 CuadroTexto">
          <a:extLst>
            <a:ext uri="{FF2B5EF4-FFF2-40B4-BE49-F238E27FC236}">
              <a16:creationId xmlns:a16="http://schemas.microsoft.com/office/drawing/2014/main" xmlns="" id="{00000000-0008-0000-2000-00003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7" name="44 CuadroTexto">
          <a:extLst>
            <a:ext uri="{FF2B5EF4-FFF2-40B4-BE49-F238E27FC236}">
              <a16:creationId xmlns:a16="http://schemas.microsoft.com/office/drawing/2014/main" xmlns="" id="{00000000-0008-0000-2000-00003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8" name="45 CuadroTexto">
          <a:extLst>
            <a:ext uri="{FF2B5EF4-FFF2-40B4-BE49-F238E27FC236}">
              <a16:creationId xmlns:a16="http://schemas.microsoft.com/office/drawing/2014/main" xmlns="" id="{00000000-0008-0000-2000-00003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9" name="46 CuadroTexto">
          <a:extLst>
            <a:ext uri="{FF2B5EF4-FFF2-40B4-BE49-F238E27FC236}">
              <a16:creationId xmlns:a16="http://schemas.microsoft.com/office/drawing/2014/main" xmlns="" id="{00000000-0008-0000-2000-00003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0" name="47 CuadroTexto">
          <a:extLst>
            <a:ext uri="{FF2B5EF4-FFF2-40B4-BE49-F238E27FC236}">
              <a16:creationId xmlns:a16="http://schemas.microsoft.com/office/drawing/2014/main" xmlns="" id="{00000000-0008-0000-2000-00003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1" name="48 CuadroTexto">
          <a:extLst>
            <a:ext uri="{FF2B5EF4-FFF2-40B4-BE49-F238E27FC236}">
              <a16:creationId xmlns:a16="http://schemas.microsoft.com/office/drawing/2014/main" xmlns="" id="{00000000-0008-0000-2000-00003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2" name="49 CuadroTexto">
          <a:extLst>
            <a:ext uri="{FF2B5EF4-FFF2-40B4-BE49-F238E27FC236}">
              <a16:creationId xmlns:a16="http://schemas.microsoft.com/office/drawing/2014/main" xmlns="" id="{00000000-0008-0000-2000-00003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3" name="50 CuadroTexto">
          <a:extLst>
            <a:ext uri="{FF2B5EF4-FFF2-40B4-BE49-F238E27FC236}">
              <a16:creationId xmlns:a16="http://schemas.microsoft.com/office/drawing/2014/main" xmlns="" id="{00000000-0008-0000-2000-00003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4" name="51 CuadroTexto">
          <a:extLst>
            <a:ext uri="{FF2B5EF4-FFF2-40B4-BE49-F238E27FC236}">
              <a16:creationId xmlns:a16="http://schemas.microsoft.com/office/drawing/2014/main" xmlns="" id="{00000000-0008-0000-2000-00003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5" name="52 CuadroTexto">
          <a:extLst>
            <a:ext uri="{FF2B5EF4-FFF2-40B4-BE49-F238E27FC236}">
              <a16:creationId xmlns:a16="http://schemas.microsoft.com/office/drawing/2014/main" xmlns="" id="{00000000-0008-0000-2000-00003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6" name="53 CuadroTexto">
          <a:extLst>
            <a:ext uri="{FF2B5EF4-FFF2-40B4-BE49-F238E27FC236}">
              <a16:creationId xmlns:a16="http://schemas.microsoft.com/office/drawing/2014/main" xmlns="" id="{00000000-0008-0000-2000-00003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7" name="54 CuadroTexto">
          <a:extLst>
            <a:ext uri="{FF2B5EF4-FFF2-40B4-BE49-F238E27FC236}">
              <a16:creationId xmlns:a16="http://schemas.microsoft.com/office/drawing/2014/main" xmlns="" id="{00000000-0008-0000-2000-00003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8" name="55 CuadroTexto">
          <a:extLst>
            <a:ext uri="{FF2B5EF4-FFF2-40B4-BE49-F238E27FC236}">
              <a16:creationId xmlns:a16="http://schemas.microsoft.com/office/drawing/2014/main" xmlns="" id="{00000000-0008-0000-2000-00004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9" name="56 CuadroTexto">
          <a:extLst>
            <a:ext uri="{FF2B5EF4-FFF2-40B4-BE49-F238E27FC236}">
              <a16:creationId xmlns:a16="http://schemas.microsoft.com/office/drawing/2014/main" xmlns="" id="{00000000-0008-0000-2000-00004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0" name="57 CuadroTexto">
          <a:extLst>
            <a:ext uri="{FF2B5EF4-FFF2-40B4-BE49-F238E27FC236}">
              <a16:creationId xmlns:a16="http://schemas.microsoft.com/office/drawing/2014/main" xmlns="" id="{00000000-0008-0000-2000-00004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1" name="58 CuadroTexto">
          <a:extLst>
            <a:ext uri="{FF2B5EF4-FFF2-40B4-BE49-F238E27FC236}">
              <a16:creationId xmlns:a16="http://schemas.microsoft.com/office/drawing/2014/main" xmlns="" id="{00000000-0008-0000-2000-00004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2" name="59 CuadroTexto">
          <a:extLst>
            <a:ext uri="{FF2B5EF4-FFF2-40B4-BE49-F238E27FC236}">
              <a16:creationId xmlns:a16="http://schemas.microsoft.com/office/drawing/2014/main" xmlns="" id="{00000000-0008-0000-2000-00004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3" name="60 CuadroTexto">
          <a:extLst>
            <a:ext uri="{FF2B5EF4-FFF2-40B4-BE49-F238E27FC236}">
              <a16:creationId xmlns:a16="http://schemas.microsoft.com/office/drawing/2014/main" xmlns="" id="{00000000-0008-0000-2000-00004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4" name="61 CuadroTexto">
          <a:extLst>
            <a:ext uri="{FF2B5EF4-FFF2-40B4-BE49-F238E27FC236}">
              <a16:creationId xmlns:a16="http://schemas.microsoft.com/office/drawing/2014/main" xmlns="" id="{00000000-0008-0000-2000-00004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5" name="62 CuadroTexto">
          <a:extLst>
            <a:ext uri="{FF2B5EF4-FFF2-40B4-BE49-F238E27FC236}">
              <a16:creationId xmlns:a16="http://schemas.microsoft.com/office/drawing/2014/main" xmlns="" id="{00000000-0008-0000-2000-00004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6" name="63 CuadroTexto">
          <a:extLst>
            <a:ext uri="{FF2B5EF4-FFF2-40B4-BE49-F238E27FC236}">
              <a16:creationId xmlns:a16="http://schemas.microsoft.com/office/drawing/2014/main" xmlns="" id="{00000000-0008-0000-2000-00004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7" name="64 CuadroTexto">
          <a:extLst>
            <a:ext uri="{FF2B5EF4-FFF2-40B4-BE49-F238E27FC236}">
              <a16:creationId xmlns:a16="http://schemas.microsoft.com/office/drawing/2014/main" xmlns="" id="{00000000-0008-0000-2000-00004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8" name="65 CuadroTexto">
          <a:extLst>
            <a:ext uri="{FF2B5EF4-FFF2-40B4-BE49-F238E27FC236}">
              <a16:creationId xmlns:a16="http://schemas.microsoft.com/office/drawing/2014/main" xmlns="" id="{00000000-0008-0000-2000-00004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9" name="66 CuadroTexto">
          <a:extLst>
            <a:ext uri="{FF2B5EF4-FFF2-40B4-BE49-F238E27FC236}">
              <a16:creationId xmlns:a16="http://schemas.microsoft.com/office/drawing/2014/main" xmlns="" id="{00000000-0008-0000-2000-00004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0" name="67 CuadroTexto">
          <a:extLst>
            <a:ext uri="{FF2B5EF4-FFF2-40B4-BE49-F238E27FC236}">
              <a16:creationId xmlns:a16="http://schemas.microsoft.com/office/drawing/2014/main" xmlns="" id="{00000000-0008-0000-2000-00004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1" name="68 CuadroTexto">
          <a:extLst>
            <a:ext uri="{FF2B5EF4-FFF2-40B4-BE49-F238E27FC236}">
              <a16:creationId xmlns:a16="http://schemas.microsoft.com/office/drawing/2014/main" xmlns="" id="{00000000-0008-0000-2000-00004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2" name="69 CuadroTexto">
          <a:extLst>
            <a:ext uri="{FF2B5EF4-FFF2-40B4-BE49-F238E27FC236}">
              <a16:creationId xmlns:a16="http://schemas.microsoft.com/office/drawing/2014/main" xmlns="" id="{00000000-0008-0000-2000-00004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3" name="70 CuadroTexto">
          <a:extLst>
            <a:ext uri="{FF2B5EF4-FFF2-40B4-BE49-F238E27FC236}">
              <a16:creationId xmlns:a16="http://schemas.microsoft.com/office/drawing/2014/main" xmlns="" id="{00000000-0008-0000-2000-00004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4" name="71 CuadroTexto">
          <a:extLst>
            <a:ext uri="{FF2B5EF4-FFF2-40B4-BE49-F238E27FC236}">
              <a16:creationId xmlns:a16="http://schemas.microsoft.com/office/drawing/2014/main" xmlns="" id="{00000000-0008-0000-2000-00005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5" name="72 CuadroTexto">
          <a:extLst>
            <a:ext uri="{FF2B5EF4-FFF2-40B4-BE49-F238E27FC236}">
              <a16:creationId xmlns:a16="http://schemas.microsoft.com/office/drawing/2014/main" xmlns="" id="{00000000-0008-0000-2000-00005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6" name="73 CuadroTexto">
          <a:extLst>
            <a:ext uri="{FF2B5EF4-FFF2-40B4-BE49-F238E27FC236}">
              <a16:creationId xmlns:a16="http://schemas.microsoft.com/office/drawing/2014/main" xmlns="" id="{00000000-0008-0000-2000-00005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7" name="74 CuadroTexto">
          <a:extLst>
            <a:ext uri="{FF2B5EF4-FFF2-40B4-BE49-F238E27FC236}">
              <a16:creationId xmlns:a16="http://schemas.microsoft.com/office/drawing/2014/main" xmlns="" id="{00000000-0008-0000-2000-00005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8" name="75 CuadroTexto">
          <a:extLst>
            <a:ext uri="{FF2B5EF4-FFF2-40B4-BE49-F238E27FC236}">
              <a16:creationId xmlns:a16="http://schemas.microsoft.com/office/drawing/2014/main" xmlns="" id="{00000000-0008-0000-2000-00005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9" name="76 CuadroTexto">
          <a:extLst>
            <a:ext uri="{FF2B5EF4-FFF2-40B4-BE49-F238E27FC236}">
              <a16:creationId xmlns:a16="http://schemas.microsoft.com/office/drawing/2014/main" xmlns="" id="{00000000-0008-0000-2000-00005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0" name="77 CuadroTexto">
          <a:extLst>
            <a:ext uri="{FF2B5EF4-FFF2-40B4-BE49-F238E27FC236}">
              <a16:creationId xmlns:a16="http://schemas.microsoft.com/office/drawing/2014/main" xmlns="" id="{00000000-0008-0000-2000-00005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1" name="78 CuadroTexto">
          <a:extLst>
            <a:ext uri="{FF2B5EF4-FFF2-40B4-BE49-F238E27FC236}">
              <a16:creationId xmlns:a16="http://schemas.microsoft.com/office/drawing/2014/main" xmlns="" id="{00000000-0008-0000-2000-00005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2" name="79 CuadroTexto">
          <a:extLst>
            <a:ext uri="{FF2B5EF4-FFF2-40B4-BE49-F238E27FC236}">
              <a16:creationId xmlns:a16="http://schemas.microsoft.com/office/drawing/2014/main" xmlns="" id="{00000000-0008-0000-2000-00005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3" name="80 CuadroTexto">
          <a:extLst>
            <a:ext uri="{FF2B5EF4-FFF2-40B4-BE49-F238E27FC236}">
              <a16:creationId xmlns:a16="http://schemas.microsoft.com/office/drawing/2014/main" xmlns="" id="{00000000-0008-0000-2000-00005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4" name="81 CuadroTexto">
          <a:extLst>
            <a:ext uri="{FF2B5EF4-FFF2-40B4-BE49-F238E27FC236}">
              <a16:creationId xmlns:a16="http://schemas.microsoft.com/office/drawing/2014/main" xmlns="" id="{00000000-0008-0000-2000-00005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5" name="82 CuadroTexto">
          <a:extLst>
            <a:ext uri="{FF2B5EF4-FFF2-40B4-BE49-F238E27FC236}">
              <a16:creationId xmlns:a16="http://schemas.microsoft.com/office/drawing/2014/main" xmlns="" id="{00000000-0008-0000-2000-00005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6" name="83 CuadroTexto">
          <a:extLst>
            <a:ext uri="{FF2B5EF4-FFF2-40B4-BE49-F238E27FC236}">
              <a16:creationId xmlns:a16="http://schemas.microsoft.com/office/drawing/2014/main" xmlns="" id="{00000000-0008-0000-2000-00005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7" name="84 CuadroTexto">
          <a:extLst>
            <a:ext uri="{FF2B5EF4-FFF2-40B4-BE49-F238E27FC236}">
              <a16:creationId xmlns:a16="http://schemas.microsoft.com/office/drawing/2014/main" xmlns="" id="{00000000-0008-0000-2000-00005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8" name="85 CuadroTexto">
          <a:extLst>
            <a:ext uri="{FF2B5EF4-FFF2-40B4-BE49-F238E27FC236}">
              <a16:creationId xmlns:a16="http://schemas.microsoft.com/office/drawing/2014/main" xmlns="" id="{00000000-0008-0000-2000-00005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9" name="86 CuadroTexto">
          <a:extLst>
            <a:ext uri="{FF2B5EF4-FFF2-40B4-BE49-F238E27FC236}">
              <a16:creationId xmlns:a16="http://schemas.microsoft.com/office/drawing/2014/main" xmlns="" id="{00000000-0008-0000-2000-00005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0" name="87 CuadroTexto">
          <a:extLst>
            <a:ext uri="{FF2B5EF4-FFF2-40B4-BE49-F238E27FC236}">
              <a16:creationId xmlns:a16="http://schemas.microsoft.com/office/drawing/2014/main" xmlns="" id="{00000000-0008-0000-2000-00006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1" name="88 CuadroTexto">
          <a:extLst>
            <a:ext uri="{FF2B5EF4-FFF2-40B4-BE49-F238E27FC236}">
              <a16:creationId xmlns:a16="http://schemas.microsoft.com/office/drawing/2014/main" xmlns="" id="{00000000-0008-0000-2000-00006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2" name="89 CuadroTexto">
          <a:extLst>
            <a:ext uri="{FF2B5EF4-FFF2-40B4-BE49-F238E27FC236}">
              <a16:creationId xmlns:a16="http://schemas.microsoft.com/office/drawing/2014/main" xmlns="" id="{00000000-0008-0000-2000-00006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3" name="102 CuadroTexto">
          <a:extLst>
            <a:ext uri="{FF2B5EF4-FFF2-40B4-BE49-F238E27FC236}">
              <a16:creationId xmlns:a16="http://schemas.microsoft.com/office/drawing/2014/main" xmlns="" id="{00000000-0008-0000-2000-00006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4" name="103 CuadroTexto">
          <a:extLst>
            <a:ext uri="{FF2B5EF4-FFF2-40B4-BE49-F238E27FC236}">
              <a16:creationId xmlns:a16="http://schemas.microsoft.com/office/drawing/2014/main" xmlns="" id="{00000000-0008-0000-2000-00006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5" name="104 CuadroTexto">
          <a:extLst>
            <a:ext uri="{FF2B5EF4-FFF2-40B4-BE49-F238E27FC236}">
              <a16:creationId xmlns:a16="http://schemas.microsoft.com/office/drawing/2014/main" xmlns="" id="{00000000-0008-0000-2000-00006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6" name="105 CuadroTexto">
          <a:extLst>
            <a:ext uri="{FF2B5EF4-FFF2-40B4-BE49-F238E27FC236}">
              <a16:creationId xmlns:a16="http://schemas.microsoft.com/office/drawing/2014/main" xmlns="" id="{00000000-0008-0000-2000-00006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7" name="106 CuadroTexto">
          <a:extLst>
            <a:ext uri="{FF2B5EF4-FFF2-40B4-BE49-F238E27FC236}">
              <a16:creationId xmlns:a16="http://schemas.microsoft.com/office/drawing/2014/main" xmlns="" id="{00000000-0008-0000-2000-00006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8" name="107 CuadroTexto">
          <a:extLst>
            <a:ext uri="{FF2B5EF4-FFF2-40B4-BE49-F238E27FC236}">
              <a16:creationId xmlns:a16="http://schemas.microsoft.com/office/drawing/2014/main" xmlns="" id="{00000000-0008-0000-2000-00006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9" name="108 CuadroTexto">
          <a:extLst>
            <a:ext uri="{FF2B5EF4-FFF2-40B4-BE49-F238E27FC236}">
              <a16:creationId xmlns:a16="http://schemas.microsoft.com/office/drawing/2014/main" xmlns="" id="{00000000-0008-0000-2000-00006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0" name="109 CuadroTexto">
          <a:extLst>
            <a:ext uri="{FF2B5EF4-FFF2-40B4-BE49-F238E27FC236}">
              <a16:creationId xmlns:a16="http://schemas.microsoft.com/office/drawing/2014/main" xmlns="" id="{00000000-0008-0000-2000-00006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1" name="110 CuadroTexto">
          <a:extLst>
            <a:ext uri="{FF2B5EF4-FFF2-40B4-BE49-F238E27FC236}">
              <a16:creationId xmlns:a16="http://schemas.microsoft.com/office/drawing/2014/main" xmlns="" id="{00000000-0008-0000-2000-00006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2" name="111 CuadroTexto">
          <a:extLst>
            <a:ext uri="{FF2B5EF4-FFF2-40B4-BE49-F238E27FC236}">
              <a16:creationId xmlns:a16="http://schemas.microsoft.com/office/drawing/2014/main" xmlns="" id="{00000000-0008-0000-2000-00006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3" name="112 CuadroTexto">
          <a:extLst>
            <a:ext uri="{FF2B5EF4-FFF2-40B4-BE49-F238E27FC236}">
              <a16:creationId xmlns:a16="http://schemas.microsoft.com/office/drawing/2014/main" xmlns="" id="{00000000-0008-0000-2000-00006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4" name="113 CuadroTexto">
          <a:extLst>
            <a:ext uri="{FF2B5EF4-FFF2-40B4-BE49-F238E27FC236}">
              <a16:creationId xmlns:a16="http://schemas.microsoft.com/office/drawing/2014/main" xmlns="" id="{00000000-0008-0000-2000-00006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5" name="114 CuadroTexto">
          <a:extLst>
            <a:ext uri="{FF2B5EF4-FFF2-40B4-BE49-F238E27FC236}">
              <a16:creationId xmlns:a16="http://schemas.microsoft.com/office/drawing/2014/main" xmlns="" id="{00000000-0008-0000-2000-00006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6" name="115 CuadroTexto">
          <a:extLst>
            <a:ext uri="{FF2B5EF4-FFF2-40B4-BE49-F238E27FC236}">
              <a16:creationId xmlns:a16="http://schemas.microsoft.com/office/drawing/2014/main" xmlns="" id="{00000000-0008-0000-2000-00007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7" name="116 CuadroTexto">
          <a:extLst>
            <a:ext uri="{FF2B5EF4-FFF2-40B4-BE49-F238E27FC236}">
              <a16:creationId xmlns:a16="http://schemas.microsoft.com/office/drawing/2014/main" xmlns="" id="{00000000-0008-0000-2000-00007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8" name="117 CuadroTexto">
          <a:extLst>
            <a:ext uri="{FF2B5EF4-FFF2-40B4-BE49-F238E27FC236}">
              <a16:creationId xmlns:a16="http://schemas.microsoft.com/office/drawing/2014/main" xmlns="" id="{00000000-0008-0000-2000-00007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9" name="126 CuadroTexto">
          <a:extLst>
            <a:ext uri="{FF2B5EF4-FFF2-40B4-BE49-F238E27FC236}">
              <a16:creationId xmlns:a16="http://schemas.microsoft.com/office/drawing/2014/main" xmlns="" id="{00000000-0008-0000-2000-00007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0" name="127 CuadroTexto">
          <a:extLst>
            <a:ext uri="{FF2B5EF4-FFF2-40B4-BE49-F238E27FC236}">
              <a16:creationId xmlns:a16="http://schemas.microsoft.com/office/drawing/2014/main" xmlns="" id="{00000000-0008-0000-2000-00007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1" name="128 CuadroTexto">
          <a:extLst>
            <a:ext uri="{FF2B5EF4-FFF2-40B4-BE49-F238E27FC236}">
              <a16:creationId xmlns:a16="http://schemas.microsoft.com/office/drawing/2014/main" xmlns="" id="{00000000-0008-0000-2000-00007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2" name="129 CuadroTexto">
          <a:extLst>
            <a:ext uri="{FF2B5EF4-FFF2-40B4-BE49-F238E27FC236}">
              <a16:creationId xmlns:a16="http://schemas.microsoft.com/office/drawing/2014/main" xmlns="" id="{00000000-0008-0000-2000-00007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3" name="130 CuadroTexto">
          <a:extLst>
            <a:ext uri="{FF2B5EF4-FFF2-40B4-BE49-F238E27FC236}">
              <a16:creationId xmlns:a16="http://schemas.microsoft.com/office/drawing/2014/main" xmlns="" id="{00000000-0008-0000-2000-00007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4" name="131 CuadroTexto">
          <a:extLst>
            <a:ext uri="{FF2B5EF4-FFF2-40B4-BE49-F238E27FC236}">
              <a16:creationId xmlns:a16="http://schemas.microsoft.com/office/drawing/2014/main" xmlns="" id="{00000000-0008-0000-2000-00007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5" name="132 CuadroTexto">
          <a:extLst>
            <a:ext uri="{FF2B5EF4-FFF2-40B4-BE49-F238E27FC236}">
              <a16:creationId xmlns:a16="http://schemas.microsoft.com/office/drawing/2014/main" xmlns="" id="{00000000-0008-0000-2000-00007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6" name="133 CuadroTexto">
          <a:extLst>
            <a:ext uri="{FF2B5EF4-FFF2-40B4-BE49-F238E27FC236}">
              <a16:creationId xmlns:a16="http://schemas.microsoft.com/office/drawing/2014/main" xmlns="" id="{00000000-0008-0000-2000-00007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7" name="134 CuadroTexto">
          <a:extLst>
            <a:ext uri="{FF2B5EF4-FFF2-40B4-BE49-F238E27FC236}">
              <a16:creationId xmlns:a16="http://schemas.microsoft.com/office/drawing/2014/main" xmlns="" id="{00000000-0008-0000-2000-00007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8" name="135 CuadroTexto">
          <a:extLst>
            <a:ext uri="{FF2B5EF4-FFF2-40B4-BE49-F238E27FC236}">
              <a16:creationId xmlns:a16="http://schemas.microsoft.com/office/drawing/2014/main" xmlns="" id="{00000000-0008-0000-2000-00007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9" name="136 CuadroTexto">
          <a:extLst>
            <a:ext uri="{FF2B5EF4-FFF2-40B4-BE49-F238E27FC236}">
              <a16:creationId xmlns:a16="http://schemas.microsoft.com/office/drawing/2014/main" xmlns="" id="{00000000-0008-0000-2000-00007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0" name="137 CuadroTexto">
          <a:extLst>
            <a:ext uri="{FF2B5EF4-FFF2-40B4-BE49-F238E27FC236}">
              <a16:creationId xmlns:a16="http://schemas.microsoft.com/office/drawing/2014/main" xmlns="" id="{00000000-0008-0000-2000-00007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1" name="138 CuadroTexto">
          <a:extLst>
            <a:ext uri="{FF2B5EF4-FFF2-40B4-BE49-F238E27FC236}">
              <a16:creationId xmlns:a16="http://schemas.microsoft.com/office/drawing/2014/main" xmlns="" id="{00000000-0008-0000-2000-00007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2" name="139 CuadroTexto">
          <a:extLst>
            <a:ext uri="{FF2B5EF4-FFF2-40B4-BE49-F238E27FC236}">
              <a16:creationId xmlns:a16="http://schemas.microsoft.com/office/drawing/2014/main" xmlns="" id="{00000000-0008-0000-2000-00008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3" name="140 CuadroTexto">
          <a:extLst>
            <a:ext uri="{FF2B5EF4-FFF2-40B4-BE49-F238E27FC236}">
              <a16:creationId xmlns:a16="http://schemas.microsoft.com/office/drawing/2014/main" xmlns="" id="{00000000-0008-0000-2000-00008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4" name="141 CuadroTexto">
          <a:extLst>
            <a:ext uri="{FF2B5EF4-FFF2-40B4-BE49-F238E27FC236}">
              <a16:creationId xmlns:a16="http://schemas.microsoft.com/office/drawing/2014/main" xmlns="" id="{00000000-0008-0000-2000-00008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5" name="142 CuadroTexto">
          <a:extLst>
            <a:ext uri="{FF2B5EF4-FFF2-40B4-BE49-F238E27FC236}">
              <a16:creationId xmlns:a16="http://schemas.microsoft.com/office/drawing/2014/main" xmlns="" id="{00000000-0008-0000-2000-00008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6" name="307 CuadroTexto">
          <a:extLst>
            <a:ext uri="{FF2B5EF4-FFF2-40B4-BE49-F238E27FC236}">
              <a16:creationId xmlns:a16="http://schemas.microsoft.com/office/drawing/2014/main" xmlns="" id="{00000000-0008-0000-2000-00008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7" name="308 CuadroTexto">
          <a:extLst>
            <a:ext uri="{FF2B5EF4-FFF2-40B4-BE49-F238E27FC236}">
              <a16:creationId xmlns:a16="http://schemas.microsoft.com/office/drawing/2014/main" xmlns="" id="{00000000-0008-0000-2000-00008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8" name="309 CuadroTexto">
          <a:extLst>
            <a:ext uri="{FF2B5EF4-FFF2-40B4-BE49-F238E27FC236}">
              <a16:creationId xmlns:a16="http://schemas.microsoft.com/office/drawing/2014/main" xmlns="" id="{00000000-0008-0000-2000-00008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9" name="310 CuadroTexto">
          <a:extLst>
            <a:ext uri="{FF2B5EF4-FFF2-40B4-BE49-F238E27FC236}">
              <a16:creationId xmlns:a16="http://schemas.microsoft.com/office/drawing/2014/main" xmlns="" id="{00000000-0008-0000-2000-00008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0" name="311 CuadroTexto">
          <a:extLst>
            <a:ext uri="{FF2B5EF4-FFF2-40B4-BE49-F238E27FC236}">
              <a16:creationId xmlns:a16="http://schemas.microsoft.com/office/drawing/2014/main" xmlns="" id="{00000000-0008-0000-2000-00008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1" name="312 CuadroTexto">
          <a:extLst>
            <a:ext uri="{FF2B5EF4-FFF2-40B4-BE49-F238E27FC236}">
              <a16:creationId xmlns:a16="http://schemas.microsoft.com/office/drawing/2014/main" xmlns="" id="{00000000-0008-0000-2000-00008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2" name="313 CuadroTexto">
          <a:extLst>
            <a:ext uri="{FF2B5EF4-FFF2-40B4-BE49-F238E27FC236}">
              <a16:creationId xmlns:a16="http://schemas.microsoft.com/office/drawing/2014/main" xmlns="" id="{00000000-0008-0000-2000-00008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3" name="314 CuadroTexto">
          <a:extLst>
            <a:ext uri="{FF2B5EF4-FFF2-40B4-BE49-F238E27FC236}">
              <a16:creationId xmlns:a16="http://schemas.microsoft.com/office/drawing/2014/main" xmlns="" id="{00000000-0008-0000-2000-00008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4" name="315 CuadroTexto">
          <a:extLst>
            <a:ext uri="{FF2B5EF4-FFF2-40B4-BE49-F238E27FC236}">
              <a16:creationId xmlns:a16="http://schemas.microsoft.com/office/drawing/2014/main" xmlns="" id="{00000000-0008-0000-2000-00008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5" name="316 CuadroTexto">
          <a:extLst>
            <a:ext uri="{FF2B5EF4-FFF2-40B4-BE49-F238E27FC236}">
              <a16:creationId xmlns:a16="http://schemas.microsoft.com/office/drawing/2014/main" xmlns="" id="{00000000-0008-0000-2000-00008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6" name="317 CuadroTexto">
          <a:extLst>
            <a:ext uri="{FF2B5EF4-FFF2-40B4-BE49-F238E27FC236}">
              <a16:creationId xmlns:a16="http://schemas.microsoft.com/office/drawing/2014/main" xmlns="" id="{00000000-0008-0000-2000-00008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7" name="318 CuadroTexto">
          <a:extLst>
            <a:ext uri="{FF2B5EF4-FFF2-40B4-BE49-F238E27FC236}">
              <a16:creationId xmlns:a16="http://schemas.microsoft.com/office/drawing/2014/main" xmlns="" id="{00000000-0008-0000-2000-00008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8" name="319 CuadroTexto">
          <a:extLst>
            <a:ext uri="{FF2B5EF4-FFF2-40B4-BE49-F238E27FC236}">
              <a16:creationId xmlns:a16="http://schemas.microsoft.com/office/drawing/2014/main" xmlns="" id="{00000000-0008-0000-2000-00009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9" name="320 CuadroTexto">
          <a:extLst>
            <a:ext uri="{FF2B5EF4-FFF2-40B4-BE49-F238E27FC236}">
              <a16:creationId xmlns:a16="http://schemas.microsoft.com/office/drawing/2014/main" xmlns="" id="{00000000-0008-0000-2000-00009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0" name="321 CuadroTexto">
          <a:extLst>
            <a:ext uri="{FF2B5EF4-FFF2-40B4-BE49-F238E27FC236}">
              <a16:creationId xmlns:a16="http://schemas.microsoft.com/office/drawing/2014/main" xmlns="" id="{00000000-0008-0000-2000-00009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1" name="322 CuadroTexto">
          <a:extLst>
            <a:ext uri="{FF2B5EF4-FFF2-40B4-BE49-F238E27FC236}">
              <a16:creationId xmlns:a16="http://schemas.microsoft.com/office/drawing/2014/main" xmlns="" id="{00000000-0008-0000-2000-00009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2" name="323 CuadroTexto">
          <a:extLst>
            <a:ext uri="{FF2B5EF4-FFF2-40B4-BE49-F238E27FC236}">
              <a16:creationId xmlns:a16="http://schemas.microsoft.com/office/drawing/2014/main" xmlns="" id="{00000000-0008-0000-2000-00009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3" name="324 CuadroTexto">
          <a:extLst>
            <a:ext uri="{FF2B5EF4-FFF2-40B4-BE49-F238E27FC236}">
              <a16:creationId xmlns:a16="http://schemas.microsoft.com/office/drawing/2014/main" xmlns="" id="{00000000-0008-0000-2000-00009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4" name="325 CuadroTexto">
          <a:extLst>
            <a:ext uri="{FF2B5EF4-FFF2-40B4-BE49-F238E27FC236}">
              <a16:creationId xmlns:a16="http://schemas.microsoft.com/office/drawing/2014/main" xmlns="" id="{00000000-0008-0000-2000-00009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5" name="326 CuadroTexto">
          <a:extLst>
            <a:ext uri="{FF2B5EF4-FFF2-40B4-BE49-F238E27FC236}">
              <a16:creationId xmlns:a16="http://schemas.microsoft.com/office/drawing/2014/main" xmlns="" id="{00000000-0008-0000-2000-00009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6" name="327 CuadroTexto">
          <a:extLst>
            <a:ext uri="{FF2B5EF4-FFF2-40B4-BE49-F238E27FC236}">
              <a16:creationId xmlns:a16="http://schemas.microsoft.com/office/drawing/2014/main" xmlns="" id="{00000000-0008-0000-2000-00009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7" name="328 CuadroTexto">
          <a:extLst>
            <a:ext uri="{FF2B5EF4-FFF2-40B4-BE49-F238E27FC236}">
              <a16:creationId xmlns:a16="http://schemas.microsoft.com/office/drawing/2014/main" xmlns="" id="{00000000-0008-0000-2000-00009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8" name="329 CuadroTexto">
          <a:extLst>
            <a:ext uri="{FF2B5EF4-FFF2-40B4-BE49-F238E27FC236}">
              <a16:creationId xmlns:a16="http://schemas.microsoft.com/office/drawing/2014/main" xmlns="" id="{00000000-0008-0000-2000-00009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9" name="330 CuadroTexto">
          <a:extLst>
            <a:ext uri="{FF2B5EF4-FFF2-40B4-BE49-F238E27FC236}">
              <a16:creationId xmlns:a16="http://schemas.microsoft.com/office/drawing/2014/main" xmlns="" id="{00000000-0008-0000-2000-00009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0" name="331 CuadroTexto">
          <a:extLst>
            <a:ext uri="{FF2B5EF4-FFF2-40B4-BE49-F238E27FC236}">
              <a16:creationId xmlns:a16="http://schemas.microsoft.com/office/drawing/2014/main" xmlns="" id="{00000000-0008-0000-2000-00009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1" name="332 CuadroTexto">
          <a:extLst>
            <a:ext uri="{FF2B5EF4-FFF2-40B4-BE49-F238E27FC236}">
              <a16:creationId xmlns:a16="http://schemas.microsoft.com/office/drawing/2014/main" xmlns="" id="{00000000-0008-0000-2000-00009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2" name="333 CuadroTexto">
          <a:extLst>
            <a:ext uri="{FF2B5EF4-FFF2-40B4-BE49-F238E27FC236}">
              <a16:creationId xmlns:a16="http://schemas.microsoft.com/office/drawing/2014/main" xmlns="" id="{00000000-0008-0000-2000-00009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3" name="334 CuadroTexto">
          <a:extLst>
            <a:ext uri="{FF2B5EF4-FFF2-40B4-BE49-F238E27FC236}">
              <a16:creationId xmlns:a16="http://schemas.microsoft.com/office/drawing/2014/main" xmlns="" id="{00000000-0008-0000-2000-00009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4" name="335 CuadroTexto">
          <a:extLst>
            <a:ext uri="{FF2B5EF4-FFF2-40B4-BE49-F238E27FC236}">
              <a16:creationId xmlns:a16="http://schemas.microsoft.com/office/drawing/2014/main" xmlns="" id="{00000000-0008-0000-2000-0000A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5" name="336 CuadroTexto">
          <a:extLst>
            <a:ext uri="{FF2B5EF4-FFF2-40B4-BE49-F238E27FC236}">
              <a16:creationId xmlns:a16="http://schemas.microsoft.com/office/drawing/2014/main" xmlns="" id="{00000000-0008-0000-2000-0000A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6" name="337 CuadroTexto">
          <a:extLst>
            <a:ext uri="{FF2B5EF4-FFF2-40B4-BE49-F238E27FC236}">
              <a16:creationId xmlns:a16="http://schemas.microsoft.com/office/drawing/2014/main" xmlns="" id="{00000000-0008-0000-2000-0000A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7" name="338 CuadroTexto">
          <a:extLst>
            <a:ext uri="{FF2B5EF4-FFF2-40B4-BE49-F238E27FC236}">
              <a16:creationId xmlns:a16="http://schemas.microsoft.com/office/drawing/2014/main" xmlns="" id="{00000000-0008-0000-2000-0000A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8" name="339 CuadroTexto">
          <a:extLst>
            <a:ext uri="{FF2B5EF4-FFF2-40B4-BE49-F238E27FC236}">
              <a16:creationId xmlns:a16="http://schemas.microsoft.com/office/drawing/2014/main" xmlns="" id="{00000000-0008-0000-2000-0000A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9" name="340 CuadroTexto">
          <a:extLst>
            <a:ext uri="{FF2B5EF4-FFF2-40B4-BE49-F238E27FC236}">
              <a16:creationId xmlns:a16="http://schemas.microsoft.com/office/drawing/2014/main" xmlns="" id="{00000000-0008-0000-2000-0000A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0" name="341 CuadroTexto">
          <a:extLst>
            <a:ext uri="{FF2B5EF4-FFF2-40B4-BE49-F238E27FC236}">
              <a16:creationId xmlns:a16="http://schemas.microsoft.com/office/drawing/2014/main" xmlns="" id="{00000000-0008-0000-2000-0000A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1" name="342 CuadroTexto">
          <a:extLst>
            <a:ext uri="{FF2B5EF4-FFF2-40B4-BE49-F238E27FC236}">
              <a16:creationId xmlns:a16="http://schemas.microsoft.com/office/drawing/2014/main" xmlns="" id="{00000000-0008-0000-2000-0000A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2" name="343 CuadroTexto">
          <a:extLst>
            <a:ext uri="{FF2B5EF4-FFF2-40B4-BE49-F238E27FC236}">
              <a16:creationId xmlns:a16="http://schemas.microsoft.com/office/drawing/2014/main" xmlns="" id="{00000000-0008-0000-2000-0000A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3" name="344 CuadroTexto">
          <a:extLst>
            <a:ext uri="{FF2B5EF4-FFF2-40B4-BE49-F238E27FC236}">
              <a16:creationId xmlns:a16="http://schemas.microsoft.com/office/drawing/2014/main" xmlns="" id="{00000000-0008-0000-2000-0000A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4" name="345 CuadroTexto">
          <a:extLst>
            <a:ext uri="{FF2B5EF4-FFF2-40B4-BE49-F238E27FC236}">
              <a16:creationId xmlns:a16="http://schemas.microsoft.com/office/drawing/2014/main" xmlns="" id="{00000000-0008-0000-2000-0000A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5" name="346 CuadroTexto">
          <a:extLst>
            <a:ext uri="{FF2B5EF4-FFF2-40B4-BE49-F238E27FC236}">
              <a16:creationId xmlns:a16="http://schemas.microsoft.com/office/drawing/2014/main" xmlns="" id="{00000000-0008-0000-2000-0000A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6" name="347 CuadroTexto">
          <a:extLst>
            <a:ext uri="{FF2B5EF4-FFF2-40B4-BE49-F238E27FC236}">
              <a16:creationId xmlns:a16="http://schemas.microsoft.com/office/drawing/2014/main" xmlns="" id="{00000000-0008-0000-2000-0000A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7" name="348 CuadroTexto">
          <a:extLst>
            <a:ext uri="{FF2B5EF4-FFF2-40B4-BE49-F238E27FC236}">
              <a16:creationId xmlns:a16="http://schemas.microsoft.com/office/drawing/2014/main" xmlns="" id="{00000000-0008-0000-2000-0000A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8" name="349 CuadroTexto">
          <a:extLst>
            <a:ext uri="{FF2B5EF4-FFF2-40B4-BE49-F238E27FC236}">
              <a16:creationId xmlns:a16="http://schemas.microsoft.com/office/drawing/2014/main" xmlns="" id="{00000000-0008-0000-2000-0000A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9" name="350 CuadroTexto">
          <a:extLst>
            <a:ext uri="{FF2B5EF4-FFF2-40B4-BE49-F238E27FC236}">
              <a16:creationId xmlns:a16="http://schemas.microsoft.com/office/drawing/2014/main" xmlns="" id="{00000000-0008-0000-2000-0000A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0" name="351 CuadroTexto">
          <a:extLst>
            <a:ext uri="{FF2B5EF4-FFF2-40B4-BE49-F238E27FC236}">
              <a16:creationId xmlns:a16="http://schemas.microsoft.com/office/drawing/2014/main" xmlns="" id="{00000000-0008-0000-2000-0000B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1" name="352 CuadroTexto">
          <a:extLst>
            <a:ext uri="{FF2B5EF4-FFF2-40B4-BE49-F238E27FC236}">
              <a16:creationId xmlns:a16="http://schemas.microsoft.com/office/drawing/2014/main" xmlns="" id="{00000000-0008-0000-2000-0000B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2" name="353 CuadroTexto">
          <a:extLst>
            <a:ext uri="{FF2B5EF4-FFF2-40B4-BE49-F238E27FC236}">
              <a16:creationId xmlns:a16="http://schemas.microsoft.com/office/drawing/2014/main" xmlns="" id="{00000000-0008-0000-2000-0000B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3" name="354 CuadroTexto">
          <a:extLst>
            <a:ext uri="{FF2B5EF4-FFF2-40B4-BE49-F238E27FC236}">
              <a16:creationId xmlns:a16="http://schemas.microsoft.com/office/drawing/2014/main" xmlns="" id="{00000000-0008-0000-2000-0000B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4" name="355 CuadroTexto">
          <a:extLst>
            <a:ext uri="{FF2B5EF4-FFF2-40B4-BE49-F238E27FC236}">
              <a16:creationId xmlns:a16="http://schemas.microsoft.com/office/drawing/2014/main" xmlns="" id="{00000000-0008-0000-2000-0000B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5" name="356 CuadroTexto">
          <a:extLst>
            <a:ext uri="{FF2B5EF4-FFF2-40B4-BE49-F238E27FC236}">
              <a16:creationId xmlns:a16="http://schemas.microsoft.com/office/drawing/2014/main" xmlns="" id="{00000000-0008-0000-2000-0000B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6" name="357 CuadroTexto">
          <a:extLst>
            <a:ext uri="{FF2B5EF4-FFF2-40B4-BE49-F238E27FC236}">
              <a16:creationId xmlns:a16="http://schemas.microsoft.com/office/drawing/2014/main" xmlns="" id="{00000000-0008-0000-2000-0000B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7" name="358 CuadroTexto">
          <a:extLst>
            <a:ext uri="{FF2B5EF4-FFF2-40B4-BE49-F238E27FC236}">
              <a16:creationId xmlns:a16="http://schemas.microsoft.com/office/drawing/2014/main" xmlns="" id="{00000000-0008-0000-2000-0000B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8" name="359 CuadroTexto">
          <a:extLst>
            <a:ext uri="{FF2B5EF4-FFF2-40B4-BE49-F238E27FC236}">
              <a16:creationId xmlns:a16="http://schemas.microsoft.com/office/drawing/2014/main" xmlns="" id="{00000000-0008-0000-2000-0000B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9" name="360 CuadroTexto">
          <a:extLst>
            <a:ext uri="{FF2B5EF4-FFF2-40B4-BE49-F238E27FC236}">
              <a16:creationId xmlns:a16="http://schemas.microsoft.com/office/drawing/2014/main" xmlns="" id="{00000000-0008-0000-2000-0000B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0" name="361 CuadroTexto">
          <a:extLst>
            <a:ext uri="{FF2B5EF4-FFF2-40B4-BE49-F238E27FC236}">
              <a16:creationId xmlns:a16="http://schemas.microsoft.com/office/drawing/2014/main" xmlns="" id="{00000000-0008-0000-2000-0000B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1" name="362 CuadroTexto">
          <a:extLst>
            <a:ext uri="{FF2B5EF4-FFF2-40B4-BE49-F238E27FC236}">
              <a16:creationId xmlns:a16="http://schemas.microsoft.com/office/drawing/2014/main" xmlns="" id="{00000000-0008-0000-2000-0000B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2" name="363 CuadroTexto">
          <a:extLst>
            <a:ext uri="{FF2B5EF4-FFF2-40B4-BE49-F238E27FC236}">
              <a16:creationId xmlns:a16="http://schemas.microsoft.com/office/drawing/2014/main" xmlns="" id="{00000000-0008-0000-2000-0000B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3" name="364 CuadroTexto">
          <a:extLst>
            <a:ext uri="{FF2B5EF4-FFF2-40B4-BE49-F238E27FC236}">
              <a16:creationId xmlns:a16="http://schemas.microsoft.com/office/drawing/2014/main" xmlns="" id="{00000000-0008-0000-2000-0000B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4" name="365 CuadroTexto">
          <a:extLst>
            <a:ext uri="{FF2B5EF4-FFF2-40B4-BE49-F238E27FC236}">
              <a16:creationId xmlns:a16="http://schemas.microsoft.com/office/drawing/2014/main" xmlns="" id="{00000000-0008-0000-2000-0000B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5" name="366 CuadroTexto">
          <a:extLst>
            <a:ext uri="{FF2B5EF4-FFF2-40B4-BE49-F238E27FC236}">
              <a16:creationId xmlns:a16="http://schemas.microsoft.com/office/drawing/2014/main" xmlns="" id="{00000000-0008-0000-2000-0000B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6" name="367 CuadroTexto">
          <a:extLst>
            <a:ext uri="{FF2B5EF4-FFF2-40B4-BE49-F238E27FC236}">
              <a16:creationId xmlns:a16="http://schemas.microsoft.com/office/drawing/2014/main" xmlns="" id="{00000000-0008-0000-2000-0000C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7" name="368 CuadroTexto">
          <a:extLst>
            <a:ext uri="{FF2B5EF4-FFF2-40B4-BE49-F238E27FC236}">
              <a16:creationId xmlns:a16="http://schemas.microsoft.com/office/drawing/2014/main" xmlns="" id="{00000000-0008-0000-2000-0000C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8" name="369 CuadroTexto">
          <a:extLst>
            <a:ext uri="{FF2B5EF4-FFF2-40B4-BE49-F238E27FC236}">
              <a16:creationId xmlns:a16="http://schemas.microsoft.com/office/drawing/2014/main" xmlns="" id="{00000000-0008-0000-2000-0000C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9" name="370 CuadroTexto">
          <a:extLst>
            <a:ext uri="{FF2B5EF4-FFF2-40B4-BE49-F238E27FC236}">
              <a16:creationId xmlns:a16="http://schemas.microsoft.com/office/drawing/2014/main" xmlns="" id="{00000000-0008-0000-2000-0000C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0" name="371 CuadroTexto">
          <a:extLst>
            <a:ext uri="{FF2B5EF4-FFF2-40B4-BE49-F238E27FC236}">
              <a16:creationId xmlns:a16="http://schemas.microsoft.com/office/drawing/2014/main" xmlns="" id="{00000000-0008-0000-2000-0000C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1" name="372 CuadroTexto">
          <a:extLst>
            <a:ext uri="{FF2B5EF4-FFF2-40B4-BE49-F238E27FC236}">
              <a16:creationId xmlns:a16="http://schemas.microsoft.com/office/drawing/2014/main" xmlns="" id="{00000000-0008-0000-2000-0000C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2" name="373 CuadroTexto">
          <a:extLst>
            <a:ext uri="{FF2B5EF4-FFF2-40B4-BE49-F238E27FC236}">
              <a16:creationId xmlns:a16="http://schemas.microsoft.com/office/drawing/2014/main" xmlns="" id="{00000000-0008-0000-2000-0000C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3" name="374 CuadroTexto">
          <a:extLst>
            <a:ext uri="{FF2B5EF4-FFF2-40B4-BE49-F238E27FC236}">
              <a16:creationId xmlns:a16="http://schemas.microsoft.com/office/drawing/2014/main" xmlns="" id="{00000000-0008-0000-2000-0000C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4" name="375 CuadroTexto">
          <a:extLst>
            <a:ext uri="{FF2B5EF4-FFF2-40B4-BE49-F238E27FC236}">
              <a16:creationId xmlns:a16="http://schemas.microsoft.com/office/drawing/2014/main" xmlns="" id="{00000000-0008-0000-2000-0000C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5" name="376 CuadroTexto">
          <a:extLst>
            <a:ext uri="{FF2B5EF4-FFF2-40B4-BE49-F238E27FC236}">
              <a16:creationId xmlns:a16="http://schemas.microsoft.com/office/drawing/2014/main" xmlns="" id="{00000000-0008-0000-2000-0000C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6" name="377 CuadroTexto">
          <a:extLst>
            <a:ext uri="{FF2B5EF4-FFF2-40B4-BE49-F238E27FC236}">
              <a16:creationId xmlns:a16="http://schemas.microsoft.com/office/drawing/2014/main" xmlns="" id="{00000000-0008-0000-2000-0000C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7" name="378 CuadroTexto">
          <a:extLst>
            <a:ext uri="{FF2B5EF4-FFF2-40B4-BE49-F238E27FC236}">
              <a16:creationId xmlns:a16="http://schemas.microsoft.com/office/drawing/2014/main" xmlns="" id="{00000000-0008-0000-2000-0000C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8" name="379 CuadroTexto">
          <a:extLst>
            <a:ext uri="{FF2B5EF4-FFF2-40B4-BE49-F238E27FC236}">
              <a16:creationId xmlns:a16="http://schemas.microsoft.com/office/drawing/2014/main" xmlns="" id="{00000000-0008-0000-2000-0000C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9" name="380 CuadroTexto">
          <a:extLst>
            <a:ext uri="{FF2B5EF4-FFF2-40B4-BE49-F238E27FC236}">
              <a16:creationId xmlns:a16="http://schemas.microsoft.com/office/drawing/2014/main" xmlns="" id="{00000000-0008-0000-2000-0000C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0" name="381 CuadroTexto">
          <a:extLst>
            <a:ext uri="{FF2B5EF4-FFF2-40B4-BE49-F238E27FC236}">
              <a16:creationId xmlns:a16="http://schemas.microsoft.com/office/drawing/2014/main" xmlns="" id="{00000000-0008-0000-2000-0000C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1" name="382 CuadroTexto">
          <a:extLst>
            <a:ext uri="{FF2B5EF4-FFF2-40B4-BE49-F238E27FC236}">
              <a16:creationId xmlns:a16="http://schemas.microsoft.com/office/drawing/2014/main" xmlns="" id="{00000000-0008-0000-2000-0000C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2" name="383 CuadroTexto">
          <a:extLst>
            <a:ext uri="{FF2B5EF4-FFF2-40B4-BE49-F238E27FC236}">
              <a16:creationId xmlns:a16="http://schemas.microsoft.com/office/drawing/2014/main" xmlns="" id="{00000000-0008-0000-2000-0000D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3" name="384 CuadroTexto">
          <a:extLst>
            <a:ext uri="{FF2B5EF4-FFF2-40B4-BE49-F238E27FC236}">
              <a16:creationId xmlns:a16="http://schemas.microsoft.com/office/drawing/2014/main" xmlns="" id="{00000000-0008-0000-2000-0000D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4" name="385 CuadroTexto">
          <a:extLst>
            <a:ext uri="{FF2B5EF4-FFF2-40B4-BE49-F238E27FC236}">
              <a16:creationId xmlns:a16="http://schemas.microsoft.com/office/drawing/2014/main" xmlns="" id="{00000000-0008-0000-2000-0000D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5" name="386 CuadroTexto">
          <a:extLst>
            <a:ext uri="{FF2B5EF4-FFF2-40B4-BE49-F238E27FC236}">
              <a16:creationId xmlns:a16="http://schemas.microsoft.com/office/drawing/2014/main" xmlns="" id="{00000000-0008-0000-2000-0000D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6" name="387 CuadroTexto">
          <a:extLst>
            <a:ext uri="{FF2B5EF4-FFF2-40B4-BE49-F238E27FC236}">
              <a16:creationId xmlns:a16="http://schemas.microsoft.com/office/drawing/2014/main" xmlns="" id="{00000000-0008-0000-2000-0000D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7" name="388 CuadroTexto">
          <a:extLst>
            <a:ext uri="{FF2B5EF4-FFF2-40B4-BE49-F238E27FC236}">
              <a16:creationId xmlns:a16="http://schemas.microsoft.com/office/drawing/2014/main" xmlns="" id="{00000000-0008-0000-2000-0000D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8" name="389 CuadroTexto">
          <a:extLst>
            <a:ext uri="{FF2B5EF4-FFF2-40B4-BE49-F238E27FC236}">
              <a16:creationId xmlns:a16="http://schemas.microsoft.com/office/drawing/2014/main" xmlns="" id="{00000000-0008-0000-2000-0000D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9" name="390 CuadroTexto">
          <a:extLst>
            <a:ext uri="{FF2B5EF4-FFF2-40B4-BE49-F238E27FC236}">
              <a16:creationId xmlns:a16="http://schemas.microsoft.com/office/drawing/2014/main" xmlns="" id="{00000000-0008-0000-2000-0000D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0" name="391 CuadroTexto">
          <a:extLst>
            <a:ext uri="{FF2B5EF4-FFF2-40B4-BE49-F238E27FC236}">
              <a16:creationId xmlns:a16="http://schemas.microsoft.com/office/drawing/2014/main" xmlns="" id="{00000000-0008-0000-2000-0000D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1" name="392 CuadroTexto">
          <a:extLst>
            <a:ext uri="{FF2B5EF4-FFF2-40B4-BE49-F238E27FC236}">
              <a16:creationId xmlns:a16="http://schemas.microsoft.com/office/drawing/2014/main" xmlns="" id="{00000000-0008-0000-2000-0000D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2" name="393 CuadroTexto">
          <a:extLst>
            <a:ext uri="{FF2B5EF4-FFF2-40B4-BE49-F238E27FC236}">
              <a16:creationId xmlns:a16="http://schemas.microsoft.com/office/drawing/2014/main" xmlns="" id="{00000000-0008-0000-2000-0000D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3" name="394 CuadroTexto">
          <a:extLst>
            <a:ext uri="{FF2B5EF4-FFF2-40B4-BE49-F238E27FC236}">
              <a16:creationId xmlns:a16="http://schemas.microsoft.com/office/drawing/2014/main" xmlns="" id="{00000000-0008-0000-2000-0000D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4" name="395 CuadroTexto">
          <a:extLst>
            <a:ext uri="{FF2B5EF4-FFF2-40B4-BE49-F238E27FC236}">
              <a16:creationId xmlns:a16="http://schemas.microsoft.com/office/drawing/2014/main" xmlns="" id="{00000000-0008-0000-2000-0000D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5" name="396 CuadroTexto">
          <a:extLst>
            <a:ext uri="{FF2B5EF4-FFF2-40B4-BE49-F238E27FC236}">
              <a16:creationId xmlns:a16="http://schemas.microsoft.com/office/drawing/2014/main" xmlns="" id="{00000000-0008-0000-2000-0000D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6" name="397 CuadroTexto">
          <a:extLst>
            <a:ext uri="{FF2B5EF4-FFF2-40B4-BE49-F238E27FC236}">
              <a16:creationId xmlns:a16="http://schemas.microsoft.com/office/drawing/2014/main" xmlns="" id="{00000000-0008-0000-2000-0000D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7" name="398 CuadroTexto">
          <a:extLst>
            <a:ext uri="{FF2B5EF4-FFF2-40B4-BE49-F238E27FC236}">
              <a16:creationId xmlns:a16="http://schemas.microsoft.com/office/drawing/2014/main" xmlns="" id="{00000000-0008-0000-2000-0000D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8" name="399 CuadroTexto">
          <a:extLst>
            <a:ext uri="{FF2B5EF4-FFF2-40B4-BE49-F238E27FC236}">
              <a16:creationId xmlns:a16="http://schemas.microsoft.com/office/drawing/2014/main" xmlns="" id="{00000000-0008-0000-2000-0000E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9" name="400 CuadroTexto">
          <a:extLst>
            <a:ext uri="{FF2B5EF4-FFF2-40B4-BE49-F238E27FC236}">
              <a16:creationId xmlns:a16="http://schemas.microsoft.com/office/drawing/2014/main" xmlns="" id="{00000000-0008-0000-2000-0000E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0" name="401 CuadroTexto">
          <a:extLst>
            <a:ext uri="{FF2B5EF4-FFF2-40B4-BE49-F238E27FC236}">
              <a16:creationId xmlns:a16="http://schemas.microsoft.com/office/drawing/2014/main" xmlns="" id="{00000000-0008-0000-2000-0000E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1" name="402 CuadroTexto">
          <a:extLst>
            <a:ext uri="{FF2B5EF4-FFF2-40B4-BE49-F238E27FC236}">
              <a16:creationId xmlns:a16="http://schemas.microsoft.com/office/drawing/2014/main" xmlns="" id="{00000000-0008-0000-2000-0000E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2" name="403 CuadroTexto">
          <a:extLst>
            <a:ext uri="{FF2B5EF4-FFF2-40B4-BE49-F238E27FC236}">
              <a16:creationId xmlns:a16="http://schemas.microsoft.com/office/drawing/2014/main" xmlns="" id="{00000000-0008-0000-2000-0000E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3" name="404 CuadroTexto">
          <a:extLst>
            <a:ext uri="{FF2B5EF4-FFF2-40B4-BE49-F238E27FC236}">
              <a16:creationId xmlns:a16="http://schemas.microsoft.com/office/drawing/2014/main" xmlns="" id="{00000000-0008-0000-2000-0000E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4" name="405 CuadroTexto">
          <a:extLst>
            <a:ext uri="{FF2B5EF4-FFF2-40B4-BE49-F238E27FC236}">
              <a16:creationId xmlns:a16="http://schemas.microsoft.com/office/drawing/2014/main" xmlns="" id="{00000000-0008-0000-2000-0000E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5" name="406 CuadroTexto">
          <a:extLst>
            <a:ext uri="{FF2B5EF4-FFF2-40B4-BE49-F238E27FC236}">
              <a16:creationId xmlns:a16="http://schemas.microsoft.com/office/drawing/2014/main" xmlns="" id="{00000000-0008-0000-2000-0000E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6" name="407 CuadroTexto">
          <a:extLst>
            <a:ext uri="{FF2B5EF4-FFF2-40B4-BE49-F238E27FC236}">
              <a16:creationId xmlns:a16="http://schemas.microsoft.com/office/drawing/2014/main" xmlns="" id="{00000000-0008-0000-2000-0000E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7" name="408 CuadroTexto">
          <a:extLst>
            <a:ext uri="{FF2B5EF4-FFF2-40B4-BE49-F238E27FC236}">
              <a16:creationId xmlns:a16="http://schemas.microsoft.com/office/drawing/2014/main" xmlns="" id="{00000000-0008-0000-2000-0000E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8" name="409 CuadroTexto">
          <a:extLst>
            <a:ext uri="{FF2B5EF4-FFF2-40B4-BE49-F238E27FC236}">
              <a16:creationId xmlns:a16="http://schemas.microsoft.com/office/drawing/2014/main" xmlns="" id="{00000000-0008-0000-2000-0000E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9" name="410 CuadroTexto">
          <a:extLst>
            <a:ext uri="{FF2B5EF4-FFF2-40B4-BE49-F238E27FC236}">
              <a16:creationId xmlns:a16="http://schemas.microsoft.com/office/drawing/2014/main" xmlns="" id="{00000000-0008-0000-2000-0000E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0" name="411 CuadroTexto">
          <a:extLst>
            <a:ext uri="{FF2B5EF4-FFF2-40B4-BE49-F238E27FC236}">
              <a16:creationId xmlns:a16="http://schemas.microsoft.com/office/drawing/2014/main" xmlns="" id="{00000000-0008-0000-2000-0000E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1" name="412 CuadroTexto">
          <a:extLst>
            <a:ext uri="{FF2B5EF4-FFF2-40B4-BE49-F238E27FC236}">
              <a16:creationId xmlns:a16="http://schemas.microsoft.com/office/drawing/2014/main" xmlns="" id="{00000000-0008-0000-2000-0000E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2" name="413 CuadroTexto">
          <a:extLst>
            <a:ext uri="{FF2B5EF4-FFF2-40B4-BE49-F238E27FC236}">
              <a16:creationId xmlns:a16="http://schemas.microsoft.com/office/drawing/2014/main" xmlns="" id="{00000000-0008-0000-2000-0000E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3" name="414 CuadroTexto">
          <a:extLst>
            <a:ext uri="{FF2B5EF4-FFF2-40B4-BE49-F238E27FC236}">
              <a16:creationId xmlns:a16="http://schemas.microsoft.com/office/drawing/2014/main" xmlns="" id="{00000000-0008-0000-2000-0000E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4" name="415 CuadroTexto">
          <a:extLst>
            <a:ext uri="{FF2B5EF4-FFF2-40B4-BE49-F238E27FC236}">
              <a16:creationId xmlns:a16="http://schemas.microsoft.com/office/drawing/2014/main" xmlns="" id="{00000000-0008-0000-2000-0000F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5" name="416 CuadroTexto">
          <a:extLst>
            <a:ext uri="{FF2B5EF4-FFF2-40B4-BE49-F238E27FC236}">
              <a16:creationId xmlns:a16="http://schemas.microsoft.com/office/drawing/2014/main" xmlns="" id="{00000000-0008-0000-2000-0000F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6" name="417 CuadroTexto">
          <a:extLst>
            <a:ext uri="{FF2B5EF4-FFF2-40B4-BE49-F238E27FC236}">
              <a16:creationId xmlns:a16="http://schemas.microsoft.com/office/drawing/2014/main" xmlns="" id="{00000000-0008-0000-2000-0000F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7" name="418 CuadroTexto">
          <a:extLst>
            <a:ext uri="{FF2B5EF4-FFF2-40B4-BE49-F238E27FC236}">
              <a16:creationId xmlns:a16="http://schemas.microsoft.com/office/drawing/2014/main" xmlns="" id="{00000000-0008-0000-2000-0000F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8" name="419 CuadroTexto">
          <a:extLst>
            <a:ext uri="{FF2B5EF4-FFF2-40B4-BE49-F238E27FC236}">
              <a16:creationId xmlns:a16="http://schemas.microsoft.com/office/drawing/2014/main" xmlns="" id="{00000000-0008-0000-2000-0000F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9" name="420 CuadroTexto">
          <a:extLst>
            <a:ext uri="{FF2B5EF4-FFF2-40B4-BE49-F238E27FC236}">
              <a16:creationId xmlns:a16="http://schemas.microsoft.com/office/drawing/2014/main" xmlns="" id="{00000000-0008-0000-2000-0000F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0" name="421 CuadroTexto">
          <a:extLst>
            <a:ext uri="{FF2B5EF4-FFF2-40B4-BE49-F238E27FC236}">
              <a16:creationId xmlns:a16="http://schemas.microsoft.com/office/drawing/2014/main" xmlns="" id="{00000000-0008-0000-2000-0000F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1" name="422 CuadroTexto">
          <a:extLst>
            <a:ext uri="{FF2B5EF4-FFF2-40B4-BE49-F238E27FC236}">
              <a16:creationId xmlns:a16="http://schemas.microsoft.com/office/drawing/2014/main" xmlns="" id="{00000000-0008-0000-2000-0000F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2" name="440 CuadroTexto">
          <a:extLst>
            <a:ext uri="{FF2B5EF4-FFF2-40B4-BE49-F238E27FC236}">
              <a16:creationId xmlns:a16="http://schemas.microsoft.com/office/drawing/2014/main" xmlns="" id="{00000000-0008-0000-2000-0000F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3" name="441 CuadroTexto">
          <a:extLst>
            <a:ext uri="{FF2B5EF4-FFF2-40B4-BE49-F238E27FC236}">
              <a16:creationId xmlns:a16="http://schemas.microsoft.com/office/drawing/2014/main" xmlns="" id="{00000000-0008-0000-2000-0000F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4" name="442 CuadroTexto">
          <a:extLst>
            <a:ext uri="{FF2B5EF4-FFF2-40B4-BE49-F238E27FC236}">
              <a16:creationId xmlns:a16="http://schemas.microsoft.com/office/drawing/2014/main" xmlns="" id="{00000000-0008-0000-2000-0000F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5" name="443 CuadroTexto">
          <a:extLst>
            <a:ext uri="{FF2B5EF4-FFF2-40B4-BE49-F238E27FC236}">
              <a16:creationId xmlns:a16="http://schemas.microsoft.com/office/drawing/2014/main" xmlns="" id="{00000000-0008-0000-2000-0000F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6" name="444 CuadroTexto">
          <a:extLst>
            <a:ext uri="{FF2B5EF4-FFF2-40B4-BE49-F238E27FC236}">
              <a16:creationId xmlns:a16="http://schemas.microsoft.com/office/drawing/2014/main" xmlns="" id="{00000000-0008-0000-2000-0000F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7" name="445 CuadroTexto">
          <a:extLst>
            <a:ext uri="{FF2B5EF4-FFF2-40B4-BE49-F238E27FC236}">
              <a16:creationId xmlns:a16="http://schemas.microsoft.com/office/drawing/2014/main" xmlns="" id="{00000000-0008-0000-2000-0000F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8" name="446 CuadroTexto">
          <a:extLst>
            <a:ext uri="{FF2B5EF4-FFF2-40B4-BE49-F238E27FC236}">
              <a16:creationId xmlns:a16="http://schemas.microsoft.com/office/drawing/2014/main" xmlns="" id="{00000000-0008-0000-2000-0000F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9" name="447 CuadroTexto">
          <a:extLst>
            <a:ext uri="{FF2B5EF4-FFF2-40B4-BE49-F238E27FC236}">
              <a16:creationId xmlns:a16="http://schemas.microsoft.com/office/drawing/2014/main" xmlns="" id="{00000000-0008-0000-2000-0000F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0" name="448 CuadroTexto">
          <a:extLst>
            <a:ext uri="{FF2B5EF4-FFF2-40B4-BE49-F238E27FC236}">
              <a16:creationId xmlns:a16="http://schemas.microsoft.com/office/drawing/2014/main" xmlns="" id="{00000000-0008-0000-2000-000000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1" name="449 CuadroTexto">
          <a:extLst>
            <a:ext uri="{FF2B5EF4-FFF2-40B4-BE49-F238E27FC236}">
              <a16:creationId xmlns:a16="http://schemas.microsoft.com/office/drawing/2014/main" xmlns="" id="{00000000-0008-0000-2000-000001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2" name="450 CuadroTexto">
          <a:extLst>
            <a:ext uri="{FF2B5EF4-FFF2-40B4-BE49-F238E27FC236}">
              <a16:creationId xmlns:a16="http://schemas.microsoft.com/office/drawing/2014/main" xmlns="" id="{00000000-0008-0000-2000-000002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3" name="451 CuadroTexto">
          <a:extLst>
            <a:ext uri="{FF2B5EF4-FFF2-40B4-BE49-F238E27FC236}">
              <a16:creationId xmlns:a16="http://schemas.microsoft.com/office/drawing/2014/main" xmlns="" id="{00000000-0008-0000-2000-000003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24" name="17 CuadroTexto">
          <a:extLst>
            <a:ext uri="{FF2B5EF4-FFF2-40B4-BE49-F238E27FC236}">
              <a16:creationId xmlns:a16="http://schemas.microsoft.com/office/drawing/2014/main" xmlns="" id="{00000000-0008-0000-2000-00000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5125" name="90 CuadroTexto">
          <a:extLst>
            <a:ext uri="{FF2B5EF4-FFF2-40B4-BE49-F238E27FC236}">
              <a16:creationId xmlns:a16="http://schemas.microsoft.com/office/drawing/2014/main" xmlns="" id="{00000000-0008-0000-2000-00000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6" name="91 CuadroTexto">
          <a:extLst>
            <a:ext uri="{FF2B5EF4-FFF2-40B4-BE49-F238E27FC236}">
              <a16:creationId xmlns:a16="http://schemas.microsoft.com/office/drawing/2014/main" xmlns="" id="{00000000-0008-0000-2000-00000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7" name="92 CuadroTexto">
          <a:extLst>
            <a:ext uri="{FF2B5EF4-FFF2-40B4-BE49-F238E27FC236}">
              <a16:creationId xmlns:a16="http://schemas.microsoft.com/office/drawing/2014/main" xmlns="" id="{00000000-0008-0000-2000-00000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8" name="93 CuadroTexto">
          <a:extLst>
            <a:ext uri="{FF2B5EF4-FFF2-40B4-BE49-F238E27FC236}">
              <a16:creationId xmlns:a16="http://schemas.microsoft.com/office/drawing/2014/main" xmlns="" id="{00000000-0008-0000-2000-00000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9" name="94 CuadroTexto">
          <a:extLst>
            <a:ext uri="{FF2B5EF4-FFF2-40B4-BE49-F238E27FC236}">
              <a16:creationId xmlns:a16="http://schemas.microsoft.com/office/drawing/2014/main" xmlns="" id="{00000000-0008-0000-2000-00000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0" name="95 CuadroTexto">
          <a:extLst>
            <a:ext uri="{FF2B5EF4-FFF2-40B4-BE49-F238E27FC236}">
              <a16:creationId xmlns:a16="http://schemas.microsoft.com/office/drawing/2014/main" xmlns="" id="{00000000-0008-0000-2000-00000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1" name="96 CuadroTexto">
          <a:extLst>
            <a:ext uri="{FF2B5EF4-FFF2-40B4-BE49-F238E27FC236}">
              <a16:creationId xmlns:a16="http://schemas.microsoft.com/office/drawing/2014/main" xmlns="" id="{00000000-0008-0000-2000-00000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2" name="97 CuadroTexto">
          <a:extLst>
            <a:ext uri="{FF2B5EF4-FFF2-40B4-BE49-F238E27FC236}">
              <a16:creationId xmlns:a16="http://schemas.microsoft.com/office/drawing/2014/main" xmlns="" id="{00000000-0008-0000-2000-00000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3" name="98 CuadroTexto">
          <a:extLst>
            <a:ext uri="{FF2B5EF4-FFF2-40B4-BE49-F238E27FC236}">
              <a16:creationId xmlns:a16="http://schemas.microsoft.com/office/drawing/2014/main" xmlns="" id="{00000000-0008-0000-2000-00000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4" name="99 CuadroTexto">
          <a:extLst>
            <a:ext uri="{FF2B5EF4-FFF2-40B4-BE49-F238E27FC236}">
              <a16:creationId xmlns:a16="http://schemas.microsoft.com/office/drawing/2014/main" xmlns="" id="{00000000-0008-0000-2000-00000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5" name="100 CuadroTexto">
          <a:extLst>
            <a:ext uri="{FF2B5EF4-FFF2-40B4-BE49-F238E27FC236}">
              <a16:creationId xmlns:a16="http://schemas.microsoft.com/office/drawing/2014/main" xmlns="" id="{00000000-0008-0000-2000-00000F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6" name="101 CuadroTexto">
          <a:extLst>
            <a:ext uri="{FF2B5EF4-FFF2-40B4-BE49-F238E27FC236}">
              <a16:creationId xmlns:a16="http://schemas.microsoft.com/office/drawing/2014/main" xmlns="" id="{00000000-0008-0000-2000-000010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37" name="118 CuadroTexto">
          <a:extLst>
            <a:ext uri="{FF2B5EF4-FFF2-40B4-BE49-F238E27FC236}">
              <a16:creationId xmlns:a16="http://schemas.microsoft.com/office/drawing/2014/main" xmlns="" id="{00000000-0008-0000-2000-00001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38" name="119 CuadroTexto">
          <a:extLst>
            <a:ext uri="{FF2B5EF4-FFF2-40B4-BE49-F238E27FC236}">
              <a16:creationId xmlns:a16="http://schemas.microsoft.com/office/drawing/2014/main" xmlns="" id="{00000000-0008-0000-2000-00001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39" name="120 CuadroTexto">
          <a:extLst>
            <a:ext uri="{FF2B5EF4-FFF2-40B4-BE49-F238E27FC236}">
              <a16:creationId xmlns:a16="http://schemas.microsoft.com/office/drawing/2014/main" xmlns="" id="{00000000-0008-0000-2000-00001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0" name="121 CuadroTexto">
          <a:extLst>
            <a:ext uri="{FF2B5EF4-FFF2-40B4-BE49-F238E27FC236}">
              <a16:creationId xmlns:a16="http://schemas.microsoft.com/office/drawing/2014/main" xmlns="" id="{00000000-0008-0000-2000-00001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1" name="122 CuadroTexto">
          <a:extLst>
            <a:ext uri="{FF2B5EF4-FFF2-40B4-BE49-F238E27FC236}">
              <a16:creationId xmlns:a16="http://schemas.microsoft.com/office/drawing/2014/main" xmlns="" id="{00000000-0008-0000-2000-00001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2" name="123 CuadroTexto">
          <a:extLst>
            <a:ext uri="{FF2B5EF4-FFF2-40B4-BE49-F238E27FC236}">
              <a16:creationId xmlns:a16="http://schemas.microsoft.com/office/drawing/2014/main" xmlns="" id="{00000000-0008-0000-2000-00001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3" name="124 CuadroTexto">
          <a:extLst>
            <a:ext uri="{FF2B5EF4-FFF2-40B4-BE49-F238E27FC236}">
              <a16:creationId xmlns:a16="http://schemas.microsoft.com/office/drawing/2014/main" xmlns="" id="{00000000-0008-0000-2000-00001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4" name="125 CuadroTexto">
          <a:extLst>
            <a:ext uri="{FF2B5EF4-FFF2-40B4-BE49-F238E27FC236}">
              <a16:creationId xmlns:a16="http://schemas.microsoft.com/office/drawing/2014/main" xmlns="" id="{00000000-0008-0000-2000-00001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5" name="143 CuadroTexto">
          <a:extLst>
            <a:ext uri="{FF2B5EF4-FFF2-40B4-BE49-F238E27FC236}">
              <a16:creationId xmlns:a16="http://schemas.microsoft.com/office/drawing/2014/main" xmlns="" id="{00000000-0008-0000-2000-00001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6" name="144 CuadroTexto">
          <a:extLst>
            <a:ext uri="{FF2B5EF4-FFF2-40B4-BE49-F238E27FC236}">
              <a16:creationId xmlns:a16="http://schemas.microsoft.com/office/drawing/2014/main" xmlns="" id="{00000000-0008-0000-2000-00001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7" name="145 CuadroTexto">
          <a:extLst>
            <a:ext uri="{FF2B5EF4-FFF2-40B4-BE49-F238E27FC236}">
              <a16:creationId xmlns:a16="http://schemas.microsoft.com/office/drawing/2014/main" xmlns="" id="{00000000-0008-0000-2000-00001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8" name="146 CuadroTexto">
          <a:extLst>
            <a:ext uri="{FF2B5EF4-FFF2-40B4-BE49-F238E27FC236}">
              <a16:creationId xmlns:a16="http://schemas.microsoft.com/office/drawing/2014/main" xmlns="" id="{00000000-0008-0000-2000-00001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9" name="147 CuadroTexto">
          <a:extLst>
            <a:ext uri="{FF2B5EF4-FFF2-40B4-BE49-F238E27FC236}">
              <a16:creationId xmlns:a16="http://schemas.microsoft.com/office/drawing/2014/main" xmlns="" id="{00000000-0008-0000-2000-00001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0" name="148 CuadroTexto">
          <a:extLst>
            <a:ext uri="{FF2B5EF4-FFF2-40B4-BE49-F238E27FC236}">
              <a16:creationId xmlns:a16="http://schemas.microsoft.com/office/drawing/2014/main" xmlns="" id="{00000000-0008-0000-2000-00001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1" name="149 CuadroTexto">
          <a:extLst>
            <a:ext uri="{FF2B5EF4-FFF2-40B4-BE49-F238E27FC236}">
              <a16:creationId xmlns:a16="http://schemas.microsoft.com/office/drawing/2014/main" xmlns="" id="{00000000-0008-0000-2000-00001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2" name="150 CuadroTexto">
          <a:extLst>
            <a:ext uri="{FF2B5EF4-FFF2-40B4-BE49-F238E27FC236}">
              <a16:creationId xmlns:a16="http://schemas.microsoft.com/office/drawing/2014/main" xmlns="" id="{00000000-0008-0000-2000-00002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3" name="151 CuadroTexto">
          <a:extLst>
            <a:ext uri="{FF2B5EF4-FFF2-40B4-BE49-F238E27FC236}">
              <a16:creationId xmlns:a16="http://schemas.microsoft.com/office/drawing/2014/main" xmlns="" id="{00000000-0008-0000-2000-00002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4" name="152 CuadroTexto">
          <a:extLst>
            <a:ext uri="{FF2B5EF4-FFF2-40B4-BE49-F238E27FC236}">
              <a16:creationId xmlns:a16="http://schemas.microsoft.com/office/drawing/2014/main" xmlns="" id="{00000000-0008-0000-2000-00002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5" name="153 CuadroTexto">
          <a:extLst>
            <a:ext uri="{FF2B5EF4-FFF2-40B4-BE49-F238E27FC236}">
              <a16:creationId xmlns:a16="http://schemas.microsoft.com/office/drawing/2014/main" xmlns="" id="{00000000-0008-0000-2000-00002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6" name="154 CuadroTexto">
          <a:extLst>
            <a:ext uri="{FF2B5EF4-FFF2-40B4-BE49-F238E27FC236}">
              <a16:creationId xmlns:a16="http://schemas.microsoft.com/office/drawing/2014/main" xmlns="" id="{00000000-0008-0000-2000-00002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7" name="155 CuadroTexto">
          <a:extLst>
            <a:ext uri="{FF2B5EF4-FFF2-40B4-BE49-F238E27FC236}">
              <a16:creationId xmlns:a16="http://schemas.microsoft.com/office/drawing/2014/main" xmlns="" id="{00000000-0008-0000-2000-00002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8" name="156 CuadroTexto">
          <a:extLst>
            <a:ext uri="{FF2B5EF4-FFF2-40B4-BE49-F238E27FC236}">
              <a16:creationId xmlns:a16="http://schemas.microsoft.com/office/drawing/2014/main" xmlns="" id="{00000000-0008-0000-2000-00002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9" name="157 CuadroTexto">
          <a:extLst>
            <a:ext uri="{FF2B5EF4-FFF2-40B4-BE49-F238E27FC236}">
              <a16:creationId xmlns:a16="http://schemas.microsoft.com/office/drawing/2014/main" xmlns="" id="{00000000-0008-0000-2000-00002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0" name="158 CuadroTexto">
          <a:extLst>
            <a:ext uri="{FF2B5EF4-FFF2-40B4-BE49-F238E27FC236}">
              <a16:creationId xmlns:a16="http://schemas.microsoft.com/office/drawing/2014/main" xmlns="" id="{00000000-0008-0000-2000-00002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1" name="159 CuadroTexto">
          <a:extLst>
            <a:ext uri="{FF2B5EF4-FFF2-40B4-BE49-F238E27FC236}">
              <a16:creationId xmlns:a16="http://schemas.microsoft.com/office/drawing/2014/main" xmlns="" id="{00000000-0008-0000-2000-00002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2" name="160 CuadroTexto">
          <a:extLst>
            <a:ext uri="{FF2B5EF4-FFF2-40B4-BE49-F238E27FC236}">
              <a16:creationId xmlns:a16="http://schemas.microsoft.com/office/drawing/2014/main" xmlns="" id="{00000000-0008-0000-2000-00002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3" name="161 CuadroTexto">
          <a:extLst>
            <a:ext uri="{FF2B5EF4-FFF2-40B4-BE49-F238E27FC236}">
              <a16:creationId xmlns:a16="http://schemas.microsoft.com/office/drawing/2014/main" xmlns="" id="{00000000-0008-0000-2000-00002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4" name="162 CuadroTexto">
          <a:extLst>
            <a:ext uri="{FF2B5EF4-FFF2-40B4-BE49-F238E27FC236}">
              <a16:creationId xmlns:a16="http://schemas.microsoft.com/office/drawing/2014/main" xmlns="" id="{00000000-0008-0000-2000-00002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5" name="163 CuadroTexto">
          <a:extLst>
            <a:ext uri="{FF2B5EF4-FFF2-40B4-BE49-F238E27FC236}">
              <a16:creationId xmlns:a16="http://schemas.microsoft.com/office/drawing/2014/main" xmlns="" id="{00000000-0008-0000-2000-00002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6" name="164 CuadroTexto">
          <a:extLst>
            <a:ext uri="{FF2B5EF4-FFF2-40B4-BE49-F238E27FC236}">
              <a16:creationId xmlns:a16="http://schemas.microsoft.com/office/drawing/2014/main" xmlns="" id="{00000000-0008-0000-2000-00002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7" name="165 CuadroTexto">
          <a:extLst>
            <a:ext uri="{FF2B5EF4-FFF2-40B4-BE49-F238E27FC236}">
              <a16:creationId xmlns:a16="http://schemas.microsoft.com/office/drawing/2014/main" xmlns="" id="{00000000-0008-0000-2000-00002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8" name="166 CuadroTexto">
          <a:extLst>
            <a:ext uri="{FF2B5EF4-FFF2-40B4-BE49-F238E27FC236}">
              <a16:creationId xmlns:a16="http://schemas.microsoft.com/office/drawing/2014/main" xmlns="" id="{00000000-0008-0000-2000-00003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9" name="167 CuadroTexto">
          <a:extLst>
            <a:ext uri="{FF2B5EF4-FFF2-40B4-BE49-F238E27FC236}">
              <a16:creationId xmlns:a16="http://schemas.microsoft.com/office/drawing/2014/main" xmlns="" id="{00000000-0008-0000-2000-00003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0" name="168 CuadroTexto">
          <a:extLst>
            <a:ext uri="{FF2B5EF4-FFF2-40B4-BE49-F238E27FC236}">
              <a16:creationId xmlns:a16="http://schemas.microsoft.com/office/drawing/2014/main" xmlns="" id="{00000000-0008-0000-2000-00003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1" name="169 CuadroTexto">
          <a:extLst>
            <a:ext uri="{FF2B5EF4-FFF2-40B4-BE49-F238E27FC236}">
              <a16:creationId xmlns:a16="http://schemas.microsoft.com/office/drawing/2014/main" xmlns="" id="{00000000-0008-0000-2000-00003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2" name="170 CuadroTexto">
          <a:extLst>
            <a:ext uri="{FF2B5EF4-FFF2-40B4-BE49-F238E27FC236}">
              <a16:creationId xmlns:a16="http://schemas.microsoft.com/office/drawing/2014/main" xmlns="" id="{00000000-0008-0000-2000-00003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3" name="171 CuadroTexto">
          <a:extLst>
            <a:ext uri="{FF2B5EF4-FFF2-40B4-BE49-F238E27FC236}">
              <a16:creationId xmlns:a16="http://schemas.microsoft.com/office/drawing/2014/main" xmlns="" id="{00000000-0008-0000-2000-00003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4" name="172 CuadroTexto">
          <a:extLst>
            <a:ext uri="{FF2B5EF4-FFF2-40B4-BE49-F238E27FC236}">
              <a16:creationId xmlns:a16="http://schemas.microsoft.com/office/drawing/2014/main" xmlns="" id="{00000000-0008-0000-2000-00003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5" name="173 CuadroTexto">
          <a:extLst>
            <a:ext uri="{FF2B5EF4-FFF2-40B4-BE49-F238E27FC236}">
              <a16:creationId xmlns:a16="http://schemas.microsoft.com/office/drawing/2014/main" xmlns="" id="{00000000-0008-0000-2000-00003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6" name="174 CuadroTexto">
          <a:extLst>
            <a:ext uri="{FF2B5EF4-FFF2-40B4-BE49-F238E27FC236}">
              <a16:creationId xmlns:a16="http://schemas.microsoft.com/office/drawing/2014/main" xmlns="" id="{00000000-0008-0000-2000-00003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7" name="175 CuadroTexto">
          <a:extLst>
            <a:ext uri="{FF2B5EF4-FFF2-40B4-BE49-F238E27FC236}">
              <a16:creationId xmlns:a16="http://schemas.microsoft.com/office/drawing/2014/main" xmlns="" id="{00000000-0008-0000-2000-00003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8" name="176 CuadroTexto">
          <a:extLst>
            <a:ext uri="{FF2B5EF4-FFF2-40B4-BE49-F238E27FC236}">
              <a16:creationId xmlns:a16="http://schemas.microsoft.com/office/drawing/2014/main" xmlns="" id="{00000000-0008-0000-2000-00003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9" name="177 CuadroTexto">
          <a:extLst>
            <a:ext uri="{FF2B5EF4-FFF2-40B4-BE49-F238E27FC236}">
              <a16:creationId xmlns:a16="http://schemas.microsoft.com/office/drawing/2014/main" xmlns="" id="{00000000-0008-0000-2000-00003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0" name="178 CuadroTexto">
          <a:extLst>
            <a:ext uri="{FF2B5EF4-FFF2-40B4-BE49-F238E27FC236}">
              <a16:creationId xmlns:a16="http://schemas.microsoft.com/office/drawing/2014/main" xmlns="" id="{00000000-0008-0000-2000-00003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1" name="179 CuadroTexto">
          <a:extLst>
            <a:ext uri="{FF2B5EF4-FFF2-40B4-BE49-F238E27FC236}">
              <a16:creationId xmlns:a16="http://schemas.microsoft.com/office/drawing/2014/main" xmlns="" id="{00000000-0008-0000-2000-00003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2" name="180 CuadroTexto">
          <a:extLst>
            <a:ext uri="{FF2B5EF4-FFF2-40B4-BE49-F238E27FC236}">
              <a16:creationId xmlns:a16="http://schemas.microsoft.com/office/drawing/2014/main" xmlns="" id="{00000000-0008-0000-2000-00003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3" name="181 CuadroTexto">
          <a:extLst>
            <a:ext uri="{FF2B5EF4-FFF2-40B4-BE49-F238E27FC236}">
              <a16:creationId xmlns:a16="http://schemas.microsoft.com/office/drawing/2014/main" xmlns="" id="{00000000-0008-0000-2000-00003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4" name="182 CuadroTexto">
          <a:extLst>
            <a:ext uri="{FF2B5EF4-FFF2-40B4-BE49-F238E27FC236}">
              <a16:creationId xmlns:a16="http://schemas.microsoft.com/office/drawing/2014/main" xmlns="" id="{00000000-0008-0000-2000-00004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5" name="183 CuadroTexto">
          <a:extLst>
            <a:ext uri="{FF2B5EF4-FFF2-40B4-BE49-F238E27FC236}">
              <a16:creationId xmlns:a16="http://schemas.microsoft.com/office/drawing/2014/main" xmlns="" id="{00000000-0008-0000-2000-00004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6" name="184 CuadroTexto">
          <a:extLst>
            <a:ext uri="{FF2B5EF4-FFF2-40B4-BE49-F238E27FC236}">
              <a16:creationId xmlns:a16="http://schemas.microsoft.com/office/drawing/2014/main" xmlns="" id="{00000000-0008-0000-2000-00004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7" name="185 CuadroTexto">
          <a:extLst>
            <a:ext uri="{FF2B5EF4-FFF2-40B4-BE49-F238E27FC236}">
              <a16:creationId xmlns:a16="http://schemas.microsoft.com/office/drawing/2014/main" xmlns="" id="{00000000-0008-0000-2000-00004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8" name="186 CuadroTexto">
          <a:extLst>
            <a:ext uri="{FF2B5EF4-FFF2-40B4-BE49-F238E27FC236}">
              <a16:creationId xmlns:a16="http://schemas.microsoft.com/office/drawing/2014/main" xmlns="" id="{00000000-0008-0000-2000-00004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9" name="187 CuadroTexto">
          <a:extLst>
            <a:ext uri="{FF2B5EF4-FFF2-40B4-BE49-F238E27FC236}">
              <a16:creationId xmlns:a16="http://schemas.microsoft.com/office/drawing/2014/main" xmlns="" id="{00000000-0008-0000-2000-00004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0" name="188 CuadroTexto">
          <a:extLst>
            <a:ext uri="{FF2B5EF4-FFF2-40B4-BE49-F238E27FC236}">
              <a16:creationId xmlns:a16="http://schemas.microsoft.com/office/drawing/2014/main" xmlns="" id="{00000000-0008-0000-2000-00004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1" name="189 CuadroTexto">
          <a:extLst>
            <a:ext uri="{FF2B5EF4-FFF2-40B4-BE49-F238E27FC236}">
              <a16:creationId xmlns:a16="http://schemas.microsoft.com/office/drawing/2014/main" xmlns="" id="{00000000-0008-0000-2000-00004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2" name="190 CuadroTexto">
          <a:extLst>
            <a:ext uri="{FF2B5EF4-FFF2-40B4-BE49-F238E27FC236}">
              <a16:creationId xmlns:a16="http://schemas.microsoft.com/office/drawing/2014/main" xmlns="" id="{00000000-0008-0000-2000-00004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3" name="191 CuadroTexto">
          <a:extLst>
            <a:ext uri="{FF2B5EF4-FFF2-40B4-BE49-F238E27FC236}">
              <a16:creationId xmlns:a16="http://schemas.microsoft.com/office/drawing/2014/main" xmlns="" id="{00000000-0008-0000-2000-00004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4" name="192 CuadroTexto">
          <a:extLst>
            <a:ext uri="{FF2B5EF4-FFF2-40B4-BE49-F238E27FC236}">
              <a16:creationId xmlns:a16="http://schemas.microsoft.com/office/drawing/2014/main" xmlns="" id="{00000000-0008-0000-2000-00004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5" name="193 CuadroTexto">
          <a:extLst>
            <a:ext uri="{FF2B5EF4-FFF2-40B4-BE49-F238E27FC236}">
              <a16:creationId xmlns:a16="http://schemas.microsoft.com/office/drawing/2014/main" xmlns="" id="{00000000-0008-0000-2000-00004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6" name="194 CuadroTexto">
          <a:extLst>
            <a:ext uri="{FF2B5EF4-FFF2-40B4-BE49-F238E27FC236}">
              <a16:creationId xmlns:a16="http://schemas.microsoft.com/office/drawing/2014/main" xmlns="" id="{00000000-0008-0000-2000-00004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7" name="195 CuadroTexto">
          <a:extLst>
            <a:ext uri="{FF2B5EF4-FFF2-40B4-BE49-F238E27FC236}">
              <a16:creationId xmlns:a16="http://schemas.microsoft.com/office/drawing/2014/main" xmlns="" id="{00000000-0008-0000-2000-00004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8" name="196 CuadroTexto">
          <a:extLst>
            <a:ext uri="{FF2B5EF4-FFF2-40B4-BE49-F238E27FC236}">
              <a16:creationId xmlns:a16="http://schemas.microsoft.com/office/drawing/2014/main" xmlns="" id="{00000000-0008-0000-2000-00004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9" name="197 CuadroTexto">
          <a:extLst>
            <a:ext uri="{FF2B5EF4-FFF2-40B4-BE49-F238E27FC236}">
              <a16:creationId xmlns:a16="http://schemas.microsoft.com/office/drawing/2014/main" xmlns="" id="{00000000-0008-0000-2000-00004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0" name="198 CuadroTexto">
          <a:extLst>
            <a:ext uri="{FF2B5EF4-FFF2-40B4-BE49-F238E27FC236}">
              <a16:creationId xmlns:a16="http://schemas.microsoft.com/office/drawing/2014/main" xmlns="" id="{00000000-0008-0000-2000-00005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1" name="199 CuadroTexto">
          <a:extLst>
            <a:ext uri="{FF2B5EF4-FFF2-40B4-BE49-F238E27FC236}">
              <a16:creationId xmlns:a16="http://schemas.microsoft.com/office/drawing/2014/main" xmlns="" id="{00000000-0008-0000-2000-00005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2" name="200 CuadroTexto">
          <a:extLst>
            <a:ext uri="{FF2B5EF4-FFF2-40B4-BE49-F238E27FC236}">
              <a16:creationId xmlns:a16="http://schemas.microsoft.com/office/drawing/2014/main" xmlns="" id="{00000000-0008-0000-2000-00005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3" name="201 CuadroTexto">
          <a:extLst>
            <a:ext uri="{FF2B5EF4-FFF2-40B4-BE49-F238E27FC236}">
              <a16:creationId xmlns:a16="http://schemas.microsoft.com/office/drawing/2014/main" xmlns="" id="{00000000-0008-0000-2000-00005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4" name="202 CuadroTexto">
          <a:extLst>
            <a:ext uri="{FF2B5EF4-FFF2-40B4-BE49-F238E27FC236}">
              <a16:creationId xmlns:a16="http://schemas.microsoft.com/office/drawing/2014/main" xmlns="" id="{00000000-0008-0000-2000-00005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5" name="203 CuadroTexto">
          <a:extLst>
            <a:ext uri="{FF2B5EF4-FFF2-40B4-BE49-F238E27FC236}">
              <a16:creationId xmlns:a16="http://schemas.microsoft.com/office/drawing/2014/main" xmlns="" id="{00000000-0008-0000-2000-00005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6" name="204 CuadroTexto">
          <a:extLst>
            <a:ext uri="{FF2B5EF4-FFF2-40B4-BE49-F238E27FC236}">
              <a16:creationId xmlns:a16="http://schemas.microsoft.com/office/drawing/2014/main" xmlns="" id="{00000000-0008-0000-2000-00005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7" name="205 CuadroTexto">
          <a:extLst>
            <a:ext uri="{FF2B5EF4-FFF2-40B4-BE49-F238E27FC236}">
              <a16:creationId xmlns:a16="http://schemas.microsoft.com/office/drawing/2014/main" xmlns="" id="{00000000-0008-0000-2000-00005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8" name="206 CuadroTexto">
          <a:extLst>
            <a:ext uri="{FF2B5EF4-FFF2-40B4-BE49-F238E27FC236}">
              <a16:creationId xmlns:a16="http://schemas.microsoft.com/office/drawing/2014/main" xmlns="" id="{00000000-0008-0000-2000-00005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9" name="207 CuadroTexto">
          <a:extLst>
            <a:ext uri="{FF2B5EF4-FFF2-40B4-BE49-F238E27FC236}">
              <a16:creationId xmlns:a16="http://schemas.microsoft.com/office/drawing/2014/main" xmlns="" id="{00000000-0008-0000-2000-00005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0" name="208 CuadroTexto">
          <a:extLst>
            <a:ext uri="{FF2B5EF4-FFF2-40B4-BE49-F238E27FC236}">
              <a16:creationId xmlns:a16="http://schemas.microsoft.com/office/drawing/2014/main" xmlns="" id="{00000000-0008-0000-2000-00005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1" name="209 CuadroTexto">
          <a:extLst>
            <a:ext uri="{FF2B5EF4-FFF2-40B4-BE49-F238E27FC236}">
              <a16:creationId xmlns:a16="http://schemas.microsoft.com/office/drawing/2014/main" xmlns="" id="{00000000-0008-0000-2000-00005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2" name="210 CuadroTexto">
          <a:extLst>
            <a:ext uri="{FF2B5EF4-FFF2-40B4-BE49-F238E27FC236}">
              <a16:creationId xmlns:a16="http://schemas.microsoft.com/office/drawing/2014/main" xmlns="" id="{00000000-0008-0000-2000-00005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3" name="211 CuadroTexto">
          <a:extLst>
            <a:ext uri="{FF2B5EF4-FFF2-40B4-BE49-F238E27FC236}">
              <a16:creationId xmlns:a16="http://schemas.microsoft.com/office/drawing/2014/main" xmlns="" id="{00000000-0008-0000-2000-00005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4" name="212 CuadroTexto">
          <a:extLst>
            <a:ext uri="{FF2B5EF4-FFF2-40B4-BE49-F238E27FC236}">
              <a16:creationId xmlns:a16="http://schemas.microsoft.com/office/drawing/2014/main" xmlns="" id="{00000000-0008-0000-2000-00005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5" name="213 CuadroTexto">
          <a:extLst>
            <a:ext uri="{FF2B5EF4-FFF2-40B4-BE49-F238E27FC236}">
              <a16:creationId xmlns:a16="http://schemas.microsoft.com/office/drawing/2014/main" xmlns="" id="{00000000-0008-0000-2000-00005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6" name="214 CuadroTexto">
          <a:extLst>
            <a:ext uri="{FF2B5EF4-FFF2-40B4-BE49-F238E27FC236}">
              <a16:creationId xmlns:a16="http://schemas.microsoft.com/office/drawing/2014/main" xmlns="" id="{00000000-0008-0000-2000-00006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7" name="215 CuadroTexto">
          <a:extLst>
            <a:ext uri="{FF2B5EF4-FFF2-40B4-BE49-F238E27FC236}">
              <a16:creationId xmlns:a16="http://schemas.microsoft.com/office/drawing/2014/main" xmlns="" id="{00000000-0008-0000-2000-00006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8" name="216 CuadroTexto">
          <a:extLst>
            <a:ext uri="{FF2B5EF4-FFF2-40B4-BE49-F238E27FC236}">
              <a16:creationId xmlns:a16="http://schemas.microsoft.com/office/drawing/2014/main" xmlns="" id="{00000000-0008-0000-2000-00006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9" name="217 CuadroTexto">
          <a:extLst>
            <a:ext uri="{FF2B5EF4-FFF2-40B4-BE49-F238E27FC236}">
              <a16:creationId xmlns:a16="http://schemas.microsoft.com/office/drawing/2014/main" xmlns="" id="{00000000-0008-0000-2000-00006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0" name="218 CuadroTexto">
          <a:extLst>
            <a:ext uri="{FF2B5EF4-FFF2-40B4-BE49-F238E27FC236}">
              <a16:creationId xmlns:a16="http://schemas.microsoft.com/office/drawing/2014/main" xmlns="" id="{00000000-0008-0000-2000-00006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1" name="219 CuadroTexto">
          <a:extLst>
            <a:ext uri="{FF2B5EF4-FFF2-40B4-BE49-F238E27FC236}">
              <a16:creationId xmlns:a16="http://schemas.microsoft.com/office/drawing/2014/main" xmlns="" id="{00000000-0008-0000-2000-00006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2" name="220 CuadroTexto">
          <a:extLst>
            <a:ext uri="{FF2B5EF4-FFF2-40B4-BE49-F238E27FC236}">
              <a16:creationId xmlns:a16="http://schemas.microsoft.com/office/drawing/2014/main" xmlns="" id="{00000000-0008-0000-2000-00006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3" name="221 CuadroTexto">
          <a:extLst>
            <a:ext uri="{FF2B5EF4-FFF2-40B4-BE49-F238E27FC236}">
              <a16:creationId xmlns:a16="http://schemas.microsoft.com/office/drawing/2014/main" xmlns="" id="{00000000-0008-0000-2000-00006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4" name="222 CuadroTexto">
          <a:extLst>
            <a:ext uri="{FF2B5EF4-FFF2-40B4-BE49-F238E27FC236}">
              <a16:creationId xmlns:a16="http://schemas.microsoft.com/office/drawing/2014/main" xmlns="" id="{00000000-0008-0000-2000-00006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5" name="223 CuadroTexto">
          <a:extLst>
            <a:ext uri="{FF2B5EF4-FFF2-40B4-BE49-F238E27FC236}">
              <a16:creationId xmlns:a16="http://schemas.microsoft.com/office/drawing/2014/main" xmlns="" id="{00000000-0008-0000-2000-00006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6" name="224 CuadroTexto">
          <a:extLst>
            <a:ext uri="{FF2B5EF4-FFF2-40B4-BE49-F238E27FC236}">
              <a16:creationId xmlns:a16="http://schemas.microsoft.com/office/drawing/2014/main" xmlns="" id="{00000000-0008-0000-2000-00006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7" name="225 CuadroTexto">
          <a:extLst>
            <a:ext uri="{FF2B5EF4-FFF2-40B4-BE49-F238E27FC236}">
              <a16:creationId xmlns:a16="http://schemas.microsoft.com/office/drawing/2014/main" xmlns="" id="{00000000-0008-0000-2000-00006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8" name="226 CuadroTexto">
          <a:extLst>
            <a:ext uri="{FF2B5EF4-FFF2-40B4-BE49-F238E27FC236}">
              <a16:creationId xmlns:a16="http://schemas.microsoft.com/office/drawing/2014/main" xmlns="" id="{00000000-0008-0000-2000-00006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9" name="227 CuadroTexto">
          <a:extLst>
            <a:ext uri="{FF2B5EF4-FFF2-40B4-BE49-F238E27FC236}">
              <a16:creationId xmlns:a16="http://schemas.microsoft.com/office/drawing/2014/main" xmlns="" id="{00000000-0008-0000-2000-00006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0" name="228 CuadroTexto">
          <a:extLst>
            <a:ext uri="{FF2B5EF4-FFF2-40B4-BE49-F238E27FC236}">
              <a16:creationId xmlns:a16="http://schemas.microsoft.com/office/drawing/2014/main" xmlns="" id="{00000000-0008-0000-2000-00006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1" name="229 CuadroTexto">
          <a:extLst>
            <a:ext uri="{FF2B5EF4-FFF2-40B4-BE49-F238E27FC236}">
              <a16:creationId xmlns:a16="http://schemas.microsoft.com/office/drawing/2014/main" xmlns="" id="{00000000-0008-0000-2000-00006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2" name="230 CuadroTexto">
          <a:extLst>
            <a:ext uri="{FF2B5EF4-FFF2-40B4-BE49-F238E27FC236}">
              <a16:creationId xmlns:a16="http://schemas.microsoft.com/office/drawing/2014/main" xmlns="" id="{00000000-0008-0000-2000-00007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3" name="231 CuadroTexto">
          <a:extLst>
            <a:ext uri="{FF2B5EF4-FFF2-40B4-BE49-F238E27FC236}">
              <a16:creationId xmlns:a16="http://schemas.microsoft.com/office/drawing/2014/main" xmlns="" id="{00000000-0008-0000-2000-00007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4" name="232 CuadroTexto">
          <a:extLst>
            <a:ext uri="{FF2B5EF4-FFF2-40B4-BE49-F238E27FC236}">
              <a16:creationId xmlns:a16="http://schemas.microsoft.com/office/drawing/2014/main" xmlns="" id="{00000000-0008-0000-2000-00007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5" name="233 CuadroTexto">
          <a:extLst>
            <a:ext uri="{FF2B5EF4-FFF2-40B4-BE49-F238E27FC236}">
              <a16:creationId xmlns:a16="http://schemas.microsoft.com/office/drawing/2014/main" xmlns="" id="{00000000-0008-0000-2000-00007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6" name="234 CuadroTexto">
          <a:extLst>
            <a:ext uri="{FF2B5EF4-FFF2-40B4-BE49-F238E27FC236}">
              <a16:creationId xmlns:a16="http://schemas.microsoft.com/office/drawing/2014/main" xmlns="" id="{00000000-0008-0000-2000-00007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7" name="235 CuadroTexto">
          <a:extLst>
            <a:ext uri="{FF2B5EF4-FFF2-40B4-BE49-F238E27FC236}">
              <a16:creationId xmlns:a16="http://schemas.microsoft.com/office/drawing/2014/main" xmlns="" id="{00000000-0008-0000-2000-00007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8" name="236 CuadroTexto">
          <a:extLst>
            <a:ext uri="{FF2B5EF4-FFF2-40B4-BE49-F238E27FC236}">
              <a16:creationId xmlns:a16="http://schemas.microsoft.com/office/drawing/2014/main" xmlns="" id="{00000000-0008-0000-2000-00007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9" name="237 CuadroTexto">
          <a:extLst>
            <a:ext uri="{FF2B5EF4-FFF2-40B4-BE49-F238E27FC236}">
              <a16:creationId xmlns:a16="http://schemas.microsoft.com/office/drawing/2014/main" xmlns="" id="{00000000-0008-0000-2000-00007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0" name="238 CuadroTexto">
          <a:extLst>
            <a:ext uri="{FF2B5EF4-FFF2-40B4-BE49-F238E27FC236}">
              <a16:creationId xmlns:a16="http://schemas.microsoft.com/office/drawing/2014/main" xmlns="" id="{00000000-0008-0000-2000-00007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1" name="239 CuadroTexto">
          <a:extLst>
            <a:ext uri="{FF2B5EF4-FFF2-40B4-BE49-F238E27FC236}">
              <a16:creationId xmlns:a16="http://schemas.microsoft.com/office/drawing/2014/main" xmlns="" id="{00000000-0008-0000-2000-00007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2" name="240 CuadroTexto">
          <a:extLst>
            <a:ext uri="{FF2B5EF4-FFF2-40B4-BE49-F238E27FC236}">
              <a16:creationId xmlns:a16="http://schemas.microsoft.com/office/drawing/2014/main" xmlns="" id="{00000000-0008-0000-2000-00007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3" name="241 CuadroTexto">
          <a:extLst>
            <a:ext uri="{FF2B5EF4-FFF2-40B4-BE49-F238E27FC236}">
              <a16:creationId xmlns:a16="http://schemas.microsoft.com/office/drawing/2014/main" xmlns="" id="{00000000-0008-0000-2000-00007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4" name="242 CuadroTexto">
          <a:extLst>
            <a:ext uri="{FF2B5EF4-FFF2-40B4-BE49-F238E27FC236}">
              <a16:creationId xmlns:a16="http://schemas.microsoft.com/office/drawing/2014/main" xmlns="" id="{00000000-0008-0000-2000-00007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5" name="243 CuadroTexto">
          <a:extLst>
            <a:ext uri="{FF2B5EF4-FFF2-40B4-BE49-F238E27FC236}">
              <a16:creationId xmlns:a16="http://schemas.microsoft.com/office/drawing/2014/main" xmlns="" id="{00000000-0008-0000-2000-00007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6" name="244 CuadroTexto">
          <a:extLst>
            <a:ext uri="{FF2B5EF4-FFF2-40B4-BE49-F238E27FC236}">
              <a16:creationId xmlns:a16="http://schemas.microsoft.com/office/drawing/2014/main" xmlns="" id="{00000000-0008-0000-2000-00007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7" name="245 CuadroTexto">
          <a:extLst>
            <a:ext uri="{FF2B5EF4-FFF2-40B4-BE49-F238E27FC236}">
              <a16:creationId xmlns:a16="http://schemas.microsoft.com/office/drawing/2014/main" xmlns="" id="{00000000-0008-0000-2000-00007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8" name="246 CuadroTexto">
          <a:extLst>
            <a:ext uri="{FF2B5EF4-FFF2-40B4-BE49-F238E27FC236}">
              <a16:creationId xmlns:a16="http://schemas.microsoft.com/office/drawing/2014/main" xmlns="" id="{00000000-0008-0000-2000-00008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9" name="247 CuadroTexto">
          <a:extLst>
            <a:ext uri="{FF2B5EF4-FFF2-40B4-BE49-F238E27FC236}">
              <a16:creationId xmlns:a16="http://schemas.microsoft.com/office/drawing/2014/main" xmlns="" id="{00000000-0008-0000-2000-00008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0" name="248 CuadroTexto">
          <a:extLst>
            <a:ext uri="{FF2B5EF4-FFF2-40B4-BE49-F238E27FC236}">
              <a16:creationId xmlns:a16="http://schemas.microsoft.com/office/drawing/2014/main" xmlns="" id="{00000000-0008-0000-2000-00008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1" name="249 CuadroTexto">
          <a:extLst>
            <a:ext uri="{FF2B5EF4-FFF2-40B4-BE49-F238E27FC236}">
              <a16:creationId xmlns:a16="http://schemas.microsoft.com/office/drawing/2014/main" xmlns="" id="{00000000-0008-0000-2000-00008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2" name="250 CuadroTexto">
          <a:extLst>
            <a:ext uri="{FF2B5EF4-FFF2-40B4-BE49-F238E27FC236}">
              <a16:creationId xmlns:a16="http://schemas.microsoft.com/office/drawing/2014/main" xmlns="" id="{00000000-0008-0000-2000-00008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3" name="251 CuadroTexto">
          <a:extLst>
            <a:ext uri="{FF2B5EF4-FFF2-40B4-BE49-F238E27FC236}">
              <a16:creationId xmlns:a16="http://schemas.microsoft.com/office/drawing/2014/main" xmlns="" id="{00000000-0008-0000-2000-00008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4" name="252 CuadroTexto">
          <a:extLst>
            <a:ext uri="{FF2B5EF4-FFF2-40B4-BE49-F238E27FC236}">
              <a16:creationId xmlns:a16="http://schemas.microsoft.com/office/drawing/2014/main" xmlns="" id="{00000000-0008-0000-2000-00008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5" name="253 CuadroTexto">
          <a:extLst>
            <a:ext uri="{FF2B5EF4-FFF2-40B4-BE49-F238E27FC236}">
              <a16:creationId xmlns:a16="http://schemas.microsoft.com/office/drawing/2014/main" xmlns="" id="{00000000-0008-0000-2000-00008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6" name="254 CuadroTexto">
          <a:extLst>
            <a:ext uri="{FF2B5EF4-FFF2-40B4-BE49-F238E27FC236}">
              <a16:creationId xmlns:a16="http://schemas.microsoft.com/office/drawing/2014/main" xmlns="" id="{00000000-0008-0000-2000-00008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7" name="255 CuadroTexto">
          <a:extLst>
            <a:ext uri="{FF2B5EF4-FFF2-40B4-BE49-F238E27FC236}">
              <a16:creationId xmlns:a16="http://schemas.microsoft.com/office/drawing/2014/main" xmlns="" id="{00000000-0008-0000-2000-00008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8" name="256 CuadroTexto">
          <a:extLst>
            <a:ext uri="{FF2B5EF4-FFF2-40B4-BE49-F238E27FC236}">
              <a16:creationId xmlns:a16="http://schemas.microsoft.com/office/drawing/2014/main" xmlns="" id="{00000000-0008-0000-2000-00008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9" name="257 CuadroTexto">
          <a:extLst>
            <a:ext uri="{FF2B5EF4-FFF2-40B4-BE49-F238E27FC236}">
              <a16:creationId xmlns:a16="http://schemas.microsoft.com/office/drawing/2014/main" xmlns="" id="{00000000-0008-0000-2000-00008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0" name="258 CuadroTexto">
          <a:extLst>
            <a:ext uri="{FF2B5EF4-FFF2-40B4-BE49-F238E27FC236}">
              <a16:creationId xmlns:a16="http://schemas.microsoft.com/office/drawing/2014/main" xmlns="" id="{00000000-0008-0000-2000-00008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1" name="259 CuadroTexto">
          <a:extLst>
            <a:ext uri="{FF2B5EF4-FFF2-40B4-BE49-F238E27FC236}">
              <a16:creationId xmlns:a16="http://schemas.microsoft.com/office/drawing/2014/main" xmlns="" id="{00000000-0008-0000-2000-00008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2" name="260 CuadroTexto">
          <a:extLst>
            <a:ext uri="{FF2B5EF4-FFF2-40B4-BE49-F238E27FC236}">
              <a16:creationId xmlns:a16="http://schemas.microsoft.com/office/drawing/2014/main" xmlns="" id="{00000000-0008-0000-2000-00008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3" name="261 CuadroTexto">
          <a:extLst>
            <a:ext uri="{FF2B5EF4-FFF2-40B4-BE49-F238E27FC236}">
              <a16:creationId xmlns:a16="http://schemas.microsoft.com/office/drawing/2014/main" xmlns="" id="{00000000-0008-0000-2000-00008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4" name="262 CuadroTexto">
          <a:extLst>
            <a:ext uri="{FF2B5EF4-FFF2-40B4-BE49-F238E27FC236}">
              <a16:creationId xmlns:a16="http://schemas.microsoft.com/office/drawing/2014/main" xmlns="" id="{00000000-0008-0000-2000-00009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5" name="263 CuadroTexto">
          <a:extLst>
            <a:ext uri="{FF2B5EF4-FFF2-40B4-BE49-F238E27FC236}">
              <a16:creationId xmlns:a16="http://schemas.microsoft.com/office/drawing/2014/main" xmlns="" id="{00000000-0008-0000-2000-00009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6" name="264 CuadroTexto">
          <a:extLst>
            <a:ext uri="{FF2B5EF4-FFF2-40B4-BE49-F238E27FC236}">
              <a16:creationId xmlns:a16="http://schemas.microsoft.com/office/drawing/2014/main" xmlns="" id="{00000000-0008-0000-2000-00009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7" name="265 CuadroTexto">
          <a:extLst>
            <a:ext uri="{FF2B5EF4-FFF2-40B4-BE49-F238E27FC236}">
              <a16:creationId xmlns:a16="http://schemas.microsoft.com/office/drawing/2014/main" xmlns="" id="{00000000-0008-0000-2000-00009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8" name="266 CuadroTexto">
          <a:extLst>
            <a:ext uri="{FF2B5EF4-FFF2-40B4-BE49-F238E27FC236}">
              <a16:creationId xmlns:a16="http://schemas.microsoft.com/office/drawing/2014/main" xmlns="" id="{00000000-0008-0000-2000-00009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9" name="267 CuadroTexto">
          <a:extLst>
            <a:ext uri="{FF2B5EF4-FFF2-40B4-BE49-F238E27FC236}">
              <a16:creationId xmlns:a16="http://schemas.microsoft.com/office/drawing/2014/main" xmlns="" id="{00000000-0008-0000-2000-00009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0" name="285 CuadroTexto">
          <a:extLst>
            <a:ext uri="{FF2B5EF4-FFF2-40B4-BE49-F238E27FC236}">
              <a16:creationId xmlns:a16="http://schemas.microsoft.com/office/drawing/2014/main" xmlns="" id="{00000000-0008-0000-2000-00009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1" name="286 CuadroTexto">
          <a:extLst>
            <a:ext uri="{FF2B5EF4-FFF2-40B4-BE49-F238E27FC236}">
              <a16:creationId xmlns:a16="http://schemas.microsoft.com/office/drawing/2014/main" xmlns="" id="{00000000-0008-0000-2000-00009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2" name="287 CuadroTexto">
          <a:extLst>
            <a:ext uri="{FF2B5EF4-FFF2-40B4-BE49-F238E27FC236}">
              <a16:creationId xmlns:a16="http://schemas.microsoft.com/office/drawing/2014/main" xmlns="" id="{00000000-0008-0000-2000-00009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3" name="288 CuadroTexto">
          <a:extLst>
            <a:ext uri="{FF2B5EF4-FFF2-40B4-BE49-F238E27FC236}">
              <a16:creationId xmlns:a16="http://schemas.microsoft.com/office/drawing/2014/main" xmlns="" id="{00000000-0008-0000-2000-00009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4" name="289 CuadroTexto">
          <a:extLst>
            <a:ext uri="{FF2B5EF4-FFF2-40B4-BE49-F238E27FC236}">
              <a16:creationId xmlns:a16="http://schemas.microsoft.com/office/drawing/2014/main" xmlns="" id="{00000000-0008-0000-2000-00009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5" name="290 CuadroTexto">
          <a:extLst>
            <a:ext uri="{FF2B5EF4-FFF2-40B4-BE49-F238E27FC236}">
              <a16:creationId xmlns:a16="http://schemas.microsoft.com/office/drawing/2014/main" xmlns="" id="{00000000-0008-0000-2000-00009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6" name="291 CuadroTexto">
          <a:extLst>
            <a:ext uri="{FF2B5EF4-FFF2-40B4-BE49-F238E27FC236}">
              <a16:creationId xmlns:a16="http://schemas.microsoft.com/office/drawing/2014/main" xmlns="" id="{00000000-0008-0000-2000-00009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7" name="292 CuadroTexto">
          <a:extLst>
            <a:ext uri="{FF2B5EF4-FFF2-40B4-BE49-F238E27FC236}">
              <a16:creationId xmlns:a16="http://schemas.microsoft.com/office/drawing/2014/main" xmlns="" id="{00000000-0008-0000-2000-00009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8" name="293 CuadroTexto">
          <a:extLst>
            <a:ext uri="{FF2B5EF4-FFF2-40B4-BE49-F238E27FC236}">
              <a16:creationId xmlns:a16="http://schemas.microsoft.com/office/drawing/2014/main" xmlns="" id="{00000000-0008-0000-2000-00009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9" name="294 CuadroTexto">
          <a:extLst>
            <a:ext uri="{FF2B5EF4-FFF2-40B4-BE49-F238E27FC236}">
              <a16:creationId xmlns:a16="http://schemas.microsoft.com/office/drawing/2014/main" xmlns="" id="{00000000-0008-0000-2000-00009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0" name="295 CuadroTexto">
          <a:extLst>
            <a:ext uri="{FF2B5EF4-FFF2-40B4-BE49-F238E27FC236}">
              <a16:creationId xmlns:a16="http://schemas.microsoft.com/office/drawing/2014/main" xmlns="" id="{00000000-0008-0000-2000-0000A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1" name="296 CuadroTexto">
          <a:extLst>
            <a:ext uri="{FF2B5EF4-FFF2-40B4-BE49-F238E27FC236}">
              <a16:creationId xmlns:a16="http://schemas.microsoft.com/office/drawing/2014/main" xmlns="" id="{00000000-0008-0000-2000-0000A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2" name="17 CuadroTexto">
          <a:extLst>
            <a:ext uri="{FF2B5EF4-FFF2-40B4-BE49-F238E27FC236}">
              <a16:creationId xmlns:a16="http://schemas.microsoft.com/office/drawing/2014/main" xmlns="" id="{00000000-0008-0000-2000-0000A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5283" name="90 CuadroTexto">
          <a:extLst>
            <a:ext uri="{FF2B5EF4-FFF2-40B4-BE49-F238E27FC236}">
              <a16:creationId xmlns:a16="http://schemas.microsoft.com/office/drawing/2014/main" xmlns="" id="{00000000-0008-0000-2000-0000A3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4" name="91 CuadroTexto">
          <a:extLst>
            <a:ext uri="{FF2B5EF4-FFF2-40B4-BE49-F238E27FC236}">
              <a16:creationId xmlns:a16="http://schemas.microsoft.com/office/drawing/2014/main" xmlns="" id="{00000000-0008-0000-2000-0000A4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5" name="92 CuadroTexto">
          <a:extLst>
            <a:ext uri="{FF2B5EF4-FFF2-40B4-BE49-F238E27FC236}">
              <a16:creationId xmlns:a16="http://schemas.microsoft.com/office/drawing/2014/main" xmlns="" id="{00000000-0008-0000-2000-0000A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6" name="93 CuadroTexto">
          <a:extLst>
            <a:ext uri="{FF2B5EF4-FFF2-40B4-BE49-F238E27FC236}">
              <a16:creationId xmlns:a16="http://schemas.microsoft.com/office/drawing/2014/main" xmlns="" id="{00000000-0008-0000-2000-0000A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7" name="94 CuadroTexto">
          <a:extLst>
            <a:ext uri="{FF2B5EF4-FFF2-40B4-BE49-F238E27FC236}">
              <a16:creationId xmlns:a16="http://schemas.microsoft.com/office/drawing/2014/main" xmlns="" id="{00000000-0008-0000-2000-0000A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8" name="95 CuadroTexto">
          <a:extLst>
            <a:ext uri="{FF2B5EF4-FFF2-40B4-BE49-F238E27FC236}">
              <a16:creationId xmlns:a16="http://schemas.microsoft.com/office/drawing/2014/main" xmlns="" id="{00000000-0008-0000-2000-0000A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9" name="96 CuadroTexto">
          <a:extLst>
            <a:ext uri="{FF2B5EF4-FFF2-40B4-BE49-F238E27FC236}">
              <a16:creationId xmlns:a16="http://schemas.microsoft.com/office/drawing/2014/main" xmlns="" id="{00000000-0008-0000-2000-0000A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0" name="97 CuadroTexto">
          <a:extLst>
            <a:ext uri="{FF2B5EF4-FFF2-40B4-BE49-F238E27FC236}">
              <a16:creationId xmlns:a16="http://schemas.microsoft.com/office/drawing/2014/main" xmlns="" id="{00000000-0008-0000-2000-0000A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1" name="98 CuadroTexto">
          <a:extLst>
            <a:ext uri="{FF2B5EF4-FFF2-40B4-BE49-F238E27FC236}">
              <a16:creationId xmlns:a16="http://schemas.microsoft.com/office/drawing/2014/main" xmlns="" id="{00000000-0008-0000-2000-0000A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2" name="99 CuadroTexto">
          <a:extLst>
            <a:ext uri="{FF2B5EF4-FFF2-40B4-BE49-F238E27FC236}">
              <a16:creationId xmlns:a16="http://schemas.microsoft.com/office/drawing/2014/main" xmlns="" id="{00000000-0008-0000-2000-0000A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3" name="100 CuadroTexto">
          <a:extLst>
            <a:ext uri="{FF2B5EF4-FFF2-40B4-BE49-F238E27FC236}">
              <a16:creationId xmlns:a16="http://schemas.microsoft.com/office/drawing/2014/main" xmlns="" id="{00000000-0008-0000-2000-0000A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4" name="101 CuadroTexto">
          <a:extLst>
            <a:ext uri="{FF2B5EF4-FFF2-40B4-BE49-F238E27FC236}">
              <a16:creationId xmlns:a16="http://schemas.microsoft.com/office/drawing/2014/main" xmlns="" id="{00000000-0008-0000-2000-0000A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95" name="118 CuadroTexto">
          <a:extLst>
            <a:ext uri="{FF2B5EF4-FFF2-40B4-BE49-F238E27FC236}">
              <a16:creationId xmlns:a16="http://schemas.microsoft.com/office/drawing/2014/main" xmlns="" id="{00000000-0008-0000-2000-0000A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6" name="119 CuadroTexto">
          <a:extLst>
            <a:ext uri="{FF2B5EF4-FFF2-40B4-BE49-F238E27FC236}">
              <a16:creationId xmlns:a16="http://schemas.microsoft.com/office/drawing/2014/main" xmlns="" id="{00000000-0008-0000-2000-0000B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7" name="120 CuadroTexto">
          <a:extLst>
            <a:ext uri="{FF2B5EF4-FFF2-40B4-BE49-F238E27FC236}">
              <a16:creationId xmlns:a16="http://schemas.microsoft.com/office/drawing/2014/main" xmlns="" id="{00000000-0008-0000-2000-0000B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8" name="121 CuadroTexto">
          <a:extLst>
            <a:ext uri="{FF2B5EF4-FFF2-40B4-BE49-F238E27FC236}">
              <a16:creationId xmlns:a16="http://schemas.microsoft.com/office/drawing/2014/main" xmlns="" id="{00000000-0008-0000-2000-0000B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9" name="122 CuadroTexto">
          <a:extLst>
            <a:ext uri="{FF2B5EF4-FFF2-40B4-BE49-F238E27FC236}">
              <a16:creationId xmlns:a16="http://schemas.microsoft.com/office/drawing/2014/main" xmlns="" id="{00000000-0008-0000-2000-0000B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0" name="123 CuadroTexto">
          <a:extLst>
            <a:ext uri="{FF2B5EF4-FFF2-40B4-BE49-F238E27FC236}">
              <a16:creationId xmlns:a16="http://schemas.microsoft.com/office/drawing/2014/main" xmlns="" id="{00000000-0008-0000-2000-0000B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1" name="124 CuadroTexto">
          <a:extLst>
            <a:ext uri="{FF2B5EF4-FFF2-40B4-BE49-F238E27FC236}">
              <a16:creationId xmlns:a16="http://schemas.microsoft.com/office/drawing/2014/main" xmlns="" id="{00000000-0008-0000-2000-0000B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2" name="125 CuadroTexto">
          <a:extLst>
            <a:ext uri="{FF2B5EF4-FFF2-40B4-BE49-F238E27FC236}">
              <a16:creationId xmlns:a16="http://schemas.microsoft.com/office/drawing/2014/main" xmlns="" id="{00000000-0008-0000-2000-0000B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3" name="143 CuadroTexto">
          <a:extLst>
            <a:ext uri="{FF2B5EF4-FFF2-40B4-BE49-F238E27FC236}">
              <a16:creationId xmlns:a16="http://schemas.microsoft.com/office/drawing/2014/main" xmlns="" id="{00000000-0008-0000-2000-0000B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4" name="144 CuadroTexto">
          <a:extLst>
            <a:ext uri="{FF2B5EF4-FFF2-40B4-BE49-F238E27FC236}">
              <a16:creationId xmlns:a16="http://schemas.microsoft.com/office/drawing/2014/main" xmlns="" id="{00000000-0008-0000-2000-0000B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5" name="145 CuadroTexto">
          <a:extLst>
            <a:ext uri="{FF2B5EF4-FFF2-40B4-BE49-F238E27FC236}">
              <a16:creationId xmlns:a16="http://schemas.microsoft.com/office/drawing/2014/main" xmlns="" id="{00000000-0008-0000-2000-0000B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6" name="146 CuadroTexto">
          <a:extLst>
            <a:ext uri="{FF2B5EF4-FFF2-40B4-BE49-F238E27FC236}">
              <a16:creationId xmlns:a16="http://schemas.microsoft.com/office/drawing/2014/main" xmlns="" id="{00000000-0008-0000-2000-0000B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7" name="147 CuadroTexto">
          <a:extLst>
            <a:ext uri="{FF2B5EF4-FFF2-40B4-BE49-F238E27FC236}">
              <a16:creationId xmlns:a16="http://schemas.microsoft.com/office/drawing/2014/main" xmlns="" id="{00000000-0008-0000-2000-0000B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8" name="148 CuadroTexto">
          <a:extLst>
            <a:ext uri="{FF2B5EF4-FFF2-40B4-BE49-F238E27FC236}">
              <a16:creationId xmlns:a16="http://schemas.microsoft.com/office/drawing/2014/main" xmlns="" id="{00000000-0008-0000-2000-0000B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9" name="149 CuadroTexto">
          <a:extLst>
            <a:ext uri="{FF2B5EF4-FFF2-40B4-BE49-F238E27FC236}">
              <a16:creationId xmlns:a16="http://schemas.microsoft.com/office/drawing/2014/main" xmlns="" id="{00000000-0008-0000-2000-0000B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0" name="150 CuadroTexto">
          <a:extLst>
            <a:ext uri="{FF2B5EF4-FFF2-40B4-BE49-F238E27FC236}">
              <a16:creationId xmlns:a16="http://schemas.microsoft.com/office/drawing/2014/main" xmlns="" id="{00000000-0008-0000-2000-0000B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1" name="151 CuadroTexto">
          <a:extLst>
            <a:ext uri="{FF2B5EF4-FFF2-40B4-BE49-F238E27FC236}">
              <a16:creationId xmlns:a16="http://schemas.microsoft.com/office/drawing/2014/main" xmlns="" id="{00000000-0008-0000-2000-0000B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2" name="152 CuadroTexto">
          <a:extLst>
            <a:ext uri="{FF2B5EF4-FFF2-40B4-BE49-F238E27FC236}">
              <a16:creationId xmlns:a16="http://schemas.microsoft.com/office/drawing/2014/main" xmlns="" id="{00000000-0008-0000-2000-0000C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3" name="153 CuadroTexto">
          <a:extLst>
            <a:ext uri="{FF2B5EF4-FFF2-40B4-BE49-F238E27FC236}">
              <a16:creationId xmlns:a16="http://schemas.microsoft.com/office/drawing/2014/main" xmlns="" id="{00000000-0008-0000-2000-0000C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4" name="154 CuadroTexto">
          <a:extLst>
            <a:ext uri="{FF2B5EF4-FFF2-40B4-BE49-F238E27FC236}">
              <a16:creationId xmlns:a16="http://schemas.microsoft.com/office/drawing/2014/main" xmlns="" id="{00000000-0008-0000-2000-0000C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5" name="155 CuadroTexto">
          <a:extLst>
            <a:ext uri="{FF2B5EF4-FFF2-40B4-BE49-F238E27FC236}">
              <a16:creationId xmlns:a16="http://schemas.microsoft.com/office/drawing/2014/main" xmlns="" id="{00000000-0008-0000-2000-0000C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6" name="156 CuadroTexto">
          <a:extLst>
            <a:ext uri="{FF2B5EF4-FFF2-40B4-BE49-F238E27FC236}">
              <a16:creationId xmlns:a16="http://schemas.microsoft.com/office/drawing/2014/main" xmlns="" id="{00000000-0008-0000-2000-0000C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7" name="157 CuadroTexto">
          <a:extLst>
            <a:ext uri="{FF2B5EF4-FFF2-40B4-BE49-F238E27FC236}">
              <a16:creationId xmlns:a16="http://schemas.microsoft.com/office/drawing/2014/main" xmlns="" id="{00000000-0008-0000-2000-0000C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8" name="158 CuadroTexto">
          <a:extLst>
            <a:ext uri="{FF2B5EF4-FFF2-40B4-BE49-F238E27FC236}">
              <a16:creationId xmlns:a16="http://schemas.microsoft.com/office/drawing/2014/main" xmlns="" id="{00000000-0008-0000-2000-0000C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9" name="159 CuadroTexto">
          <a:extLst>
            <a:ext uri="{FF2B5EF4-FFF2-40B4-BE49-F238E27FC236}">
              <a16:creationId xmlns:a16="http://schemas.microsoft.com/office/drawing/2014/main" xmlns="" id="{00000000-0008-0000-2000-0000C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0" name="160 CuadroTexto">
          <a:extLst>
            <a:ext uri="{FF2B5EF4-FFF2-40B4-BE49-F238E27FC236}">
              <a16:creationId xmlns:a16="http://schemas.microsoft.com/office/drawing/2014/main" xmlns="" id="{00000000-0008-0000-2000-0000C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1" name="161 CuadroTexto">
          <a:extLst>
            <a:ext uri="{FF2B5EF4-FFF2-40B4-BE49-F238E27FC236}">
              <a16:creationId xmlns:a16="http://schemas.microsoft.com/office/drawing/2014/main" xmlns="" id="{00000000-0008-0000-2000-0000C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2" name="162 CuadroTexto">
          <a:extLst>
            <a:ext uri="{FF2B5EF4-FFF2-40B4-BE49-F238E27FC236}">
              <a16:creationId xmlns:a16="http://schemas.microsoft.com/office/drawing/2014/main" xmlns="" id="{00000000-0008-0000-2000-0000C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3" name="163 CuadroTexto">
          <a:extLst>
            <a:ext uri="{FF2B5EF4-FFF2-40B4-BE49-F238E27FC236}">
              <a16:creationId xmlns:a16="http://schemas.microsoft.com/office/drawing/2014/main" xmlns="" id="{00000000-0008-0000-2000-0000C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4" name="164 CuadroTexto">
          <a:extLst>
            <a:ext uri="{FF2B5EF4-FFF2-40B4-BE49-F238E27FC236}">
              <a16:creationId xmlns:a16="http://schemas.microsoft.com/office/drawing/2014/main" xmlns="" id="{00000000-0008-0000-2000-0000C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5" name="165 CuadroTexto">
          <a:extLst>
            <a:ext uri="{FF2B5EF4-FFF2-40B4-BE49-F238E27FC236}">
              <a16:creationId xmlns:a16="http://schemas.microsoft.com/office/drawing/2014/main" xmlns="" id="{00000000-0008-0000-2000-0000C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6" name="166 CuadroTexto">
          <a:extLst>
            <a:ext uri="{FF2B5EF4-FFF2-40B4-BE49-F238E27FC236}">
              <a16:creationId xmlns:a16="http://schemas.microsoft.com/office/drawing/2014/main" xmlns="" id="{00000000-0008-0000-2000-0000C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7" name="167 CuadroTexto">
          <a:extLst>
            <a:ext uri="{FF2B5EF4-FFF2-40B4-BE49-F238E27FC236}">
              <a16:creationId xmlns:a16="http://schemas.microsoft.com/office/drawing/2014/main" xmlns="" id="{00000000-0008-0000-2000-0000C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8" name="168 CuadroTexto">
          <a:extLst>
            <a:ext uri="{FF2B5EF4-FFF2-40B4-BE49-F238E27FC236}">
              <a16:creationId xmlns:a16="http://schemas.microsoft.com/office/drawing/2014/main" xmlns="" id="{00000000-0008-0000-2000-0000D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9" name="169 CuadroTexto">
          <a:extLst>
            <a:ext uri="{FF2B5EF4-FFF2-40B4-BE49-F238E27FC236}">
              <a16:creationId xmlns:a16="http://schemas.microsoft.com/office/drawing/2014/main" xmlns="" id="{00000000-0008-0000-2000-0000D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0" name="170 CuadroTexto">
          <a:extLst>
            <a:ext uri="{FF2B5EF4-FFF2-40B4-BE49-F238E27FC236}">
              <a16:creationId xmlns:a16="http://schemas.microsoft.com/office/drawing/2014/main" xmlns="" id="{00000000-0008-0000-2000-0000D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1" name="171 CuadroTexto">
          <a:extLst>
            <a:ext uri="{FF2B5EF4-FFF2-40B4-BE49-F238E27FC236}">
              <a16:creationId xmlns:a16="http://schemas.microsoft.com/office/drawing/2014/main" xmlns="" id="{00000000-0008-0000-2000-0000D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2" name="172 CuadroTexto">
          <a:extLst>
            <a:ext uri="{FF2B5EF4-FFF2-40B4-BE49-F238E27FC236}">
              <a16:creationId xmlns:a16="http://schemas.microsoft.com/office/drawing/2014/main" xmlns="" id="{00000000-0008-0000-2000-0000D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3" name="173 CuadroTexto">
          <a:extLst>
            <a:ext uri="{FF2B5EF4-FFF2-40B4-BE49-F238E27FC236}">
              <a16:creationId xmlns:a16="http://schemas.microsoft.com/office/drawing/2014/main" xmlns="" id="{00000000-0008-0000-2000-0000D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4" name="174 CuadroTexto">
          <a:extLst>
            <a:ext uri="{FF2B5EF4-FFF2-40B4-BE49-F238E27FC236}">
              <a16:creationId xmlns:a16="http://schemas.microsoft.com/office/drawing/2014/main" xmlns="" id="{00000000-0008-0000-2000-0000D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5" name="175 CuadroTexto">
          <a:extLst>
            <a:ext uri="{FF2B5EF4-FFF2-40B4-BE49-F238E27FC236}">
              <a16:creationId xmlns:a16="http://schemas.microsoft.com/office/drawing/2014/main" xmlns="" id="{00000000-0008-0000-2000-0000D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6" name="176 CuadroTexto">
          <a:extLst>
            <a:ext uri="{FF2B5EF4-FFF2-40B4-BE49-F238E27FC236}">
              <a16:creationId xmlns:a16="http://schemas.microsoft.com/office/drawing/2014/main" xmlns="" id="{00000000-0008-0000-2000-0000D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7" name="177 CuadroTexto">
          <a:extLst>
            <a:ext uri="{FF2B5EF4-FFF2-40B4-BE49-F238E27FC236}">
              <a16:creationId xmlns:a16="http://schemas.microsoft.com/office/drawing/2014/main" xmlns="" id="{00000000-0008-0000-2000-0000D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8" name="178 CuadroTexto">
          <a:extLst>
            <a:ext uri="{FF2B5EF4-FFF2-40B4-BE49-F238E27FC236}">
              <a16:creationId xmlns:a16="http://schemas.microsoft.com/office/drawing/2014/main" xmlns="" id="{00000000-0008-0000-2000-0000D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9" name="179 CuadroTexto">
          <a:extLst>
            <a:ext uri="{FF2B5EF4-FFF2-40B4-BE49-F238E27FC236}">
              <a16:creationId xmlns:a16="http://schemas.microsoft.com/office/drawing/2014/main" xmlns="" id="{00000000-0008-0000-2000-0000D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0" name="180 CuadroTexto">
          <a:extLst>
            <a:ext uri="{FF2B5EF4-FFF2-40B4-BE49-F238E27FC236}">
              <a16:creationId xmlns:a16="http://schemas.microsoft.com/office/drawing/2014/main" xmlns="" id="{00000000-0008-0000-2000-0000D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1" name="181 CuadroTexto">
          <a:extLst>
            <a:ext uri="{FF2B5EF4-FFF2-40B4-BE49-F238E27FC236}">
              <a16:creationId xmlns:a16="http://schemas.microsoft.com/office/drawing/2014/main" xmlns="" id="{00000000-0008-0000-2000-0000D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2" name="182 CuadroTexto">
          <a:extLst>
            <a:ext uri="{FF2B5EF4-FFF2-40B4-BE49-F238E27FC236}">
              <a16:creationId xmlns:a16="http://schemas.microsoft.com/office/drawing/2014/main" xmlns="" id="{00000000-0008-0000-2000-0000D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3" name="183 CuadroTexto">
          <a:extLst>
            <a:ext uri="{FF2B5EF4-FFF2-40B4-BE49-F238E27FC236}">
              <a16:creationId xmlns:a16="http://schemas.microsoft.com/office/drawing/2014/main" xmlns="" id="{00000000-0008-0000-2000-0000D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4" name="184 CuadroTexto">
          <a:extLst>
            <a:ext uri="{FF2B5EF4-FFF2-40B4-BE49-F238E27FC236}">
              <a16:creationId xmlns:a16="http://schemas.microsoft.com/office/drawing/2014/main" xmlns="" id="{00000000-0008-0000-2000-0000E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5" name="185 CuadroTexto">
          <a:extLst>
            <a:ext uri="{FF2B5EF4-FFF2-40B4-BE49-F238E27FC236}">
              <a16:creationId xmlns:a16="http://schemas.microsoft.com/office/drawing/2014/main" xmlns="" id="{00000000-0008-0000-2000-0000E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6" name="186 CuadroTexto">
          <a:extLst>
            <a:ext uri="{FF2B5EF4-FFF2-40B4-BE49-F238E27FC236}">
              <a16:creationId xmlns:a16="http://schemas.microsoft.com/office/drawing/2014/main" xmlns="" id="{00000000-0008-0000-2000-0000E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7" name="187 CuadroTexto">
          <a:extLst>
            <a:ext uri="{FF2B5EF4-FFF2-40B4-BE49-F238E27FC236}">
              <a16:creationId xmlns:a16="http://schemas.microsoft.com/office/drawing/2014/main" xmlns="" id="{00000000-0008-0000-2000-0000E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8" name="188 CuadroTexto">
          <a:extLst>
            <a:ext uri="{FF2B5EF4-FFF2-40B4-BE49-F238E27FC236}">
              <a16:creationId xmlns:a16="http://schemas.microsoft.com/office/drawing/2014/main" xmlns="" id="{00000000-0008-0000-2000-0000E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9" name="189 CuadroTexto">
          <a:extLst>
            <a:ext uri="{FF2B5EF4-FFF2-40B4-BE49-F238E27FC236}">
              <a16:creationId xmlns:a16="http://schemas.microsoft.com/office/drawing/2014/main" xmlns="" id="{00000000-0008-0000-2000-0000E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0" name="190 CuadroTexto">
          <a:extLst>
            <a:ext uri="{FF2B5EF4-FFF2-40B4-BE49-F238E27FC236}">
              <a16:creationId xmlns:a16="http://schemas.microsoft.com/office/drawing/2014/main" xmlns="" id="{00000000-0008-0000-2000-0000E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1" name="191 CuadroTexto">
          <a:extLst>
            <a:ext uri="{FF2B5EF4-FFF2-40B4-BE49-F238E27FC236}">
              <a16:creationId xmlns:a16="http://schemas.microsoft.com/office/drawing/2014/main" xmlns="" id="{00000000-0008-0000-2000-0000E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2" name="192 CuadroTexto">
          <a:extLst>
            <a:ext uri="{FF2B5EF4-FFF2-40B4-BE49-F238E27FC236}">
              <a16:creationId xmlns:a16="http://schemas.microsoft.com/office/drawing/2014/main" xmlns="" id="{00000000-0008-0000-2000-0000E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3" name="193 CuadroTexto">
          <a:extLst>
            <a:ext uri="{FF2B5EF4-FFF2-40B4-BE49-F238E27FC236}">
              <a16:creationId xmlns:a16="http://schemas.microsoft.com/office/drawing/2014/main" xmlns="" id="{00000000-0008-0000-2000-0000E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4" name="194 CuadroTexto">
          <a:extLst>
            <a:ext uri="{FF2B5EF4-FFF2-40B4-BE49-F238E27FC236}">
              <a16:creationId xmlns:a16="http://schemas.microsoft.com/office/drawing/2014/main" xmlns="" id="{00000000-0008-0000-2000-0000E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5" name="195 CuadroTexto">
          <a:extLst>
            <a:ext uri="{FF2B5EF4-FFF2-40B4-BE49-F238E27FC236}">
              <a16:creationId xmlns:a16="http://schemas.microsoft.com/office/drawing/2014/main" xmlns="" id="{00000000-0008-0000-2000-0000E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6" name="196 CuadroTexto">
          <a:extLst>
            <a:ext uri="{FF2B5EF4-FFF2-40B4-BE49-F238E27FC236}">
              <a16:creationId xmlns:a16="http://schemas.microsoft.com/office/drawing/2014/main" xmlns="" id="{00000000-0008-0000-2000-0000E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7" name="197 CuadroTexto">
          <a:extLst>
            <a:ext uri="{FF2B5EF4-FFF2-40B4-BE49-F238E27FC236}">
              <a16:creationId xmlns:a16="http://schemas.microsoft.com/office/drawing/2014/main" xmlns="" id="{00000000-0008-0000-2000-0000E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8" name="198 CuadroTexto">
          <a:extLst>
            <a:ext uri="{FF2B5EF4-FFF2-40B4-BE49-F238E27FC236}">
              <a16:creationId xmlns:a16="http://schemas.microsoft.com/office/drawing/2014/main" xmlns="" id="{00000000-0008-0000-2000-0000E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9" name="199 CuadroTexto">
          <a:extLst>
            <a:ext uri="{FF2B5EF4-FFF2-40B4-BE49-F238E27FC236}">
              <a16:creationId xmlns:a16="http://schemas.microsoft.com/office/drawing/2014/main" xmlns="" id="{00000000-0008-0000-2000-0000E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0" name="200 CuadroTexto">
          <a:extLst>
            <a:ext uri="{FF2B5EF4-FFF2-40B4-BE49-F238E27FC236}">
              <a16:creationId xmlns:a16="http://schemas.microsoft.com/office/drawing/2014/main" xmlns="" id="{00000000-0008-0000-2000-0000F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1" name="201 CuadroTexto">
          <a:extLst>
            <a:ext uri="{FF2B5EF4-FFF2-40B4-BE49-F238E27FC236}">
              <a16:creationId xmlns:a16="http://schemas.microsoft.com/office/drawing/2014/main" xmlns="" id="{00000000-0008-0000-2000-0000F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2" name="202 CuadroTexto">
          <a:extLst>
            <a:ext uri="{FF2B5EF4-FFF2-40B4-BE49-F238E27FC236}">
              <a16:creationId xmlns:a16="http://schemas.microsoft.com/office/drawing/2014/main" xmlns="" id="{00000000-0008-0000-2000-0000F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3" name="203 CuadroTexto">
          <a:extLst>
            <a:ext uri="{FF2B5EF4-FFF2-40B4-BE49-F238E27FC236}">
              <a16:creationId xmlns:a16="http://schemas.microsoft.com/office/drawing/2014/main" xmlns="" id="{00000000-0008-0000-2000-0000F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4" name="204 CuadroTexto">
          <a:extLst>
            <a:ext uri="{FF2B5EF4-FFF2-40B4-BE49-F238E27FC236}">
              <a16:creationId xmlns:a16="http://schemas.microsoft.com/office/drawing/2014/main" xmlns="" id="{00000000-0008-0000-2000-0000F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5" name="205 CuadroTexto">
          <a:extLst>
            <a:ext uri="{FF2B5EF4-FFF2-40B4-BE49-F238E27FC236}">
              <a16:creationId xmlns:a16="http://schemas.microsoft.com/office/drawing/2014/main" xmlns="" id="{00000000-0008-0000-2000-0000F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6" name="206 CuadroTexto">
          <a:extLst>
            <a:ext uri="{FF2B5EF4-FFF2-40B4-BE49-F238E27FC236}">
              <a16:creationId xmlns:a16="http://schemas.microsoft.com/office/drawing/2014/main" xmlns="" id="{00000000-0008-0000-2000-0000F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7" name="207 CuadroTexto">
          <a:extLst>
            <a:ext uri="{FF2B5EF4-FFF2-40B4-BE49-F238E27FC236}">
              <a16:creationId xmlns:a16="http://schemas.microsoft.com/office/drawing/2014/main" xmlns="" id="{00000000-0008-0000-2000-0000F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8" name="208 CuadroTexto">
          <a:extLst>
            <a:ext uri="{FF2B5EF4-FFF2-40B4-BE49-F238E27FC236}">
              <a16:creationId xmlns:a16="http://schemas.microsoft.com/office/drawing/2014/main" xmlns="" id="{00000000-0008-0000-2000-0000F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9" name="209 CuadroTexto">
          <a:extLst>
            <a:ext uri="{FF2B5EF4-FFF2-40B4-BE49-F238E27FC236}">
              <a16:creationId xmlns:a16="http://schemas.microsoft.com/office/drawing/2014/main" xmlns="" id="{00000000-0008-0000-2000-0000F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0" name="210 CuadroTexto">
          <a:extLst>
            <a:ext uri="{FF2B5EF4-FFF2-40B4-BE49-F238E27FC236}">
              <a16:creationId xmlns:a16="http://schemas.microsoft.com/office/drawing/2014/main" xmlns="" id="{00000000-0008-0000-2000-0000F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1" name="211 CuadroTexto">
          <a:extLst>
            <a:ext uri="{FF2B5EF4-FFF2-40B4-BE49-F238E27FC236}">
              <a16:creationId xmlns:a16="http://schemas.microsoft.com/office/drawing/2014/main" xmlns="" id="{00000000-0008-0000-2000-0000F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2" name="212 CuadroTexto">
          <a:extLst>
            <a:ext uri="{FF2B5EF4-FFF2-40B4-BE49-F238E27FC236}">
              <a16:creationId xmlns:a16="http://schemas.microsoft.com/office/drawing/2014/main" xmlns="" id="{00000000-0008-0000-2000-0000F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3" name="213 CuadroTexto">
          <a:extLst>
            <a:ext uri="{FF2B5EF4-FFF2-40B4-BE49-F238E27FC236}">
              <a16:creationId xmlns:a16="http://schemas.microsoft.com/office/drawing/2014/main" xmlns="" id="{00000000-0008-0000-2000-0000F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4" name="214 CuadroTexto">
          <a:extLst>
            <a:ext uri="{FF2B5EF4-FFF2-40B4-BE49-F238E27FC236}">
              <a16:creationId xmlns:a16="http://schemas.microsoft.com/office/drawing/2014/main" xmlns="" id="{00000000-0008-0000-2000-0000F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5" name="215 CuadroTexto">
          <a:extLst>
            <a:ext uri="{FF2B5EF4-FFF2-40B4-BE49-F238E27FC236}">
              <a16:creationId xmlns:a16="http://schemas.microsoft.com/office/drawing/2014/main" xmlns="" id="{00000000-0008-0000-2000-0000F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6" name="216 CuadroTexto">
          <a:extLst>
            <a:ext uri="{FF2B5EF4-FFF2-40B4-BE49-F238E27FC236}">
              <a16:creationId xmlns:a16="http://schemas.microsoft.com/office/drawing/2014/main" xmlns="" id="{00000000-0008-0000-2000-00000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7" name="217 CuadroTexto">
          <a:extLst>
            <a:ext uri="{FF2B5EF4-FFF2-40B4-BE49-F238E27FC236}">
              <a16:creationId xmlns:a16="http://schemas.microsoft.com/office/drawing/2014/main" xmlns="" id="{00000000-0008-0000-2000-00000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8" name="218 CuadroTexto">
          <a:extLst>
            <a:ext uri="{FF2B5EF4-FFF2-40B4-BE49-F238E27FC236}">
              <a16:creationId xmlns:a16="http://schemas.microsoft.com/office/drawing/2014/main" xmlns="" id="{00000000-0008-0000-2000-00000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9" name="219 CuadroTexto">
          <a:extLst>
            <a:ext uri="{FF2B5EF4-FFF2-40B4-BE49-F238E27FC236}">
              <a16:creationId xmlns:a16="http://schemas.microsoft.com/office/drawing/2014/main" xmlns="" id="{00000000-0008-0000-2000-00000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0" name="220 CuadroTexto">
          <a:extLst>
            <a:ext uri="{FF2B5EF4-FFF2-40B4-BE49-F238E27FC236}">
              <a16:creationId xmlns:a16="http://schemas.microsoft.com/office/drawing/2014/main" xmlns="" id="{00000000-0008-0000-2000-00000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1" name="221 CuadroTexto">
          <a:extLst>
            <a:ext uri="{FF2B5EF4-FFF2-40B4-BE49-F238E27FC236}">
              <a16:creationId xmlns:a16="http://schemas.microsoft.com/office/drawing/2014/main" xmlns="" id="{00000000-0008-0000-2000-00000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2" name="222 CuadroTexto">
          <a:extLst>
            <a:ext uri="{FF2B5EF4-FFF2-40B4-BE49-F238E27FC236}">
              <a16:creationId xmlns:a16="http://schemas.microsoft.com/office/drawing/2014/main" xmlns="" id="{00000000-0008-0000-2000-00000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3" name="223 CuadroTexto">
          <a:extLst>
            <a:ext uri="{FF2B5EF4-FFF2-40B4-BE49-F238E27FC236}">
              <a16:creationId xmlns:a16="http://schemas.microsoft.com/office/drawing/2014/main" xmlns="" id="{00000000-0008-0000-2000-00000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4" name="224 CuadroTexto">
          <a:extLst>
            <a:ext uri="{FF2B5EF4-FFF2-40B4-BE49-F238E27FC236}">
              <a16:creationId xmlns:a16="http://schemas.microsoft.com/office/drawing/2014/main" xmlns="" id="{00000000-0008-0000-2000-00000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5" name="225 CuadroTexto">
          <a:extLst>
            <a:ext uri="{FF2B5EF4-FFF2-40B4-BE49-F238E27FC236}">
              <a16:creationId xmlns:a16="http://schemas.microsoft.com/office/drawing/2014/main" xmlns="" id="{00000000-0008-0000-2000-00000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6" name="226 CuadroTexto">
          <a:extLst>
            <a:ext uri="{FF2B5EF4-FFF2-40B4-BE49-F238E27FC236}">
              <a16:creationId xmlns:a16="http://schemas.microsoft.com/office/drawing/2014/main" xmlns="" id="{00000000-0008-0000-2000-00000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7" name="227 CuadroTexto">
          <a:extLst>
            <a:ext uri="{FF2B5EF4-FFF2-40B4-BE49-F238E27FC236}">
              <a16:creationId xmlns:a16="http://schemas.microsoft.com/office/drawing/2014/main" xmlns="" id="{00000000-0008-0000-2000-00000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8" name="228 CuadroTexto">
          <a:extLst>
            <a:ext uri="{FF2B5EF4-FFF2-40B4-BE49-F238E27FC236}">
              <a16:creationId xmlns:a16="http://schemas.microsoft.com/office/drawing/2014/main" xmlns="" id="{00000000-0008-0000-2000-00000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9" name="229 CuadroTexto">
          <a:extLst>
            <a:ext uri="{FF2B5EF4-FFF2-40B4-BE49-F238E27FC236}">
              <a16:creationId xmlns:a16="http://schemas.microsoft.com/office/drawing/2014/main" xmlns="" id="{00000000-0008-0000-2000-00000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0" name="230 CuadroTexto">
          <a:extLst>
            <a:ext uri="{FF2B5EF4-FFF2-40B4-BE49-F238E27FC236}">
              <a16:creationId xmlns:a16="http://schemas.microsoft.com/office/drawing/2014/main" xmlns="" id="{00000000-0008-0000-2000-00000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1" name="231 CuadroTexto">
          <a:extLst>
            <a:ext uri="{FF2B5EF4-FFF2-40B4-BE49-F238E27FC236}">
              <a16:creationId xmlns:a16="http://schemas.microsoft.com/office/drawing/2014/main" xmlns="" id="{00000000-0008-0000-2000-00000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2" name="232 CuadroTexto">
          <a:extLst>
            <a:ext uri="{FF2B5EF4-FFF2-40B4-BE49-F238E27FC236}">
              <a16:creationId xmlns:a16="http://schemas.microsoft.com/office/drawing/2014/main" xmlns="" id="{00000000-0008-0000-2000-00001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3" name="233 CuadroTexto">
          <a:extLst>
            <a:ext uri="{FF2B5EF4-FFF2-40B4-BE49-F238E27FC236}">
              <a16:creationId xmlns:a16="http://schemas.microsoft.com/office/drawing/2014/main" xmlns="" id="{00000000-0008-0000-2000-00001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4" name="234 CuadroTexto">
          <a:extLst>
            <a:ext uri="{FF2B5EF4-FFF2-40B4-BE49-F238E27FC236}">
              <a16:creationId xmlns:a16="http://schemas.microsoft.com/office/drawing/2014/main" xmlns="" id="{00000000-0008-0000-2000-00001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5" name="235 CuadroTexto">
          <a:extLst>
            <a:ext uri="{FF2B5EF4-FFF2-40B4-BE49-F238E27FC236}">
              <a16:creationId xmlns:a16="http://schemas.microsoft.com/office/drawing/2014/main" xmlns="" id="{00000000-0008-0000-2000-00001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6" name="236 CuadroTexto">
          <a:extLst>
            <a:ext uri="{FF2B5EF4-FFF2-40B4-BE49-F238E27FC236}">
              <a16:creationId xmlns:a16="http://schemas.microsoft.com/office/drawing/2014/main" xmlns="" id="{00000000-0008-0000-2000-00001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7" name="237 CuadroTexto">
          <a:extLst>
            <a:ext uri="{FF2B5EF4-FFF2-40B4-BE49-F238E27FC236}">
              <a16:creationId xmlns:a16="http://schemas.microsoft.com/office/drawing/2014/main" xmlns="" id="{00000000-0008-0000-2000-00001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8" name="238 CuadroTexto">
          <a:extLst>
            <a:ext uri="{FF2B5EF4-FFF2-40B4-BE49-F238E27FC236}">
              <a16:creationId xmlns:a16="http://schemas.microsoft.com/office/drawing/2014/main" xmlns="" id="{00000000-0008-0000-2000-00001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9" name="239 CuadroTexto">
          <a:extLst>
            <a:ext uri="{FF2B5EF4-FFF2-40B4-BE49-F238E27FC236}">
              <a16:creationId xmlns:a16="http://schemas.microsoft.com/office/drawing/2014/main" xmlns="" id="{00000000-0008-0000-2000-00001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0" name="240 CuadroTexto">
          <a:extLst>
            <a:ext uri="{FF2B5EF4-FFF2-40B4-BE49-F238E27FC236}">
              <a16:creationId xmlns:a16="http://schemas.microsoft.com/office/drawing/2014/main" xmlns="" id="{00000000-0008-0000-2000-00001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1" name="241 CuadroTexto">
          <a:extLst>
            <a:ext uri="{FF2B5EF4-FFF2-40B4-BE49-F238E27FC236}">
              <a16:creationId xmlns:a16="http://schemas.microsoft.com/office/drawing/2014/main" xmlns="" id="{00000000-0008-0000-2000-00001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2" name="242 CuadroTexto">
          <a:extLst>
            <a:ext uri="{FF2B5EF4-FFF2-40B4-BE49-F238E27FC236}">
              <a16:creationId xmlns:a16="http://schemas.microsoft.com/office/drawing/2014/main" xmlns="" id="{00000000-0008-0000-2000-00001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3" name="243 CuadroTexto">
          <a:extLst>
            <a:ext uri="{FF2B5EF4-FFF2-40B4-BE49-F238E27FC236}">
              <a16:creationId xmlns:a16="http://schemas.microsoft.com/office/drawing/2014/main" xmlns="" id="{00000000-0008-0000-2000-00001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4" name="244 CuadroTexto">
          <a:extLst>
            <a:ext uri="{FF2B5EF4-FFF2-40B4-BE49-F238E27FC236}">
              <a16:creationId xmlns:a16="http://schemas.microsoft.com/office/drawing/2014/main" xmlns="" id="{00000000-0008-0000-2000-00001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5" name="245 CuadroTexto">
          <a:extLst>
            <a:ext uri="{FF2B5EF4-FFF2-40B4-BE49-F238E27FC236}">
              <a16:creationId xmlns:a16="http://schemas.microsoft.com/office/drawing/2014/main" xmlns="" id="{00000000-0008-0000-2000-00001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6" name="246 CuadroTexto">
          <a:extLst>
            <a:ext uri="{FF2B5EF4-FFF2-40B4-BE49-F238E27FC236}">
              <a16:creationId xmlns:a16="http://schemas.microsoft.com/office/drawing/2014/main" xmlns="" id="{00000000-0008-0000-2000-00001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7" name="247 CuadroTexto">
          <a:extLst>
            <a:ext uri="{FF2B5EF4-FFF2-40B4-BE49-F238E27FC236}">
              <a16:creationId xmlns:a16="http://schemas.microsoft.com/office/drawing/2014/main" xmlns="" id="{00000000-0008-0000-2000-00001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8" name="248 CuadroTexto">
          <a:extLst>
            <a:ext uri="{FF2B5EF4-FFF2-40B4-BE49-F238E27FC236}">
              <a16:creationId xmlns:a16="http://schemas.microsoft.com/office/drawing/2014/main" xmlns="" id="{00000000-0008-0000-2000-00002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9" name="249 CuadroTexto">
          <a:extLst>
            <a:ext uri="{FF2B5EF4-FFF2-40B4-BE49-F238E27FC236}">
              <a16:creationId xmlns:a16="http://schemas.microsoft.com/office/drawing/2014/main" xmlns="" id="{00000000-0008-0000-2000-00002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0" name="250 CuadroTexto">
          <a:extLst>
            <a:ext uri="{FF2B5EF4-FFF2-40B4-BE49-F238E27FC236}">
              <a16:creationId xmlns:a16="http://schemas.microsoft.com/office/drawing/2014/main" xmlns="" id="{00000000-0008-0000-2000-00002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1" name="251 CuadroTexto">
          <a:extLst>
            <a:ext uri="{FF2B5EF4-FFF2-40B4-BE49-F238E27FC236}">
              <a16:creationId xmlns:a16="http://schemas.microsoft.com/office/drawing/2014/main" xmlns="" id="{00000000-0008-0000-2000-00002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2" name="252 CuadroTexto">
          <a:extLst>
            <a:ext uri="{FF2B5EF4-FFF2-40B4-BE49-F238E27FC236}">
              <a16:creationId xmlns:a16="http://schemas.microsoft.com/office/drawing/2014/main" xmlns="" id="{00000000-0008-0000-2000-00002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3" name="253 CuadroTexto">
          <a:extLst>
            <a:ext uri="{FF2B5EF4-FFF2-40B4-BE49-F238E27FC236}">
              <a16:creationId xmlns:a16="http://schemas.microsoft.com/office/drawing/2014/main" xmlns="" id="{00000000-0008-0000-2000-00002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4" name="254 CuadroTexto">
          <a:extLst>
            <a:ext uri="{FF2B5EF4-FFF2-40B4-BE49-F238E27FC236}">
              <a16:creationId xmlns:a16="http://schemas.microsoft.com/office/drawing/2014/main" xmlns="" id="{00000000-0008-0000-2000-00002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5" name="255 CuadroTexto">
          <a:extLst>
            <a:ext uri="{FF2B5EF4-FFF2-40B4-BE49-F238E27FC236}">
              <a16:creationId xmlns:a16="http://schemas.microsoft.com/office/drawing/2014/main" xmlns="" id="{00000000-0008-0000-2000-00002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6" name="256 CuadroTexto">
          <a:extLst>
            <a:ext uri="{FF2B5EF4-FFF2-40B4-BE49-F238E27FC236}">
              <a16:creationId xmlns:a16="http://schemas.microsoft.com/office/drawing/2014/main" xmlns="" id="{00000000-0008-0000-2000-00002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7" name="257 CuadroTexto">
          <a:extLst>
            <a:ext uri="{FF2B5EF4-FFF2-40B4-BE49-F238E27FC236}">
              <a16:creationId xmlns:a16="http://schemas.microsoft.com/office/drawing/2014/main" xmlns="" id="{00000000-0008-0000-2000-00002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8" name="258 CuadroTexto">
          <a:extLst>
            <a:ext uri="{FF2B5EF4-FFF2-40B4-BE49-F238E27FC236}">
              <a16:creationId xmlns:a16="http://schemas.microsoft.com/office/drawing/2014/main" xmlns="" id="{00000000-0008-0000-2000-00002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9" name="259 CuadroTexto">
          <a:extLst>
            <a:ext uri="{FF2B5EF4-FFF2-40B4-BE49-F238E27FC236}">
              <a16:creationId xmlns:a16="http://schemas.microsoft.com/office/drawing/2014/main" xmlns="" id="{00000000-0008-0000-2000-00002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0" name="260 CuadroTexto">
          <a:extLst>
            <a:ext uri="{FF2B5EF4-FFF2-40B4-BE49-F238E27FC236}">
              <a16:creationId xmlns:a16="http://schemas.microsoft.com/office/drawing/2014/main" xmlns="" id="{00000000-0008-0000-2000-00002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1" name="261 CuadroTexto">
          <a:extLst>
            <a:ext uri="{FF2B5EF4-FFF2-40B4-BE49-F238E27FC236}">
              <a16:creationId xmlns:a16="http://schemas.microsoft.com/office/drawing/2014/main" xmlns="" id="{00000000-0008-0000-2000-00002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2" name="262 CuadroTexto">
          <a:extLst>
            <a:ext uri="{FF2B5EF4-FFF2-40B4-BE49-F238E27FC236}">
              <a16:creationId xmlns:a16="http://schemas.microsoft.com/office/drawing/2014/main" xmlns="" id="{00000000-0008-0000-2000-00002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3" name="263 CuadroTexto">
          <a:extLst>
            <a:ext uri="{FF2B5EF4-FFF2-40B4-BE49-F238E27FC236}">
              <a16:creationId xmlns:a16="http://schemas.microsoft.com/office/drawing/2014/main" xmlns="" id="{00000000-0008-0000-2000-00002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4" name="264 CuadroTexto">
          <a:extLst>
            <a:ext uri="{FF2B5EF4-FFF2-40B4-BE49-F238E27FC236}">
              <a16:creationId xmlns:a16="http://schemas.microsoft.com/office/drawing/2014/main" xmlns="" id="{00000000-0008-0000-2000-00003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5" name="265 CuadroTexto">
          <a:extLst>
            <a:ext uri="{FF2B5EF4-FFF2-40B4-BE49-F238E27FC236}">
              <a16:creationId xmlns:a16="http://schemas.microsoft.com/office/drawing/2014/main" xmlns="" id="{00000000-0008-0000-2000-00003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6" name="266 CuadroTexto">
          <a:extLst>
            <a:ext uri="{FF2B5EF4-FFF2-40B4-BE49-F238E27FC236}">
              <a16:creationId xmlns:a16="http://schemas.microsoft.com/office/drawing/2014/main" xmlns="" id="{00000000-0008-0000-2000-00003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7" name="267 CuadroTexto">
          <a:extLst>
            <a:ext uri="{FF2B5EF4-FFF2-40B4-BE49-F238E27FC236}">
              <a16:creationId xmlns:a16="http://schemas.microsoft.com/office/drawing/2014/main" xmlns="" id="{00000000-0008-0000-2000-00003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8" name="285 CuadroTexto">
          <a:extLst>
            <a:ext uri="{FF2B5EF4-FFF2-40B4-BE49-F238E27FC236}">
              <a16:creationId xmlns:a16="http://schemas.microsoft.com/office/drawing/2014/main" xmlns="" id="{00000000-0008-0000-2000-00003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9" name="286 CuadroTexto">
          <a:extLst>
            <a:ext uri="{FF2B5EF4-FFF2-40B4-BE49-F238E27FC236}">
              <a16:creationId xmlns:a16="http://schemas.microsoft.com/office/drawing/2014/main" xmlns="" id="{00000000-0008-0000-2000-00003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0" name="287 CuadroTexto">
          <a:extLst>
            <a:ext uri="{FF2B5EF4-FFF2-40B4-BE49-F238E27FC236}">
              <a16:creationId xmlns:a16="http://schemas.microsoft.com/office/drawing/2014/main" xmlns="" id="{00000000-0008-0000-2000-00003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1" name="288 CuadroTexto">
          <a:extLst>
            <a:ext uri="{FF2B5EF4-FFF2-40B4-BE49-F238E27FC236}">
              <a16:creationId xmlns:a16="http://schemas.microsoft.com/office/drawing/2014/main" xmlns="" id="{00000000-0008-0000-2000-00003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2" name="289 CuadroTexto">
          <a:extLst>
            <a:ext uri="{FF2B5EF4-FFF2-40B4-BE49-F238E27FC236}">
              <a16:creationId xmlns:a16="http://schemas.microsoft.com/office/drawing/2014/main" xmlns="" id="{00000000-0008-0000-2000-00003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3" name="290 CuadroTexto">
          <a:extLst>
            <a:ext uri="{FF2B5EF4-FFF2-40B4-BE49-F238E27FC236}">
              <a16:creationId xmlns:a16="http://schemas.microsoft.com/office/drawing/2014/main" xmlns="" id="{00000000-0008-0000-2000-00003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4" name="291 CuadroTexto">
          <a:extLst>
            <a:ext uri="{FF2B5EF4-FFF2-40B4-BE49-F238E27FC236}">
              <a16:creationId xmlns:a16="http://schemas.microsoft.com/office/drawing/2014/main" xmlns="" id="{00000000-0008-0000-2000-00003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5" name="292 CuadroTexto">
          <a:extLst>
            <a:ext uri="{FF2B5EF4-FFF2-40B4-BE49-F238E27FC236}">
              <a16:creationId xmlns:a16="http://schemas.microsoft.com/office/drawing/2014/main" xmlns="" id="{00000000-0008-0000-2000-00003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6" name="293 CuadroTexto">
          <a:extLst>
            <a:ext uri="{FF2B5EF4-FFF2-40B4-BE49-F238E27FC236}">
              <a16:creationId xmlns:a16="http://schemas.microsoft.com/office/drawing/2014/main" xmlns="" id="{00000000-0008-0000-2000-00003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7" name="294 CuadroTexto">
          <a:extLst>
            <a:ext uri="{FF2B5EF4-FFF2-40B4-BE49-F238E27FC236}">
              <a16:creationId xmlns:a16="http://schemas.microsoft.com/office/drawing/2014/main" xmlns="" id="{00000000-0008-0000-2000-00003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8" name="295 CuadroTexto">
          <a:extLst>
            <a:ext uri="{FF2B5EF4-FFF2-40B4-BE49-F238E27FC236}">
              <a16:creationId xmlns:a16="http://schemas.microsoft.com/office/drawing/2014/main" xmlns="" id="{00000000-0008-0000-2000-00003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9" name="296 CuadroTexto">
          <a:extLst>
            <a:ext uri="{FF2B5EF4-FFF2-40B4-BE49-F238E27FC236}">
              <a16:creationId xmlns:a16="http://schemas.microsoft.com/office/drawing/2014/main" xmlns="" id="{00000000-0008-0000-2000-00003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0" name="298 CuadroTexto">
          <a:extLst>
            <a:ext uri="{FF2B5EF4-FFF2-40B4-BE49-F238E27FC236}">
              <a16:creationId xmlns:a16="http://schemas.microsoft.com/office/drawing/2014/main" xmlns="" id="{00000000-0008-0000-2000-000040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1" name="299 CuadroTexto">
          <a:extLst>
            <a:ext uri="{FF2B5EF4-FFF2-40B4-BE49-F238E27FC236}">
              <a16:creationId xmlns:a16="http://schemas.microsoft.com/office/drawing/2014/main" xmlns="" id="{00000000-0008-0000-2000-000041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2" name="300 CuadroTexto">
          <a:extLst>
            <a:ext uri="{FF2B5EF4-FFF2-40B4-BE49-F238E27FC236}">
              <a16:creationId xmlns:a16="http://schemas.microsoft.com/office/drawing/2014/main" xmlns="" id="{00000000-0008-0000-2000-000042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3" name="301 CuadroTexto">
          <a:extLst>
            <a:ext uri="{FF2B5EF4-FFF2-40B4-BE49-F238E27FC236}">
              <a16:creationId xmlns:a16="http://schemas.microsoft.com/office/drawing/2014/main" xmlns="" id="{00000000-0008-0000-2000-000043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4" name="302 CuadroTexto">
          <a:extLst>
            <a:ext uri="{FF2B5EF4-FFF2-40B4-BE49-F238E27FC236}">
              <a16:creationId xmlns:a16="http://schemas.microsoft.com/office/drawing/2014/main" xmlns="" id="{00000000-0008-0000-2000-000044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5" name="303 CuadroTexto">
          <a:extLst>
            <a:ext uri="{FF2B5EF4-FFF2-40B4-BE49-F238E27FC236}">
              <a16:creationId xmlns:a16="http://schemas.microsoft.com/office/drawing/2014/main" xmlns="" id="{00000000-0008-0000-2000-000045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6" name="304 CuadroTexto">
          <a:extLst>
            <a:ext uri="{FF2B5EF4-FFF2-40B4-BE49-F238E27FC236}">
              <a16:creationId xmlns:a16="http://schemas.microsoft.com/office/drawing/2014/main" xmlns="" id="{00000000-0008-0000-2000-000046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7" name="305 CuadroTexto">
          <a:extLst>
            <a:ext uri="{FF2B5EF4-FFF2-40B4-BE49-F238E27FC236}">
              <a16:creationId xmlns:a16="http://schemas.microsoft.com/office/drawing/2014/main" xmlns="" id="{00000000-0008-0000-2000-000047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8" name="452 CuadroTexto">
          <a:extLst>
            <a:ext uri="{FF2B5EF4-FFF2-40B4-BE49-F238E27FC236}">
              <a16:creationId xmlns:a16="http://schemas.microsoft.com/office/drawing/2014/main" xmlns="" id="{00000000-0008-0000-2000-000048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49" name="17 CuadroTexto">
          <a:extLst>
            <a:ext uri="{FF2B5EF4-FFF2-40B4-BE49-F238E27FC236}">
              <a16:creationId xmlns:a16="http://schemas.microsoft.com/office/drawing/2014/main" xmlns="" id="{00000000-0008-0000-2000-00004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5450" name="90 CuadroTexto">
          <a:extLst>
            <a:ext uri="{FF2B5EF4-FFF2-40B4-BE49-F238E27FC236}">
              <a16:creationId xmlns:a16="http://schemas.microsoft.com/office/drawing/2014/main" xmlns="" id="{00000000-0008-0000-2000-00004A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1" name="91 CuadroTexto">
          <a:extLst>
            <a:ext uri="{FF2B5EF4-FFF2-40B4-BE49-F238E27FC236}">
              <a16:creationId xmlns:a16="http://schemas.microsoft.com/office/drawing/2014/main" xmlns="" id="{00000000-0008-0000-2000-00004B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2" name="92 CuadroTexto">
          <a:extLst>
            <a:ext uri="{FF2B5EF4-FFF2-40B4-BE49-F238E27FC236}">
              <a16:creationId xmlns:a16="http://schemas.microsoft.com/office/drawing/2014/main" xmlns="" id="{00000000-0008-0000-2000-00004C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3" name="93 CuadroTexto">
          <a:extLst>
            <a:ext uri="{FF2B5EF4-FFF2-40B4-BE49-F238E27FC236}">
              <a16:creationId xmlns:a16="http://schemas.microsoft.com/office/drawing/2014/main" xmlns="" id="{00000000-0008-0000-2000-00004D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4" name="94 CuadroTexto">
          <a:extLst>
            <a:ext uri="{FF2B5EF4-FFF2-40B4-BE49-F238E27FC236}">
              <a16:creationId xmlns:a16="http://schemas.microsoft.com/office/drawing/2014/main" xmlns="" id="{00000000-0008-0000-2000-00004E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5" name="95 CuadroTexto">
          <a:extLst>
            <a:ext uri="{FF2B5EF4-FFF2-40B4-BE49-F238E27FC236}">
              <a16:creationId xmlns:a16="http://schemas.microsoft.com/office/drawing/2014/main" xmlns="" id="{00000000-0008-0000-2000-00004F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6" name="96 CuadroTexto">
          <a:extLst>
            <a:ext uri="{FF2B5EF4-FFF2-40B4-BE49-F238E27FC236}">
              <a16:creationId xmlns:a16="http://schemas.microsoft.com/office/drawing/2014/main" xmlns="" id="{00000000-0008-0000-2000-000050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7" name="97 CuadroTexto">
          <a:extLst>
            <a:ext uri="{FF2B5EF4-FFF2-40B4-BE49-F238E27FC236}">
              <a16:creationId xmlns:a16="http://schemas.microsoft.com/office/drawing/2014/main" xmlns="" id="{00000000-0008-0000-2000-000051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8" name="98 CuadroTexto">
          <a:extLst>
            <a:ext uri="{FF2B5EF4-FFF2-40B4-BE49-F238E27FC236}">
              <a16:creationId xmlns:a16="http://schemas.microsoft.com/office/drawing/2014/main" xmlns="" id="{00000000-0008-0000-2000-000052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9" name="99 CuadroTexto">
          <a:extLst>
            <a:ext uri="{FF2B5EF4-FFF2-40B4-BE49-F238E27FC236}">
              <a16:creationId xmlns:a16="http://schemas.microsoft.com/office/drawing/2014/main" xmlns="" id="{00000000-0008-0000-2000-000053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60" name="100 CuadroTexto">
          <a:extLst>
            <a:ext uri="{FF2B5EF4-FFF2-40B4-BE49-F238E27FC236}">
              <a16:creationId xmlns:a16="http://schemas.microsoft.com/office/drawing/2014/main" xmlns="" id="{00000000-0008-0000-2000-000054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61" name="101 CuadroTexto">
          <a:extLst>
            <a:ext uri="{FF2B5EF4-FFF2-40B4-BE49-F238E27FC236}">
              <a16:creationId xmlns:a16="http://schemas.microsoft.com/office/drawing/2014/main" xmlns="" id="{00000000-0008-0000-2000-000055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62" name="118 CuadroTexto">
          <a:extLst>
            <a:ext uri="{FF2B5EF4-FFF2-40B4-BE49-F238E27FC236}">
              <a16:creationId xmlns:a16="http://schemas.microsoft.com/office/drawing/2014/main" xmlns="" id="{00000000-0008-0000-2000-00005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3" name="119 CuadroTexto">
          <a:extLst>
            <a:ext uri="{FF2B5EF4-FFF2-40B4-BE49-F238E27FC236}">
              <a16:creationId xmlns:a16="http://schemas.microsoft.com/office/drawing/2014/main" xmlns="" id="{00000000-0008-0000-2000-00005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4" name="120 CuadroTexto">
          <a:extLst>
            <a:ext uri="{FF2B5EF4-FFF2-40B4-BE49-F238E27FC236}">
              <a16:creationId xmlns:a16="http://schemas.microsoft.com/office/drawing/2014/main" xmlns="" id="{00000000-0008-0000-2000-00005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5" name="121 CuadroTexto">
          <a:extLst>
            <a:ext uri="{FF2B5EF4-FFF2-40B4-BE49-F238E27FC236}">
              <a16:creationId xmlns:a16="http://schemas.microsoft.com/office/drawing/2014/main" xmlns="" id="{00000000-0008-0000-2000-00005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6" name="122 CuadroTexto">
          <a:extLst>
            <a:ext uri="{FF2B5EF4-FFF2-40B4-BE49-F238E27FC236}">
              <a16:creationId xmlns:a16="http://schemas.microsoft.com/office/drawing/2014/main" xmlns="" id="{00000000-0008-0000-2000-00005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7" name="123 CuadroTexto">
          <a:extLst>
            <a:ext uri="{FF2B5EF4-FFF2-40B4-BE49-F238E27FC236}">
              <a16:creationId xmlns:a16="http://schemas.microsoft.com/office/drawing/2014/main" xmlns="" id="{00000000-0008-0000-2000-00005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8" name="124 CuadroTexto">
          <a:extLst>
            <a:ext uri="{FF2B5EF4-FFF2-40B4-BE49-F238E27FC236}">
              <a16:creationId xmlns:a16="http://schemas.microsoft.com/office/drawing/2014/main" xmlns="" id="{00000000-0008-0000-2000-00005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9" name="125 CuadroTexto">
          <a:extLst>
            <a:ext uri="{FF2B5EF4-FFF2-40B4-BE49-F238E27FC236}">
              <a16:creationId xmlns:a16="http://schemas.microsoft.com/office/drawing/2014/main" xmlns="" id="{00000000-0008-0000-2000-00005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0" name="143 CuadroTexto">
          <a:extLst>
            <a:ext uri="{FF2B5EF4-FFF2-40B4-BE49-F238E27FC236}">
              <a16:creationId xmlns:a16="http://schemas.microsoft.com/office/drawing/2014/main" xmlns="" id="{00000000-0008-0000-2000-00005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1" name="144 CuadroTexto">
          <a:extLst>
            <a:ext uri="{FF2B5EF4-FFF2-40B4-BE49-F238E27FC236}">
              <a16:creationId xmlns:a16="http://schemas.microsoft.com/office/drawing/2014/main" xmlns="" id="{00000000-0008-0000-2000-00005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2" name="145 CuadroTexto">
          <a:extLst>
            <a:ext uri="{FF2B5EF4-FFF2-40B4-BE49-F238E27FC236}">
              <a16:creationId xmlns:a16="http://schemas.microsoft.com/office/drawing/2014/main" xmlns="" id="{00000000-0008-0000-2000-00006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3" name="146 CuadroTexto">
          <a:extLst>
            <a:ext uri="{FF2B5EF4-FFF2-40B4-BE49-F238E27FC236}">
              <a16:creationId xmlns:a16="http://schemas.microsoft.com/office/drawing/2014/main" xmlns="" id="{00000000-0008-0000-2000-00006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4" name="147 CuadroTexto">
          <a:extLst>
            <a:ext uri="{FF2B5EF4-FFF2-40B4-BE49-F238E27FC236}">
              <a16:creationId xmlns:a16="http://schemas.microsoft.com/office/drawing/2014/main" xmlns="" id="{00000000-0008-0000-2000-00006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5" name="148 CuadroTexto">
          <a:extLst>
            <a:ext uri="{FF2B5EF4-FFF2-40B4-BE49-F238E27FC236}">
              <a16:creationId xmlns:a16="http://schemas.microsoft.com/office/drawing/2014/main" xmlns="" id="{00000000-0008-0000-2000-00006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6" name="149 CuadroTexto">
          <a:extLst>
            <a:ext uri="{FF2B5EF4-FFF2-40B4-BE49-F238E27FC236}">
              <a16:creationId xmlns:a16="http://schemas.microsoft.com/office/drawing/2014/main" xmlns="" id="{00000000-0008-0000-2000-00006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7" name="150 CuadroTexto">
          <a:extLst>
            <a:ext uri="{FF2B5EF4-FFF2-40B4-BE49-F238E27FC236}">
              <a16:creationId xmlns:a16="http://schemas.microsoft.com/office/drawing/2014/main" xmlns="" id="{00000000-0008-0000-2000-00006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8" name="151 CuadroTexto">
          <a:extLst>
            <a:ext uri="{FF2B5EF4-FFF2-40B4-BE49-F238E27FC236}">
              <a16:creationId xmlns:a16="http://schemas.microsoft.com/office/drawing/2014/main" xmlns="" id="{00000000-0008-0000-2000-00006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9" name="152 CuadroTexto">
          <a:extLst>
            <a:ext uri="{FF2B5EF4-FFF2-40B4-BE49-F238E27FC236}">
              <a16:creationId xmlns:a16="http://schemas.microsoft.com/office/drawing/2014/main" xmlns="" id="{00000000-0008-0000-2000-00006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0" name="153 CuadroTexto">
          <a:extLst>
            <a:ext uri="{FF2B5EF4-FFF2-40B4-BE49-F238E27FC236}">
              <a16:creationId xmlns:a16="http://schemas.microsoft.com/office/drawing/2014/main" xmlns="" id="{00000000-0008-0000-2000-00006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1" name="154 CuadroTexto">
          <a:extLst>
            <a:ext uri="{FF2B5EF4-FFF2-40B4-BE49-F238E27FC236}">
              <a16:creationId xmlns:a16="http://schemas.microsoft.com/office/drawing/2014/main" xmlns="" id="{00000000-0008-0000-2000-00006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2" name="155 CuadroTexto">
          <a:extLst>
            <a:ext uri="{FF2B5EF4-FFF2-40B4-BE49-F238E27FC236}">
              <a16:creationId xmlns:a16="http://schemas.microsoft.com/office/drawing/2014/main" xmlns="" id="{00000000-0008-0000-2000-00006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3" name="156 CuadroTexto">
          <a:extLst>
            <a:ext uri="{FF2B5EF4-FFF2-40B4-BE49-F238E27FC236}">
              <a16:creationId xmlns:a16="http://schemas.microsoft.com/office/drawing/2014/main" xmlns="" id="{00000000-0008-0000-2000-00006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4" name="157 CuadroTexto">
          <a:extLst>
            <a:ext uri="{FF2B5EF4-FFF2-40B4-BE49-F238E27FC236}">
              <a16:creationId xmlns:a16="http://schemas.microsoft.com/office/drawing/2014/main" xmlns="" id="{00000000-0008-0000-2000-00006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5" name="158 CuadroTexto">
          <a:extLst>
            <a:ext uri="{FF2B5EF4-FFF2-40B4-BE49-F238E27FC236}">
              <a16:creationId xmlns:a16="http://schemas.microsoft.com/office/drawing/2014/main" xmlns="" id="{00000000-0008-0000-2000-00006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6" name="159 CuadroTexto">
          <a:extLst>
            <a:ext uri="{FF2B5EF4-FFF2-40B4-BE49-F238E27FC236}">
              <a16:creationId xmlns:a16="http://schemas.microsoft.com/office/drawing/2014/main" xmlns="" id="{00000000-0008-0000-2000-00006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7" name="160 CuadroTexto">
          <a:extLst>
            <a:ext uri="{FF2B5EF4-FFF2-40B4-BE49-F238E27FC236}">
              <a16:creationId xmlns:a16="http://schemas.microsoft.com/office/drawing/2014/main" xmlns="" id="{00000000-0008-0000-2000-00006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8" name="161 CuadroTexto">
          <a:extLst>
            <a:ext uri="{FF2B5EF4-FFF2-40B4-BE49-F238E27FC236}">
              <a16:creationId xmlns:a16="http://schemas.microsoft.com/office/drawing/2014/main" xmlns="" id="{00000000-0008-0000-2000-00007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9" name="162 CuadroTexto">
          <a:extLst>
            <a:ext uri="{FF2B5EF4-FFF2-40B4-BE49-F238E27FC236}">
              <a16:creationId xmlns:a16="http://schemas.microsoft.com/office/drawing/2014/main" xmlns="" id="{00000000-0008-0000-2000-00007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0" name="163 CuadroTexto">
          <a:extLst>
            <a:ext uri="{FF2B5EF4-FFF2-40B4-BE49-F238E27FC236}">
              <a16:creationId xmlns:a16="http://schemas.microsoft.com/office/drawing/2014/main" xmlns="" id="{00000000-0008-0000-2000-00007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1" name="164 CuadroTexto">
          <a:extLst>
            <a:ext uri="{FF2B5EF4-FFF2-40B4-BE49-F238E27FC236}">
              <a16:creationId xmlns:a16="http://schemas.microsoft.com/office/drawing/2014/main" xmlns="" id="{00000000-0008-0000-2000-00007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2" name="165 CuadroTexto">
          <a:extLst>
            <a:ext uri="{FF2B5EF4-FFF2-40B4-BE49-F238E27FC236}">
              <a16:creationId xmlns:a16="http://schemas.microsoft.com/office/drawing/2014/main" xmlns="" id="{00000000-0008-0000-2000-00007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3" name="166 CuadroTexto">
          <a:extLst>
            <a:ext uri="{FF2B5EF4-FFF2-40B4-BE49-F238E27FC236}">
              <a16:creationId xmlns:a16="http://schemas.microsoft.com/office/drawing/2014/main" xmlns="" id="{00000000-0008-0000-2000-00007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4" name="167 CuadroTexto">
          <a:extLst>
            <a:ext uri="{FF2B5EF4-FFF2-40B4-BE49-F238E27FC236}">
              <a16:creationId xmlns:a16="http://schemas.microsoft.com/office/drawing/2014/main" xmlns="" id="{00000000-0008-0000-2000-00007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5" name="168 CuadroTexto">
          <a:extLst>
            <a:ext uri="{FF2B5EF4-FFF2-40B4-BE49-F238E27FC236}">
              <a16:creationId xmlns:a16="http://schemas.microsoft.com/office/drawing/2014/main" xmlns="" id="{00000000-0008-0000-2000-00007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6" name="169 CuadroTexto">
          <a:extLst>
            <a:ext uri="{FF2B5EF4-FFF2-40B4-BE49-F238E27FC236}">
              <a16:creationId xmlns:a16="http://schemas.microsoft.com/office/drawing/2014/main" xmlns="" id="{00000000-0008-0000-2000-00007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7" name="170 CuadroTexto">
          <a:extLst>
            <a:ext uri="{FF2B5EF4-FFF2-40B4-BE49-F238E27FC236}">
              <a16:creationId xmlns:a16="http://schemas.microsoft.com/office/drawing/2014/main" xmlns="" id="{00000000-0008-0000-2000-00007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8" name="171 CuadroTexto">
          <a:extLst>
            <a:ext uri="{FF2B5EF4-FFF2-40B4-BE49-F238E27FC236}">
              <a16:creationId xmlns:a16="http://schemas.microsoft.com/office/drawing/2014/main" xmlns="" id="{00000000-0008-0000-2000-00007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9" name="172 CuadroTexto">
          <a:extLst>
            <a:ext uri="{FF2B5EF4-FFF2-40B4-BE49-F238E27FC236}">
              <a16:creationId xmlns:a16="http://schemas.microsoft.com/office/drawing/2014/main" xmlns="" id="{00000000-0008-0000-2000-00007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0" name="173 CuadroTexto">
          <a:extLst>
            <a:ext uri="{FF2B5EF4-FFF2-40B4-BE49-F238E27FC236}">
              <a16:creationId xmlns:a16="http://schemas.microsoft.com/office/drawing/2014/main" xmlns="" id="{00000000-0008-0000-2000-00007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1" name="174 CuadroTexto">
          <a:extLst>
            <a:ext uri="{FF2B5EF4-FFF2-40B4-BE49-F238E27FC236}">
              <a16:creationId xmlns:a16="http://schemas.microsoft.com/office/drawing/2014/main" xmlns="" id="{00000000-0008-0000-2000-00007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2" name="175 CuadroTexto">
          <a:extLst>
            <a:ext uri="{FF2B5EF4-FFF2-40B4-BE49-F238E27FC236}">
              <a16:creationId xmlns:a16="http://schemas.microsoft.com/office/drawing/2014/main" xmlns="" id="{00000000-0008-0000-2000-00007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3" name="176 CuadroTexto">
          <a:extLst>
            <a:ext uri="{FF2B5EF4-FFF2-40B4-BE49-F238E27FC236}">
              <a16:creationId xmlns:a16="http://schemas.microsoft.com/office/drawing/2014/main" xmlns="" id="{00000000-0008-0000-2000-00007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4" name="177 CuadroTexto">
          <a:extLst>
            <a:ext uri="{FF2B5EF4-FFF2-40B4-BE49-F238E27FC236}">
              <a16:creationId xmlns:a16="http://schemas.microsoft.com/office/drawing/2014/main" xmlns="" id="{00000000-0008-0000-2000-00008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5" name="178 CuadroTexto">
          <a:extLst>
            <a:ext uri="{FF2B5EF4-FFF2-40B4-BE49-F238E27FC236}">
              <a16:creationId xmlns:a16="http://schemas.microsoft.com/office/drawing/2014/main" xmlns="" id="{00000000-0008-0000-2000-00008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6" name="179 CuadroTexto">
          <a:extLst>
            <a:ext uri="{FF2B5EF4-FFF2-40B4-BE49-F238E27FC236}">
              <a16:creationId xmlns:a16="http://schemas.microsoft.com/office/drawing/2014/main" xmlns="" id="{00000000-0008-0000-2000-00008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7" name="180 CuadroTexto">
          <a:extLst>
            <a:ext uri="{FF2B5EF4-FFF2-40B4-BE49-F238E27FC236}">
              <a16:creationId xmlns:a16="http://schemas.microsoft.com/office/drawing/2014/main" xmlns="" id="{00000000-0008-0000-2000-00008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8" name="181 CuadroTexto">
          <a:extLst>
            <a:ext uri="{FF2B5EF4-FFF2-40B4-BE49-F238E27FC236}">
              <a16:creationId xmlns:a16="http://schemas.microsoft.com/office/drawing/2014/main" xmlns="" id="{00000000-0008-0000-2000-00008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9" name="182 CuadroTexto">
          <a:extLst>
            <a:ext uri="{FF2B5EF4-FFF2-40B4-BE49-F238E27FC236}">
              <a16:creationId xmlns:a16="http://schemas.microsoft.com/office/drawing/2014/main" xmlns="" id="{00000000-0008-0000-2000-00008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0" name="183 CuadroTexto">
          <a:extLst>
            <a:ext uri="{FF2B5EF4-FFF2-40B4-BE49-F238E27FC236}">
              <a16:creationId xmlns:a16="http://schemas.microsoft.com/office/drawing/2014/main" xmlns="" id="{00000000-0008-0000-2000-00008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1" name="184 CuadroTexto">
          <a:extLst>
            <a:ext uri="{FF2B5EF4-FFF2-40B4-BE49-F238E27FC236}">
              <a16:creationId xmlns:a16="http://schemas.microsoft.com/office/drawing/2014/main" xmlns="" id="{00000000-0008-0000-2000-00008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2" name="185 CuadroTexto">
          <a:extLst>
            <a:ext uri="{FF2B5EF4-FFF2-40B4-BE49-F238E27FC236}">
              <a16:creationId xmlns:a16="http://schemas.microsoft.com/office/drawing/2014/main" xmlns="" id="{00000000-0008-0000-2000-00008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3" name="186 CuadroTexto">
          <a:extLst>
            <a:ext uri="{FF2B5EF4-FFF2-40B4-BE49-F238E27FC236}">
              <a16:creationId xmlns:a16="http://schemas.microsoft.com/office/drawing/2014/main" xmlns="" id="{00000000-0008-0000-2000-00008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4" name="187 CuadroTexto">
          <a:extLst>
            <a:ext uri="{FF2B5EF4-FFF2-40B4-BE49-F238E27FC236}">
              <a16:creationId xmlns:a16="http://schemas.microsoft.com/office/drawing/2014/main" xmlns="" id="{00000000-0008-0000-2000-00008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5" name="188 CuadroTexto">
          <a:extLst>
            <a:ext uri="{FF2B5EF4-FFF2-40B4-BE49-F238E27FC236}">
              <a16:creationId xmlns:a16="http://schemas.microsoft.com/office/drawing/2014/main" xmlns="" id="{00000000-0008-0000-2000-00008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6" name="189 CuadroTexto">
          <a:extLst>
            <a:ext uri="{FF2B5EF4-FFF2-40B4-BE49-F238E27FC236}">
              <a16:creationId xmlns:a16="http://schemas.microsoft.com/office/drawing/2014/main" xmlns="" id="{00000000-0008-0000-2000-00008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7" name="190 CuadroTexto">
          <a:extLst>
            <a:ext uri="{FF2B5EF4-FFF2-40B4-BE49-F238E27FC236}">
              <a16:creationId xmlns:a16="http://schemas.microsoft.com/office/drawing/2014/main" xmlns="" id="{00000000-0008-0000-2000-00008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8" name="191 CuadroTexto">
          <a:extLst>
            <a:ext uri="{FF2B5EF4-FFF2-40B4-BE49-F238E27FC236}">
              <a16:creationId xmlns:a16="http://schemas.microsoft.com/office/drawing/2014/main" xmlns="" id="{00000000-0008-0000-2000-00008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9" name="192 CuadroTexto">
          <a:extLst>
            <a:ext uri="{FF2B5EF4-FFF2-40B4-BE49-F238E27FC236}">
              <a16:creationId xmlns:a16="http://schemas.microsoft.com/office/drawing/2014/main" xmlns="" id="{00000000-0008-0000-2000-00008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0" name="193 CuadroTexto">
          <a:extLst>
            <a:ext uri="{FF2B5EF4-FFF2-40B4-BE49-F238E27FC236}">
              <a16:creationId xmlns:a16="http://schemas.microsoft.com/office/drawing/2014/main" xmlns="" id="{00000000-0008-0000-2000-00009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1" name="194 CuadroTexto">
          <a:extLst>
            <a:ext uri="{FF2B5EF4-FFF2-40B4-BE49-F238E27FC236}">
              <a16:creationId xmlns:a16="http://schemas.microsoft.com/office/drawing/2014/main" xmlns="" id="{00000000-0008-0000-2000-00009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2" name="195 CuadroTexto">
          <a:extLst>
            <a:ext uri="{FF2B5EF4-FFF2-40B4-BE49-F238E27FC236}">
              <a16:creationId xmlns:a16="http://schemas.microsoft.com/office/drawing/2014/main" xmlns="" id="{00000000-0008-0000-2000-00009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3" name="196 CuadroTexto">
          <a:extLst>
            <a:ext uri="{FF2B5EF4-FFF2-40B4-BE49-F238E27FC236}">
              <a16:creationId xmlns:a16="http://schemas.microsoft.com/office/drawing/2014/main" xmlns="" id="{00000000-0008-0000-2000-00009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4" name="197 CuadroTexto">
          <a:extLst>
            <a:ext uri="{FF2B5EF4-FFF2-40B4-BE49-F238E27FC236}">
              <a16:creationId xmlns:a16="http://schemas.microsoft.com/office/drawing/2014/main" xmlns="" id="{00000000-0008-0000-2000-00009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5" name="198 CuadroTexto">
          <a:extLst>
            <a:ext uri="{FF2B5EF4-FFF2-40B4-BE49-F238E27FC236}">
              <a16:creationId xmlns:a16="http://schemas.microsoft.com/office/drawing/2014/main" xmlns="" id="{00000000-0008-0000-2000-00009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6" name="199 CuadroTexto">
          <a:extLst>
            <a:ext uri="{FF2B5EF4-FFF2-40B4-BE49-F238E27FC236}">
              <a16:creationId xmlns:a16="http://schemas.microsoft.com/office/drawing/2014/main" xmlns="" id="{00000000-0008-0000-2000-00009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7" name="200 CuadroTexto">
          <a:extLst>
            <a:ext uri="{FF2B5EF4-FFF2-40B4-BE49-F238E27FC236}">
              <a16:creationId xmlns:a16="http://schemas.microsoft.com/office/drawing/2014/main" xmlns="" id="{00000000-0008-0000-2000-00009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8" name="201 CuadroTexto">
          <a:extLst>
            <a:ext uri="{FF2B5EF4-FFF2-40B4-BE49-F238E27FC236}">
              <a16:creationId xmlns:a16="http://schemas.microsoft.com/office/drawing/2014/main" xmlns="" id="{00000000-0008-0000-2000-00009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9" name="202 CuadroTexto">
          <a:extLst>
            <a:ext uri="{FF2B5EF4-FFF2-40B4-BE49-F238E27FC236}">
              <a16:creationId xmlns:a16="http://schemas.microsoft.com/office/drawing/2014/main" xmlns="" id="{00000000-0008-0000-2000-00009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0" name="203 CuadroTexto">
          <a:extLst>
            <a:ext uri="{FF2B5EF4-FFF2-40B4-BE49-F238E27FC236}">
              <a16:creationId xmlns:a16="http://schemas.microsoft.com/office/drawing/2014/main" xmlns="" id="{00000000-0008-0000-2000-00009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1" name="204 CuadroTexto">
          <a:extLst>
            <a:ext uri="{FF2B5EF4-FFF2-40B4-BE49-F238E27FC236}">
              <a16:creationId xmlns:a16="http://schemas.microsoft.com/office/drawing/2014/main" xmlns="" id="{00000000-0008-0000-2000-00009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2" name="205 CuadroTexto">
          <a:extLst>
            <a:ext uri="{FF2B5EF4-FFF2-40B4-BE49-F238E27FC236}">
              <a16:creationId xmlns:a16="http://schemas.microsoft.com/office/drawing/2014/main" xmlns="" id="{00000000-0008-0000-2000-00009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3" name="206 CuadroTexto">
          <a:extLst>
            <a:ext uri="{FF2B5EF4-FFF2-40B4-BE49-F238E27FC236}">
              <a16:creationId xmlns:a16="http://schemas.microsoft.com/office/drawing/2014/main" xmlns="" id="{00000000-0008-0000-2000-00009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4" name="207 CuadroTexto">
          <a:extLst>
            <a:ext uri="{FF2B5EF4-FFF2-40B4-BE49-F238E27FC236}">
              <a16:creationId xmlns:a16="http://schemas.microsoft.com/office/drawing/2014/main" xmlns="" id="{00000000-0008-0000-2000-00009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5" name="208 CuadroTexto">
          <a:extLst>
            <a:ext uri="{FF2B5EF4-FFF2-40B4-BE49-F238E27FC236}">
              <a16:creationId xmlns:a16="http://schemas.microsoft.com/office/drawing/2014/main" xmlns="" id="{00000000-0008-0000-2000-00009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6" name="209 CuadroTexto">
          <a:extLst>
            <a:ext uri="{FF2B5EF4-FFF2-40B4-BE49-F238E27FC236}">
              <a16:creationId xmlns:a16="http://schemas.microsoft.com/office/drawing/2014/main" xmlns="" id="{00000000-0008-0000-2000-0000A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7" name="210 CuadroTexto">
          <a:extLst>
            <a:ext uri="{FF2B5EF4-FFF2-40B4-BE49-F238E27FC236}">
              <a16:creationId xmlns:a16="http://schemas.microsoft.com/office/drawing/2014/main" xmlns="" id="{00000000-0008-0000-2000-0000A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8" name="211 CuadroTexto">
          <a:extLst>
            <a:ext uri="{FF2B5EF4-FFF2-40B4-BE49-F238E27FC236}">
              <a16:creationId xmlns:a16="http://schemas.microsoft.com/office/drawing/2014/main" xmlns="" id="{00000000-0008-0000-2000-0000A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9" name="212 CuadroTexto">
          <a:extLst>
            <a:ext uri="{FF2B5EF4-FFF2-40B4-BE49-F238E27FC236}">
              <a16:creationId xmlns:a16="http://schemas.microsoft.com/office/drawing/2014/main" xmlns="" id="{00000000-0008-0000-2000-0000A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0" name="213 CuadroTexto">
          <a:extLst>
            <a:ext uri="{FF2B5EF4-FFF2-40B4-BE49-F238E27FC236}">
              <a16:creationId xmlns:a16="http://schemas.microsoft.com/office/drawing/2014/main" xmlns="" id="{00000000-0008-0000-2000-0000A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1" name="214 CuadroTexto">
          <a:extLst>
            <a:ext uri="{FF2B5EF4-FFF2-40B4-BE49-F238E27FC236}">
              <a16:creationId xmlns:a16="http://schemas.microsoft.com/office/drawing/2014/main" xmlns="" id="{00000000-0008-0000-2000-0000A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2" name="215 CuadroTexto">
          <a:extLst>
            <a:ext uri="{FF2B5EF4-FFF2-40B4-BE49-F238E27FC236}">
              <a16:creationId xmlns:a16="http://schemas.microsoft.com/office/drawing/2014/main" xmlns="" id="{00000000-0008-0000-2000-0000A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3" name="216 CuadroTexto">
          <a:extLst>
            <a:ext uri="{FF2B5EF4-FFF2-40B4-BE49-F238E27FC236}">
              <a16:creationId xmlns:a16="http://schemas.microsoft.com/office/drawing/2014/main" xmlns="" id="{00000000-0008-0000-2000-0000A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4" name="217 CuadroTexto">
          <a:extLst>
            <a:ext uri="{FF2B5EF4-FFF2-40B4-BE49-F238E27FC236}">
              <a16:creationId xmlns:a16="http://schemas.microsoft.com/office/drawing/2014/main" xmlns="" id="{00000000-0008-0000-2000-0000A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5" name="218 CuadroTexto">
          <a:extLst>
            <a:ext uri="{FF2B5EF4-FFF2-40B4-BE49-F238E27FC236}">
              <a16:creationId xmlns:a16="http://schemas.microsoft.com/office/drawing/2014/main" xmlns="" id="{00000000-0008-0000-2000-0000A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6" name="219 CuadroTexto">
          <a:extLst>
            <a:ext uri="{FF2B5EF4-FFF2-40B4-BE49-F238E27FC236}">
              <a16:creationId xmlns:a16="http://schemas.microsoft.com/office/drawing/2014/main" xmlns="" id="{00000000-0008-0000-2000-0000A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7" name="220 CuadroTexto">
          <a:extLst>
            <a:ext uri="{FF2B5EF4-FFF2-40B4-BE49-F238E27FC236}">
              <a16:creationId xmlns:a16="http://schemas.microsoft.com/office/drawing/2014/main" xmlns="" id="{00000000-0008-0000-2000-0000A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8" name="221 CuadroTexto">
          <a:extLst>
            <a:ext uri="{FF2B5EF4-FFF2-40B4-BE49-F238E27FC236}">
              <a16:creationId xmlns:a16="http://schemas.microsoft.com/office/drawing/2014/main" xmlns="" id="{00000000-0008-0000-2000-0000A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9" name="222 CuadroTexto">
          <a:extLst>
            <a:ext uri="{FF2B5EF4-FFF2-40B4-BE49-F238E27FC236}">
              <a16:creationId xmlns:a16="http://schemas.microsoft.com/office/drawing/2014/main" xmlns="" id="{00000000-0008-0000-2000-0000A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0" name="223 CuadroTexto">
          <a:extLst>
            <a:ext uri="{FF2B5EF4-FFF2-40B4-BE49-F238E27FC236}">
              <a16:creationId xmlns:a16="http://schemas.microsoft.com/office/drawing/2014/main" xmlns="" id="{00000000-0008-0000-2000-0000A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1" name="224 CuadroTexto">
          <a:extLst>
            <a:ext uri="{FF2B5EF4-FFF2-40B4-BE49-F238E27FC236}">
              <a16:creationId xmlns:a16="http://schemas.microsoft.com/office/drawing/2014/main" xmlns="" id="{00000000-0008-0000-2000-0000A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2" name="225 CuadroTexto">
          <a:extLst>
            <a:ext uri="{FF2B5EF4-FFF2-40B4-BE49-F238E27FC236}">
              <a16:creationId xmlns:a16="http://schemas.microsoft.com/office/drawing/2014/main" xmlns="" id="{00000000-0008-0000-2000-0000B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3" name="226 CuadroTexto">
          <a:extLst>
            <a:ext uri="{FF2B5EF4-FFF2-40B4-BE49-F238E27FC236}">
              <a16:creationId xmlns:a16="http://schemas.microsoft.com/office/drawing/2014/main" xmlns="" id="{00000000-0008-0000-2000-0000B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4" name="227 CuadroTexto">
          <a:extLst>
            <a:ext uri="{FF2B5EF4-FFF2-40B4-BE49-F238E27FC236}">
              <a16:creationId xmlns:a16="http://schemas.microsoft.com/office/drawing/2014/main" xmlns="" id="{00000000-0008-0000-2000-0000B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5" name="228 CuadroTexto">
          <a:extLst>
            <a:ext uri="{FF2B5EF4-FFF2-40B4-BE49-F238E27FC236}">
              <a16:creationId xmlns:a16="http://schemas.microsoft.com/office/drawing/2014/main" xmlns="" id="{00000000-0008-0000-2000-0000B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6" name="229 CuadroTexto">
          <a:extLst>
            <a:ext uri="{FF2B5EF4-FFF2-40B4-BE49-F238E27FC236}">
              <a16:creationId xmlns:a16="http://schemas.microsoft.com/office/drawing/2014/main" xmlns="" id="{00000000-0008-0000-2000-0000B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7" name="230 CuadroTexto">
          <a:extLst>
            <a:ext uri="{FF2B5EF4-FFF2-40B4-BE49-F238E27FC236}">
              <a16:creationId xmlns:a16="http://schemas.microsoft.com/office/drawing/2014/main" xmlns="" id="{00000000-0008-0000-2000-0000B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8" name="231 CuadroTexto">
          <a:extLst>
            <a:ext uri="{FF2B5EF4-FFF2-40B4-BE49-F238E27FC236}">
              <a16:creationId xmlns:a16="http://schemas.microsoft.com/office/drawing/2014/main" xmlns="" id="{00000000-0008-0000-2000-0000B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9" name="232 CuadroTexto">
          <a:extLst>
            <a:ext uri="{FF2B5EF4-FFF2-40B4-BE49-F238E27FC236}">
              <a16:creationId xmlns:a16="http://schemas.microsoft.com/office/drawing/2014/main" xmlns="" id="{00000000-0008-0000-2000-0000B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0" name="233 CuadroTexto">
          <a:extLst>
            <a:ext uri="{FF2B5EF4-FFF2-40B4-BE49-F238E27FC236}">
              <a16:creationId xmlns:a16="http://schemas.microsoft.com/office/drawing/2014/main" xmlns="" id="{00000000-0008-0000-2000-0000B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1" name="234 CuadroTexto">
          <a:extLst>
            <a:ext uri="{FF2B5EF4-FFF2-40B4-BE49-F238E27FC236}">
              <a16:creationId xmlns:a16="http://schemas.microsoft.com/office/drawing/2014/main" xmlns="" id="{00000000-0008-0000-2000-0000B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2" name="235 CuadroTexto">
          <a:extLst>
            <a:ext uri="{FF2B5EF4-FFF2-40B4-BE49-F238E27FC236}">
              <a16:creationId xmlns:a16="http://schemas.microsoft.com/office/drawing/2014/main" xmlns="" id="{00000000-0008-0000-2000-0000B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3" name="236 CuadroTexto">
          <a:extLst>
            <a:ext uri="{FF2B5EF4-FFF2-40B4-BE49-F238E27FC236}">
              <a16:creationId xmlns:a16="http://schemas.microsoft.com/office/drawing/2014/main" xmlns="" id="{00000000-0008-0000-2000-0000B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4" name="237 CuadroTexto">
          <a:extLst>
            <a:ext uri="{FF2B5EF4-FFF2-40B4-BE49-F238E27FC236}">
              <a16:creationId xmlns:a16="http://schemas.microsoft.com/office/drawing/2014/main" xmlns="" id="{00000000-0008-0000-2000-0000B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5" name="238 CuadroTexto">
          <a:extLst>
            <a:ext uri="{FF2B5EF4-FFF2-40B4-BE49-F238E27FC236}">
              <a16:creationId xmlns:a16="http://schemas.microsoft.com/office/drawing/2014/main" xmlns="" id="{00000000-0008-0000-2000-0000B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6" name="239 CuadroTexto">
          <a:extLst>
            <a:ext uri="{FF2B5EF4-FFF2-40B4-BE49-F238E27FC236}">
              <a16:creationId xmlns:a16="http://schemas.microsoft.com/office/drawing/2014/main" xmlns="" id="{00000000-0008-0000-2000-0000B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7" name="240 CuadroTexto">
          <a:extLst>
            <a:ext uri="{FF2B5EF4-FFF2-40B4-BE49-F238E27FC236}">
              <a16:creationId xmlns:a16="http://schemas.microsoft.com/office/drawing/2014/main" xmlns="" id="{00000000-0008-0000-2000-0000B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8" name="241 CuadroTexto">
          <a:extLst>
            <a:ext uri="{FF2B5EF4-FFF2-40B4-BE49-F238E27FC236}">
              <a16:creationId xmlns:a16="http://schemas.microsoft.com/office/drawing/2014/main" xmlns="" id="{00000000-0008-0000-2000-0000C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9" name="242 CuadroTexto">
          <a:extLst>
            <a:ext uri="{FF2B5EF4-FFF2-40B4-BE49-F238E27FC236}">
              <a16:creationId xmlns:a16="http://schemas.microsoft.com/office/drawing/2014/main" xmlns="" id="{00000000-0008-0000-2000-0000C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0" name="243 CuadroTexto">
          <a:extLst>
            <a:ext uri="{FF2B5EF4-FFF2-40B4-BE49-F238E27FC236}">
              <a16:creationId xmlns:a16="http://schemas.microsoft.com/office/drawing/2014/main" xmlns="" id="{00000000-0008-0000-2000-0000C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1" name="244 CuadroTexto">
          <a:extLst>
            <a:ext uri="{FF2B5EF4-FFF2-40B4-BE49-F238E27FC236}">
              <a16:creationId xmlns:a16="http://schemas.microsoft.com/office/drawing/2014/main" xmlns="" id="{00000000-0008-0000-2000-0000C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2" name="245 CuadroTexto">
          <a:extLst>
            <a:ext uri="{FF2B5EF4-FFF2-40B4-BE49-F238E27FC236}">
              <a16:creationId xmlns:a16="http://schemas.microsoft.com/office/drawing/2014/main" xmlns="" id="{00000000-0008-0000-2000-0000C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3" name="246 CuadroTexto">
          <a:extLst>
            <a:ext uri="{FF2B5EF4-FFF2-40B4-BE49-F238E27FC236}">
              <a16:creationId xmlns:a16="http://schemas.microsoft.com/office/drawing/2014/main" xmlns="" id="{00000000-0008-0000-2000-0000C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4" name="247 CuadroTexto">
          <a:extLst>
            <a:ext uri="{FF2B5EF4-FFF2-40B4-BE49-F238E27FC236}">
              <a16:creationId xmlns:a16="http://schemas.microsoft.com/office/drawing/2014/main" xmlns="" id="{00000000-0008-0000-2000-0000C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5" name="248 CuadroTexto">
          <a:extLst>
            <a:ext uri="{FF2B5EF4-FFF2-40B4-BE49-F238E27FC236}">
              <a16:creationId xmlns:a16="http://schemas.microsoft.com/office/drawing/2014/main" xmlns="" id="{00000000-0008-0000-2000-0000C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6" name="249 CuadroTexto">
          <a:extLst>
            <a:ext uri="{FF2B5EF4-FFF2-40B4-BE49-F238E27FC236}">
              <a16:creationId xmlns:a16="http://schemas.microsoft.com/office/drawing/2014/main" xmlns="" id="{00000000-0008-0000-2000-0000C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7" name="250 CuadroTexto">
          <a:extLst>
            <a:ext uri="{FF2B5EF4-FFF2-40B4-BE49-F238E27FC236}">
              <a16:creationId xmlns:a16="http://schemas.microsoft.com/office/drawing/2014/main" xmlns="" id="{00000000-0008-0000-2000-0000C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8" name="251 CuadroTexto">
          <a:extLst>
            <a:ext uri="{FF2B5EF4-FFF2-40B4-BE49-F238E27FC236}">
              <a16:creationId xmlns:a16="http://schemas.microsoft.com/office/drawing/2014/main" xmlns="" id="{00000000-0008-0000-2000-0000C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9" name="252 CuadroTexto">
          <a:extLst>
            <a:ext uri="{FF2B5EF4-FFF2-40B4-BE49-F238E27FC236}">
              <a16:creationId xmlns:a16="http://schemas.microsoft.com/office/drawing/2014/main" xmlns="" id="{00000000-0008-0000-2000-0000C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0" name="253 CuadroTexto">
          <a:extLst>
            <a:ext uri="{FF2B5EF4-FFF2-40B4-BE49-F238E27FC236}">
              <a16:creationId xmlns:a16="http://schemas.microsoft.com/office/drawing/2014/main" xmlns="" id="{00000000-0008-0000-2000-0000C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1" name="254 CuadroTexto">
          <a:extLst>
            <a:ext uri="{FF2B5EF4-FFF2-40B4-BE49-F238E27FC236}">
              <a16:creationId xmlns:a16="http://schemas.microsoft.com/office/drawing/2014/main" xmlns="" id="{00000000-0008-0000-2000-0000C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2" name="255 CuadroTexto">
          <a:extLst>
            <a:ext uri="{FF2B5EF4-FFF2-40B4-BE49-F238E27FC236}">
              <a16:creationId xmlns:a16="http://schemas.microsoft.com/office/drawing/2014/main" xmlns="" id="{00000000-0008-0000-2000-0000C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3" name="256 CuadroTexto">
          <a:extLst>
            <a:ext uri="{FF2B5EF4-FFF2-40B4-BE49-F238E27FC236}">
              <a16:creationId xmlns:a16="http://schemas.microsoft.com/office/drawing/2014/main" xmlns="" id="{00000000-0008-0000-2000-0000C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4" name="257 CuadroTexto">
          <a:extLst>
            <a:ext uri="{FF2B5EF4-FFF2-40B4-BE49-F238E27FC236}">
              <a16:creationId xmlns:a16="http://schemas.microsoft.com/office/drawing/2014/main" xmlns="" id="{00000000-0008-0000-2000-0000D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5" name="258 CuadroTexto">
          <a:extLst>
            <a:ext uri="{FF2B5EF4-FFF2-40B4-BE49-F238E27FC236}">
              <a16:creationId xmlns:a16="http://schemas.microsoft.com/office/drawing/2014/main" xmlns="" id="{00000000-0008-0000-2000-0000D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6" name="259 CuadroTexto">
          <a:extLst>
            <a:ext uri="{FF2B5EF4-FFF2-40B4-BE49-F238E27FC236}">
              <a16:creationId xmlns:a16="http://schemas.microsoft.com/office/drawing/2014/main" xmlns="" id="{00000000-0008-0000-2000-0000D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7" name="260 CuadroTexto">
          <a:extLst>
            <a:ext uri="{FF2B5EF4-FFF2-40B4-BE49-F238E27FC236}">
              <a16:creationId xmlns:a16="http://schemas.microsoft.com/office/drawing/2014/main" xmlns="" id="{00000000-0008-0000-2000-0000D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8" name="261 CuadroTexto">
          <a:extLst>
            <a:ext uri="{FF2B5EF4-FFF2-40B4-BE49-F238E27FC236}">
              <a16:creationId xmlns:a16="http://schemas.microsoft.com/office/drawing/2014/main" xmlns="" id="{00000000-0008-0000-2000-0000D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9" name="262 CuadroTexto">
          <a:extLst>
            <a:ext uri="{FF2B5EF4-FFF2-40B4-BE49-F238E27FC236}">
              <a16:creationId xmlns:a16="http://schemas.microsoft.com/office/drawing/2014/main" xmlns="" id="{00000000-0008-0000-2000-0000D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0" name="263 CuadroTexto">
          <a:extLst>
            <a:ext uri="{FF2B5EF4-FFF2-40B4-BE49-F238E27FC236}">
              <a16:creationId xmlns:a16="http://schemas.microsoft.com/office/drawing/2014/main" xmlns="" id="{00000000-0008-0000-2000-0000D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1" name="264 CuadroTexto">
          <a:extLst>
            <a:ext uri="{FF2B5EF4-FFF2-40B4-BE49-F238E27FC236}">
              <a16:creationId xmlns:a16="http://schemas.microsoft.com/office/drawing/2014/main" xmlns="" id="{00000000-0008-0000-2000-0000D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2" name="265 CuadroTexto">
          <a:extLst>
            <a:ext uri="{FF2B5EF4-FFF2-40B4-BE49-F238E27FC236}">
              <a16:creationId xmlns:a16="http://schemas.microsoft.com/office/drawing/2014/main" xmlns="" id="{00000000-0008-0000-2000-0000D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3" name="266 CuadroTexto">
          <a:extLst>
            <a:ext uri="{FF2B5EF4-FFF2-40B4-BE49-F238E27FC236}">
              <a16:creationId xmlns:a16="http://schemas.microsoft.com/office/drawing/2014/main" xmlns="" id="{00000000-0008-0000-2000-0000D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4" name="267 CuadroTexto">
          <a:extLst>
            <a:ext uri="{FF2B5EF4-FFF2-40B4-BE49-F238E27FC236}">
              <a16:creationId xmlns:a16="http://schemas.microsoft.com/office/drawing/2014/main" xmlns="" id="{00000000-0008-0000-2000-0000D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5" name="285 CuadroTexto">
          <a:extLst>
            <a:ext uri="{FF2B5EF4-FFF2-40B4-BE49-F238E27FC236}">
              <a16:creationId xmlns:a16="http://schemas.microsoft.com/office/drawing/2014/main" xmlns="" id="{00000000-0008-0000-2000-0000D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6" name="286 CuadroTexto">
          <a:extLst>
            <a:ext uri="{FF2B5EF4-FFF2-40B4-BE49-F238E27FC236}">
              <a16:creationId xmlns:a16="http://schemas.microsoft.com/office/drawing/2014/main" xmlns="" id="{00000000-0008-0000-2000-0000D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7" name="287 CuadroTexto">
          <a:extLst>
            <a:ext uri="{FF2B5EF4-FFF2-40B4-BE49-F238E27FC236}">
              <a16:creationId xmlns:a16="http://schemas.microsoft.com/office/drawing/2014/main" xmlns="" id="{00000000-0008-0000-2000-0000D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8" name="288 CuadroTexto">
          <a:extLst>
            <a:ext uri="{FF2B5EF4-FFF2-40B4-BE49-F238E27FC236}">
              <a16:creationId xmlns:a16="http://schemas.microsoft.com/office/drawing/2014/main" xmlns="" id="{00000000-0008-0000-2000-0000D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9" name="289 CuadroTexto">
          <a:extLst>
            <a:ext uri="{FF2B5EF4-FFF2-40B4-BE49-F238E27FC236}">
              <a16:creationId xmlns:a16="http://schemas.microsoft.com/office/drawing/2014/main" xmlns="" id="{00000000-0008-0000-2000-0000D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0" name="290 CuadroTexto">
          <a:extLst>
            <a:ext uri="{FF2B5EF4-FFF2-40B4-BE49-F238E27FC236}">
              <a16:creationId xmlns:a16="http://schemas.microsoft.com/office/drawing/2014/main" xmlns="" id="{00000000-0008-0000-2000-0000E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1" name="291 CuadroTexto">
          <a:extLst>
            <a:ext uri="{FF2B5EF4-FFF2-40B4-BE49-F238E27FC236}">
              <a16:creationId xmlns:a16="http://schemas.microsoft.com/office/drawing/2014/main" xmlns="" id="{00000000-0008-0000-2000-0000E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2" name="292 CuadroTexto">
          <a:extLst>
            <a:ext uri="{FF2B5EF4-FFF2-40B4-BE49-F238E27FC236}">
              <a16:creationId xmlns:a16="http://schemas.microsoft.com/office/drawing/2014/main" xmlns="" id="{00000000-0008-0000-2000-0000E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3" name="293 CuadroTexto">
          <a:extLst>
            <a:ext uri="{FF2B5EF4-FFF2-40B4-BE49-F238E27FC236}">
              <a16:creationId xmlns:a16="http://schemas.microsoft.com/office/drawing/2014/main" xmlns="" id="{00000000-0008-0000-2000-0000E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4" name="294 CuadroTexto">
          <a:extLst>
            <a:ext uri="{FF2B5EF4-FFF2-40B4-BE49-F238E27FC236}">
              <a16:creationId xmlns:a16="http://schemas.microsoft.com/office/drawing/2014/main" xmlns="" id="{00000000-0008-0000-2000-0000E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5" name="295 CuadroTexto">
          <a:extLst>
            <a:ext uri="{FF2B5EF4-FFF2-40B4-BE49-F238E27FC236}">
              <a16:creationId xmlns:a16="http://schemas.microsoft.com/office/drawing/2014/main" xmlns="" id="{00000000-0008-0000-2000-0000E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6" name="296 CuadroTexto">
          <a:extLst>
            <a:ext uri="{FF2B5EF4-FFF2-40B4-BE49-F238E27FC236}">
              <a16:creationId xmlns:a16="http://schemas.microsoft.com/office/drawing/2014/main" xmlns="" id="{00000000-0008-0000-2000-0000E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07" name="298 CuadroTexto">
          <a:extLst>
            <a:ext uri="{FF2B5EF4-FFF2-40B4-BE49-F238E27FC236}">
              <a16:creationId xmlns:a16="http://schemas.microsoft.com/office/drawing/2014/main" xmlns="" id="{00000000-0008-0000-2000-0000E7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08" name="299 CuadroTexto">
          <a:extLst>
            <a:ext uri="{FF2B5EF4-FFF2-40B4-BE49-F238E27FC236}">
              <a16:creationId xmlns:a16="http://schemas.microsoft.com/office/drawing/2014/main" xmlns="" id="{00000000-0008-0000-2000-0000E8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09" name="300 CuadroTexto">
          <a:extLst>
            <a:ext uri="{FF2B5EF4-FFF2-40B4-BE49-F238E27FC236}">
              <a16:creationId xmlns:a16="http://schemas.microsoft.com/office/drawing/2014/main" xmlns="" id="{00000000-0008-0000-2000-0000E9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0" name="301 CuadroTexto">
          <a:extLst>
            <a:ext uri="{FF2B5EF4-FFF2-40B4-BE49-F238E27FC236}">
              <a16:creationId xmlns:a16="http://schemas.microsoft.com/office/drawing/2014/main" xmlns="" id="{00000000-0008-0000-2000-0000EA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1" name="302 CuadroTexto">
          <a:extLst>
            <a:ext uri="{FF2B5EF4-FFF2-40B4-BE49-F238E27FC236}">
              <a16:creationId xmlns:a16="http://schemas.microsoft.com/office/drawing/2014/main" xmlns="" id="{00000000-0008-0000-2000-0000EB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2" name="303 CuadroTexto">
          <a:extLst>
            <a:ext uri="{FF2B5EF4-FFF2-40B4-BE49-F238E27FC236}">
              <a16:creationId xmlns:a16="http://schemas.microsoft.com/office/drawing/2014/main" xmlns="" id="{00000000-0008-0000-2000-0000EC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3" name="304 CuadroTexto">
          <a:extLst>
            <a:ext uri="{FF2B5EF4-FFF2-40B4-BE49-F238E27FC236}">
              <a16:creationId xmlns:a16="http://schemas.microsoft.com/office/drawing/2014/main" xmlns="" id="{00000000-0008-0000-2000-0000ED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4" name="305 CuadroTexto">
          <a:extLst>
            <a:ext uri="{FF2B5EF4-FFF2-40B4-BE49-F238E27FC236}">
              <a16:creationId xmlns:a16="http://schemas.microsoft.com/office/drawing/2014/main" xmlns="" id="{00000000-0008-0000-2000-0000EE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twoCellAnchor>
    <xdr:from>
      <xdr:col>2</xdr:col>
      <xdr:colOff>609600</xdr:colOff>
      <xdr:row>22</xdr:row>
      <xdr:rowOff>0</xdr:rowOff>
    </xdr:from>
    <xdr:to>
      <xdr:col>2</xdr:col>
      <xdr:colOff>3924300</xdr:colOff>
      <xdr:row>23</xdr:row>
      <xdr:rowOff>25400</xdr:rowOff>
    </xdr:to>
    <xdr:sp macro="" textlink="" fLocksText="0">
      <xdr:nvSpPr>
        <xdr:cNvPr id="5615" name="Text Box 1">
          <a:extLst>
            <a:ext uri="{FF2B5EF4-FFF2-40B4-BE49-F238E27FC236}">
              <a16:creationId xmlns:a16="http://schemas.microsoft.com/office/drawing/2014/main" xmlns="" id="{A0036BBF-9568-4BE7-9BEB-B12AF553CE68}"/>
            </a:ext>
          </a:extLst>
        </xdr:cNvPr>
        <xdr:cNvSpPr txBox="1">
          <a:spLocks noChangeArrowheads="1"/>
        </xdr:cNvSpPr>
      </xdr:nvSpPr>
      <xdr:spPr bwMode="auto">
        <a:xfrm>
          <a:off x="2667000" y="11649075"/>
          <a:ext cx="3314700" cy="234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txBody>
        <a:bodyPr rtlCol="0"/>
        <a:lstStyle/>
        <a:p>
          <a:pPr algn="ctr"/>
          <a:endParaRPr lang="es-ES"/>
        </a:p>
      </xdr:txBody>
    </xdr:sp>
    <xdr:clientData/>
  </xdr:twoCellAnchor>
  <xdr:twoCellAnchor>
    <xdr:from>
      <xdr:col>0</xdr:col>
      <xdr:colOff>0</xdr:colOff>
      <xdr:row>22</xdr:row>
      <xdr:rowOff>0</xdr:rowOff>
    </xdr:from>
    <xdr:to>
      <xdr:col>2</xdr:col>
      <xdr:colOff>1028700</xdr:colOff>
      <xdr:row>26</xdr:row>
      <xdr:rowOff>139700</xdr:rowOff>
    </xdr:to>
    <xdr:sp macro="" textlink="" fLocksText="0">
      <xdr:nvSpPr>
        <xdr:cNvPr id="5616" name="Text Box 2">
          <a:extLst>
            <a:ext uri="{FF2B5EF4-FFF2-40B4-BE49-F238E27FC236}">
              <a16:creationId xmlns:a16="http://schemas.microsoft.com/office/drawing/2014/main" xmlns="" id="{FD45FBDD-343A-47BC-BD77-628A04D1A2B7}"/>
            </a:ext>
          </a:extLst>
        </xdr:cNvPr>
        <xdr:cNvSpPr txBox="1">
          <a:spLocks noChangeArrowheads="1"/>
        </xdr:cNvSpPr>
      </xdr:nvSpPr>
      <xdr:spPr bwMode="auto">
        <a:xfrm>
          <a:off x="0" y="11649075"/>
          <a:ext cx="3086100" cy="863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txBody>
        <a:bodyPr rtlCol="0"/>
        <a:lstStyle/>
        <a:p>
          <a:pPr algn="ctr"/>
          <a:endParaRPr lang="es-ES"/>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1314450</xdr:colOff>
      <xdr:row>23</xdr:row>
      <xdr:rowOff>0</xdr:rowOff>
    </xdr:to>
    <xdr:pic>
      <xdr:nvPicPr>
        <xdr:cNvPr id="2" name="Imagen 1">
          <a:extLst>
            <a:ext uri="{FF2B5EF4-FFF2-40B4-BE49-F238E27FC236}">
              <a16:creationId xmlns:a16="http://schemas.microsoft.com/office/drawing/2014/main" xmlns="" id="{A6EDBB58-2FDF-4296-8B43-E8A64C7B5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0" y="0"/>
          <a:ext cx="13554075" cy="137731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oneCellAnchor>
    <xdr:from>
      <xdr:col>4</xdr:col>
      <xdr:colOff>89686</xdr:colOff>
      <xdr:row>0</xdr:row>
      <xdr:rowOff>0</xdr:rowOff>
    </xdr:from>
    <xdr:ext cx="968598" cy="254557"/>
    <xdr:sp macro="" textlink="">
      <xdr:nvSpPr>
        <xdr:cNvPr id="4" name="2 CuadroTexto">
          <a:extLst>
            <a:ext uri="{FF2B5EF4-FFF2-40B4-BE49-F238E27FC236}">
              <a16:creationId xmlns:a16="http://schemas.microsoft.com/office/drawing/2014/main" xmlns="" id="{00000000-0008-0000-2200-000004000000}"/>
            </a:ext>
          </a:extLst>
        </xdr:cNvPr>
        <xdr:cNvSpPr txBox="1"/>
      </xdr:nvSpPr>
      <xdr:spPr>
        <a:xfrm>
          <a:off x="5204611" y="0"/>
          <a:ext cx="968598"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ETCA-IV-01</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22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95250</xdr:colOff>
      <xdr:row>29</xdr:row>
      <xdr:rowOff>0</xdr:rowOff>
    </xdr:from>
    <xdr:ext cx="2905125" cy="662517"/>
    <xdr:sp macro="" textlink="">
      <xdr:nvSpPr>
        <xdr:cNvPr id="6" name="CuadroTexto 5">
          <a:extLst>
            <a:ext uri="{FF2B5EF4-FFF2-40B4-BE49-F238E27FC236}">
              <a16:creationId xmlns:a16="http://schemas.microsoft.com/office/drawing/2014/main" xmlns="" id="{00000000-0008-0000-2200-000006000000}"/>
            </a:ext>
          </a:extLst>
        </xdr:cNvPr>
        <xdr:cNvSpPr txBox="1"/>
      </xdr:nvSpPr>
      <xdr:spPr>
        <a:xfrm>
          <a:off x="95250" y="6638925"/>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0</xdr:colOff>
      <xdr:row>29</xdr:row>
      <xdr:rowOff>0</xdr:rowOff>
    </xdr:from>
    <xdr:ext cx="2855141" cy="662517"/>
    <xdr:sp macro="" textlink="">
      <xdr:nvSpPr>
        <xdr:cNvPr id="8" name="CuadroTexto 5">
          <a:extLst>
            <a:ext uri="{FF2B5EF4-FFF2-40B4-BE49-F238E27FC236}">
              <a16:creationId xmlns:a16="http://schemas.microsoft.com/office/drawing/2014/main" xmlns="" id="{00000000-0008-0000-2200-000008000000}"/>
            </a:ext>
          </a:extLst>
        </xdr:cNvPr>
        <xdr:cNvSpPr txBox="1"/>
      </xdr:nvSpPr>
      <xdr:spPr>
        <a:xfrm>
          <a:off x="3019425" y="6638925"/>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314325</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2200-000007000000}"/>
            </a:ext>
          </a:extLst>
        </xdr:cNvPr>
        <xdr:cNvSpPr txBox="1"/>
      </xdr:nvSpPr>
      <xdr:spPr>
        <a:xfrm>
          <a:off x="3333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xmlns="" id="{00000000-0008-0000-23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ETCA-IV-02</a:t>
          </a:r>
        </a:p>
      </xdr:txBody>
    </xdr:sp>
    <xdr:clientData/>
  </xdr:oneCellAnchor>
  <xdr:oneCellAnchor>
    <xdr:from>
      <xdr:col>1</xdr:col>
      <xdr:colOff>0</xdr:colOff>
      <xdr:row>90</xdr:row>
      <xdr:rowOff>0</xdr:rowOff>
    </xdr:from>
    <xdr:ext cx="3200400" cy="662517"/>
    <xdr:sp macro="" textlink="">
      <xdr:nvSpPr>
        <xdr:cNvPr id="5" name="CuadroTexto 5">
          <a:extLst>
            <a:ext uri="{FF2B5EF4-FFF2-40B4-BE49-F238E27FC236}">
              <a16:creationId xmlns:a16="http://schemas.microsoft.com/office/drawing/2014/main" xmlns="" id="{00000000-0008-0000-2300-000005000000}"/>
            </a:ext>
          </a:extLst>
        </xdr:cNvPr>
        <xdr:cNvSpPr txBox="1"/>
      </xdr:nvSpPr>
      <xdr:spPr>
        <a:xfrm>
          <a:off x="85725" y="171735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1</xdr:col>
      <xdr:colOff>3581401</xdr:colOff>
      <xdr:row>90</xdr:row>
      <xdr:rowOff>0</xdr:rowOff>
    </xdr:from>
    <xdr:ext cx="3086100" cy="662517"/>
    <xdr:sp macro="" textlink="">
      <xdr:nvSpPr>
        <xdr:cNvPr id="7" name="CuadroTexto 5">
          <a:extLst>
            <a:ext uri="{FF2B5EF4-FFF2-40B4-BE49-F238E27FC236}">
              <a16:creationId xmlns:a16="http://schemas.microsoft.com/office/drawing/2014/main" xmlns="" id="{00000000-0008-0000-2300-000007000000}"/>
            </a:ext>
          </a:extLst>
        </xdr:cNvPr>
        <xdr:cNvSpPr txBox="1"/>
      </xdr:nvSpPr>
      <xdr:spPr>
        <a:xfrm>
          <a:off x="3667126" y="16316325"/>
          <a:ext cx="30861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1</xdr:col>
      <xdr:colOff>4010025</xdr:colOff>
      <xdr:row>4</xdr:row>
      <xdr:rowOff>38100</xdr:rowOff>
    </xdr:from>
    <xdr:ext cx="2790824" cy="254557"/>
    <xdr:sp macro="" textlink="">
      <xdr:nvSpPr>
        <xdr:cNvPr id="6" name="5 CuadroTexto">
          <a:extLst>
            <a:ext uri="{FF2B5EF4-FFF2-40B4-BE49-F238E27FC236}">
              <a16:creationId xmlns:a16="http://schemas.microsoft.com/office/drawing/2014/main" xmlns="" id="{00000000-0008-0000-2300-000006000000}"/>
            </a:ext>
          </a:extLst>
        </xdr:cNvPr>
        <xdr:cNvSpPr txBox="1"/>
      </xdr:nvSpPr>
      <xdr:spPr>
        <a:xfrm>
          <a:off x="4095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3</xdr:col>
      <xdr:colOff>219075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400-000003000000}"/>
            </a:ext>
          </a:extLst>
        </xdr:cNvPr>
        <xdr:cNvSpPr txBox="1"/>
      </xdr:nvSpPr>
      <xdr:spPr>
        <a:xfrm>
          <a:off x="52006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3</xdr:row>
      <xdr:rowOff>142875</xdr:rowOff>
    </xdr:from>
    <xdr:ext cx="184731" cy="264560"/>
    <xdr:sp macro="" textlink="">
      <xdr:nvSpPr>
        <xdr:cNvPr id="4" name="4 CuadroTexto">
          <a:extLst>
            <a:ext uri="{FF2B5EF4-FFF2-40B4-BE49-F238E27FC236}">
              <a16:creationId xmlns:a16="http://schemas.microsoft.com/office/drawing/2014/main" xmlns="" id="{00000000-0008-0000-24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26</xdr:row>
      <xdr:rowOff>0</xdr:rowOff>
    </xdr:from>
    <xdr:ext cx="2905125" cy="662517"/>
    <xdr:sp macro="" textlink="">
      <xdr:nvSpPr>
        <xdr:cNvPr id="5" name="CuadroTexto 5">
          <a:extLst>
            <a:ext uri="{FF2B5EF4-FFF2-40B4-BE49-F238E27FC236}">
              <a16:creationId xmlns:a16="http://schemas.microsoft.com/office/drawing/2014/main" xmlns="" id="{00000000-0008-0000-2400-000005000000}"/>
            </a:ext>
          </a:extLst>
        </xdr:cNvPr>
        <xdr:cNvSpPr txBox="1"/>
      </xdr:nvSpPr>
      <xdr:spPr>
        <a:xfrm>
          <a:off x="190500"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0</xdr:colOff>
      <xdr:row>26</xdr:row>
      <xdr:rowOff>0</xdr:rowOff>
    </xdr:from>
    <xdr:ext cx="2905125" cy="662517"/>
    <xdr:sp macro="" textlink="">
      <xdr:nvSpPr>
        <xdr:cNvPr id="7" name="CuadroTexto 5">
          <a:extLst>
            <a:ext uri="{FF2B5EF4-FFF2-40B4-BE49-F238E27FC236}">
              <a16:creationId xmlns:a16="http://schemas.microsoft.com/office/drawing/2014/main" xmlns="" id="{00000000-0008-0000-2400-000007000000}"/>
            </a:ext>
          </a:extLst>
        </xdr:cNvPr>
        <xdr:cNvSpPr txBox="1"/>
      </xdr:nvSpPr>
      <xdr:spPr>
        <a:xfrm>
          <a:off x="2878667"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793749</xdr:colOff>
      <xdr:row>3</xdr:row>
      <xdr:rowOff>179918</xdr:rowOff>
    </xdr:from>
    <xdr:ext cx="2790824" cy="275724"/>
    <xdr:sp macro="" textlink="">
      <xdr:nvSpPr>
        <xdr:cNvPr id="8" name="7 CuadroTexto">
          <a:extLst>
            <a:ext uri="{FF2B5EF4-FFF2-40B4-BE49-F238E27FC236}">
              <a16:creationId xmlns:a16="http://schemas.microsoft.com/office/drawing/2014/main" xmlns="" id="{00000000-0008-0000-2400-000008000000}"/>
            </a:ext>
          </a:extLst>
        </xdr:cNvPr>
        <xdr:cNvSpPr txBox="1"/>
      </xdr:nvSpPr>
      <xdr:spPr>
        <a:xfrm>
          <a:off x="3672416" y="814918"/>
          <a:ext cx="2790824" cy="2757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3</xdr:col>
      <xdr:colOff>161925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500-000003000000}"/>
            </a:ext>
          </a:extLst>
        </xdr:cNvPr>
        <xdr:cNvSpPr txBox="1"/>
      </xdr:nvSpPr>
      <xdr:spPr>
        <a:xfrm>
          <a:off x="52387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ETCA-IV-04</a:t>
          </a:r>
        </a:p>
      </xdr:txBody>
    </xdr:sp>
    <xdr:clientData/>
  </xdr:oneCellAnchor>
  <xdr:oneCellAnchor>
    <xdr:from>
      <xdr:col>3</xdr:col>
      <xdr:colOff>161925</xdr:colOff>
      <xdr:row>0</xdr:row>
      <xdr:rowOff>0</xdr:rowOff>
    </xdr:from>
    <xdr:ext cx="1222708" cy="257174"/>
    <xdr:sp macro="" textlink="">
      <xdr:nvSpPr>
        <xdr:cNvPr id="9" name="8 CuadroTexto">
          <a:extLst>
            <a:ext uri="{FF2B5EF4-FFF2-40B4-BE49-F238E27FC236}">
              <a16:creationId xmlns:a16="http://schemas.microsoft.com/office/drawing/2014/main" xmlns="" id="{00000000-0008-0000-2500-000009000000}"/>
            </a:ext>
          </a:extLst>
        </xdr:cNvPr>
        <xdr:cNvSpPr txBox="1"/>
      </xdr:nvSpPr>
      <xdr:spPr>
        <a:xfrm>
          <a:off x="5229225"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ETCA-IV-04</a:t>
          </a:r>
        </a:p>
      </xdr:txBody>
    </xdr:sp>
    <xdr:clientData/>
  </xdr:oneCellAnchor>
  <xdr:oneCellAnchor>
    <xdr:from>
      <xdr:col>2</xdr:col>
      <xdr:colOff>1047750</xdr:colOff>
      <xdr:row>4</xdr:row>
      <xdr:rowOff>19050</xdr:rowOff>
    </xdr:from>
    <xdr:ext cx="2790824" cy="254557"/>
    <xdr:sp macro="" textlink="">
      <xdr:nvSpPr>
        <xdr:cNvPr id="10" name="9 CuadroTexto">
          <a:extLst>
            <a:ext uri="{FF2B5EF4-FFF2-40B4-BE49-F238E27FC236}">
              <a16:creationId xmlns:a16="http://schemas.microsoft.com/office/drawing/2014/main" xmlns="" id="{00000000-0008-0000-2500-00000A000000}"/>
            </a:ext>
          </a:extLst>
        </xdr:cNvPr>
        <xdr:cNvSpPr txBox="1"/>
      </xdr:nvSpPr>
      <xdr:spPr>
        <a:xfrm>
          <a:off x="3695700" y="8572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none">
              <a:latin typeface="Arial" pitchFamily="34" charset="0"/>
              <a:cs typeface="Arial" pitchFamily="34" charset="0"/>
            </a:rPr>
            <a:t>:</a:t>
          </a:r>
          <a:r>
            <a:rPr lang="es-MX" sz="1100" b="1" u="none" baseline="0">
              <a:latin typeface="Arial" pitchFamily="34" charset="0"/>
              <a:cs typeface="Arial" pitchFamily="34" charset="0"/>
            </a:rPr>
            <a:t> </a:t>
          </a:r>
          <a:r>
            <a:rPr lang="es-MX" sz="1100" b="1" u="none">
              <a:latin typeface="Arial" pitchFamily="34" charset="0"/>
              <a:cs typeface="Arial" pitchFamily="34" charset="0"/>
            </a:rPr>
            <a:t>SEGUNDO</a:t>
          </a:r>
        </a:p>
      </xdr:txBody>
    </xdr:sp>
    <xdr:clientData/>
  </xdr:oneCellAnchor>
  <xdr:oneCellAnchor>
    <xdr:from>
      <xdr:col>0</xdr:col>
      <xdr:colOff>57151</xdr:colOff>
      <xdr:row>2144</xdr:row>
      <xdr:rowOff>0</xdr:rowOff>
    </xdr:from>
    <xdr:ext cx="2724149" cy="662517"/>
    <xdr:sp macro="" textlink="">
      <xdr:nvSpPr>
        <xdr:cNvPr id="11" name="CuadroTexto 5">
          <a:extLst>
            <a:ext uri="{FF2B5EF4-FFF2-40B4-BE49-F238E27FC236}">
              <a16:creationId xmlns:a16="http://schemas.microsoft.com/office/drawing/2014/main" xmlns="" id="{00000000-0008-0000-2500-00000B000000}"/>
            </a:ext>
          </a:extLst>
        </xdr:cNvPr>
        <xdr:cNvSpPr txBox="1"/>
      </xdr:nvSpPr>
      <xdr:spPr>
        <a:xfrm>
          <a:off x="57151" y="449275200"/>
          <a:ext cx="2724149"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276224</xdr:colOff>
      <xdr:row>2144</xdr:row>
      <xdr:rowOff>0</xdr:rowOff>
    </xdr:from>
    <xdr:ext cx="3019425" cy="662517"/>
    <xdr:sp macro="" textlink="">
      <xdr:nvSpPr>
        <xdr:cNvPr id="12" name="CuadroTexto 5">
          <a:extLst>
            <a:ext uri="{FF2B5EF4-FFF2-40B4-BE49-F238E27FC236}">
              <a16:creationId xmlns:a16="http://schemas.microsoft.com/office/drawing/2014/main" xmlns="" id="{00000000-0008-0000-2500-00000C000000}"/>
            </a:ext>
          </a:extLst>
        </xdr:cNvPr>
        <xdr:cNvSpPr txBox="1"/>
      </xdr:nvSpPr>
      <xdr:spPr>
        <a:xfrm>
          <a:off x="2924174" y="449275200"/>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4</xdr:col>
      <xdr:colOff>197909</xdr:colOff>
      <xdr:row>0</xdr:row>
      <xdr:rowOff>0</xdr:rowOff>
    </xdr:from>
    <xdr:ext cx="1222708" cy="257174"/>
    <xdr:sp macro="" textlink="">
      <xdr:nvSpPr>
        <xdr:cNvPr id="2" name="1 CuadroTexto">
          <a:extLst>
            <a:ext uri="{FF2B5EF4-FFF2-40B4-BE49-F238E27FC236}">
              <a16:creationId xmlns:a16="http://schemas.microsoft.com/office/drawing/2014/main" xmlns="" id="{00000000-0008-0000-2700-000002000000}"/>
            </a:ext>
          </a:extLst>
        </xdr:cNvPr>
        <xdr:cNvSpPr txBox="1"/>
      </xdr:nvSpPr>
      <xdr:spPr>
        <a:xfrm>
          <a:off x="5489576"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Anexo B</a:t>
          </a:r>
        </a:p>
      </xdr:txBody>
    </xdr:sp>
    <xdr:clientData/>
  </xdr:oneCellAnchor>
  <xdr:oneCellAnchor>
    <xdr:from>
      <xdr:col>4</xdr:col>
      <xdr:colOff>0</xdr:colOff>
      <xdr:row>3</xdr:row>
      <xdr:rowOff>142875</xdr:rowOff>
    </xdr:from>
    <xdr:ext cx="184731" cy="264560"/>
    <xdr:sp macro="" textlink="">
      <xdr:nvSpPr>
        <xdr:cNvPr id="3" name="4 CuadroTexto">
          <a:extLst>
            <a:ext uri="{FF2B5EF4-FFF2-40B4-BE49-F238E27FC236}">
              <a16:creationId xmlns:a16="http://schemas.microsoft.com/office/drawing/2014/main" xmlns="" id="{00000000-0008-0000-2700-000003000000}"/>
            </a:ext>
          </a:extLst>
        </xdr:cNvPr>
        <xdr:cNvSpPr txBox="1"/>
      </xdr:nvSpPr>
      <xdr:spPr>
        <a:xfrm>
          <a:off x="30099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79</xdr:row>
      <xdr:rowOff>127001</xdr:rowOff>
    </xdr:from>
    <xdr:ext cx="2905125" cy="662517"/>
    <xdr:sp macro="" textlink="">
      <xdr:nvSpPr>
        <xdr:cNvPr id="4" name="CuadroTexto 5">
          <a:extLst>
            <a:ext uri="{FF2B5EF4-FFF2-40B4-BE49-F238E27FC236}">
              <a16:creationId xmlns:a16="http://schemas.microsoft.com/office/drawing/2014/main" xmlns="" id="{00000000-0008-0000-2700-000004000000}"/>
            </a:ext>
          </a:extLst>
        </xdr:cNvPr>
        <xdr:cNvSpPr txBox="1"/>
      </xdr:nvSpPr>
      <xdr:spPr>
        <a:xfrm>
          <a:off x="0" y="21875751"/>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158750</xdr:colOff>
      <xdr:row>79</xdr:row>
      <xdr:rowOff>127001</xdr:rowOff>
    </xdr:from>
    <xdr:ext cx="2905125" cy="662517"/>
    <xdr:sp macro="" textlink="">
      <xdr:nvSpPr>
        <xdr:cNvPr id="5" name="CuadroTexto 5">
          <a:extLst>
            <a:ext uri="{FF2B5EF4-FFF2-40B4-BE49-F238E27FC236}">
              <a16:creationId xmlns:a16="http://schemas.microsoft.com/office/drawing/2014/main" xmlns="" id="{00000000-0008-0000-2700-000005000000}"/>
            </a:ext>
          </a:extLst>
        </xdr:cNvPr>
        <xdr:cNvSpPr txBox="1"/>
      </xdr:nvSpPr>
      <xdr:spPr>
        <a:xfrm>
          <a:off x="3894667" y="21875751"/>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920749</xdr:colOff>
      <xdr:row>3</xdr:row>
      <xdr:rowOff>21166</xdr:rowOff>
    </xdr:from>
    <xdr:ext cx="2106084" cy="243417"/>
    <xdr:sp macro="" textlink="">
      <xdr:nvSpPr>
        <xdr:cNvPr id="6" name="5 CuadroTexto">
          <a:extLst>
            <a:ext uri="{FF2B5EF4-FFF2-40B4-BE49-F238E27FC236}">
              <a16:creationId xmlns:a16="http://schemas.microsoft.com/office/drawing/2014/main" xmlns="" id="{00000000-0008-0000-2700-000006000000}"/>
            </a:ext>
          </a:extLst>
        </xdr:cNvPr>
        <xdr:cNvSpPr txBox="1"/>
      </xdr:nvSpPr>
      <xdr:spPr>
        <a:xfrm>
          <a:off x="4656666" y="656166"/>
          <a:ext cx="2106084" cy="2434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oneCellAnchor>
    <xdr:from>
      <xdr:col>4</xdr:col>
      <xdr:colOff>219075</xdr:colOff>
      <xdr:row>77</xdr:row>
      <xdr:rowOff>0</xdr:rowOff>
    </xdr:from>
    <xdr:ext cx="1222708" cy="257174"/>
    <xdr:sp macro="" textlink="">
      <xdr:nvSpPr>
        <xdr:cNvPr id="7" name="6 CuadroTexto">
          <a:extLst>
            <a:ext uri="{FF2B5EF4-FFF2-40B4-BE49-F238E27FC236}">
              <a16:creationId xmlns:a16="http://schemas.microsoft.com/office/drawing/2014/main" xmlns="" id="{00000000-0008-0000-2700-000007000000}"/>
            </a:ext>
          </a:extLst>
        </xdr:cNvPr>
        <xdr:cNvSpPr txBox="1"/>
      </xdr:nvSpPr>
      <xdr:spPr>
        <a:xfrm>
          <a:off x="3228975" y="1466850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4</xdr:col>
      <xdr:colOff>0</xdr:colOff>
      <xdr:row>35</xdr:row>
      <xdr:rowOff>0</xdr:rowOff>
    </xdr:from>
    <xdr:ext cx="184731" cy="264560"/>
    <xdr:sp macro="" textlink="">
      <xdr:nvSpPr>
        <xdr:cNvPr id="8" name="4 CuadroTexto">
          <a:extLst>
            <a:ext uri="{FF2B5EF4-FFF2-40B4-BE49-F238E27FC236}">
              <a16:creationId xmlns:a16="http://schemas.microsoft.com/office/drawing/2014/main" xmlns="" id="{00000000-0008-0000-2700-000008000000}"/>
            </a:ext>
          </a:extLst>
        </xdr:cNvPr>
        <xdr:cNvSpPr txBox="1"/>
      </xdr:nvSpPr>
      <xdr:spPr>
        <a:xfrm>
          <a:off x="300990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49</xdr:row>
      <xdr:rowOff>0</xdr:rowOff>
    </xdr:from>
    <xdr:ext cx="184731" cy="264560"/>
    <xdr:sp macro="" textlink="">
      <xdr:nvSpPr>
        <xdr:cNvPr id="9" name="4 CuadroTexto">
          <a:extLst>
            <a:ext uri="{FF2B5EF4-FFF2-40B4-BE49-F238E27FC236}">
              <a16:creationId xmlns:a16="http://schemas.microsoft.com/office/drawing/2014/main" xmlns="" id="{00000000-0008-0000-2700-000009000000}"/>
            </a:ext>
          </a:extLst>
        </xdr:cNvPr>
        <xdr:cNvSpPr txBox="1"/>
      </xdr:nvSpPr>
      <xdr:spPr>
        <a:xfrm>
          <a:off x="3009900" y="91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63</xdr:row>
      <xdr:rowOff>0</xdr:rowOff>
    </xdr:from>
    <xdr:ext cx="184731" cy="264560"/>
    <xdr:sp macro="" textlink="">
      <xdr:nvSpPr>
        <xdr:cNvPr id="10" name="4 CuadroTexto">
          <a:extLst>
            <a:ext uri="{FF2B5EF4-FFF2-40B4-BE49-F238E27FC236}">
              <a16:creationId xmlns:a16="http://schemas.microsoft.com/office/drawing/2014/main" xmlns="" id="{00000000-0008-0000-2700-00000A000000}"/>
            </a:ext>
          </a:extLst>
        </xdr:cNvPr>
        <xdr:cNvSpPr txBox="1"/>
      </xdr:nvSpPr>
      <xdr:spPr>
        <a:xfrm>
          <a:off x="3009900" y="118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219075</xdr:colOff>
      <xdr:row>32</xdr:row>
      <xdr:rowOff>0</xdr:rowOff>
    </xdr:from>
    <xdr:ext cx="1222708" cy="257174"/>
    <xdr:sp macro="" textlink="">
      <xdr:nvSpPr>
        <xdr:cNvPr id="11" name="6 CuadroTexto">
          <a:extLst>
            <a:ext uri="{FF2B5EF4-FFF2-40B4-BE49-F238E27FC236}">
              <a16:creationId xmlns:a16="http://schemas.microsoft.com/office/drawing/2014/main" xmlns="" id="{00000000-0008-0000-2700-00000B000000}"/>
            </a:ext>
          </a:extLst>
        </xdr:cNvPr>
        <xdr:cNvSpPr txBox="1"/>
      </xdr:nvSpPr>
      <xdr:spPr>
        <a:xfrm>
          <a:off x="5510742" y="21452417"/>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wsDr>
</file>

<file path=xl/drawings/drawing39.xml><?xml version="1.0" encoding="utf-8"?>
<xdr:wsDr xmlns:xdr="http://schemas.openxmlformats.org/drawingml/2006/spreadsheetDrawing" xmlns:a="http://schemas.openxmlformats.org/drawingml/2006/main">
  <xdr:oneCellAnchor>
    <xdr:from>
      <xdr:col>17</xdr:col>
      <xdr:colOff>0</xdr:colOff>
      <xdr:row>272</xdr:row>
      <xdr:rowOff>161925</xdr:rowOff>
    </xdr:from>
    <xdr:ext cx="3086100" cy="662517"/>
    <xdr:sp macro="" textlink="">
      <xdr:nvSpPr>
        <xdr:cNvPr id="2" name="CuadroTexto 5">
          <a:extLst>
            <a:ext uri="{FF2B5EF4-FFF2-40B4-BE49-F238E27FC236}">
              <a16:creationId xmlns:a16="http://schemas.microsoft.com/office/drawing/2014/main" xmlns="" id="{88ACA564-0E12-45A2-A097-9B333D013670}"/>
            </a:ext>
          </a:extLst>
        </xdr:cNvPr>
        <xdr:cNvSpPr txBox="1"/>
      </xdr:nvSpPr>
      <xdr:spPr>
        <a:xfrm>
          <a:off x="10048875" y="53863875"/>
          <a:ext cx="30861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17</xdr:col>
      <xdr:colOff>628650</xdr:colOff>
      <xdr:row>0</xdr:row>
      <xdr:rowOff>19050</xdr:rowOff>
    </xdr:from>
    <xdr:ext cx="2790824" cy="275724"/>
    <xdr:sp macro="" textlink="">
      <xdr:nvSpPr>
        <xdr:cNvPr id="3" name="7 CuadroTexto">
          <a:extLst>
            <a:ext uri="{FF2B5EF4-FFF2-40B4-BE49-F238E27FC236}">
              <a16:creationId xmlns:a16="http://schemas.microsoft.com/office/drawing/2014/main" xmlns="" id="{F82C2EED-6AE0-4664-AFD1-BC0E939CF572}"/>
            </a:ext>
          </a:extLst>
        </xdr:cNvPr>
        <xdr:cNvSpPr txBox="1"/>
      </xdr:nvSpPr>
      <xdr:spPr>
        <a:xfrm>
          <a:off x="10353675" y="19050"/>
          <a:ext cx="2790824" cy="2757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190500</xdr:colOff>
      <xdr:row>42</xdr:row>
      <xdr:rowOff>31750</xdr:rowOff>
    </xdr:from>
    <xdr:ext cx="3019425" cy="662517"/>
    <xdr:sp macro="" textlink="">
      <xdr:nvSpPr>
        <xdr:cNvPr id="2" name="CuadroTexto 5">
          <a:extLst>
            <a:ext uri="{FF2B5EF4-FFF2-40B4-BE49-F238E27FC236}">
              <a16:creationId xmlns:a16="http://schemas.microsoft.com/office/drawing/2014/main" xmlns="" id="{00000000-0008-0000-0400-000002000000}"/>
            </a:ext>
          </a:extLst>
        </xdr:cNvPr>
        <xdr:cNvSpPr txBox="1"/>
      </xdr:nvSpPr>
      <xdr:spPr>
        <a:xfrm>
          <a:off x="190500" y="9429750"/>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1127125</xdr:colOff>
      <xdr:row>42</xdr:row>
      <xdr:rowOff>31750</xdr:rowOff>
    </xdr:from>
    <xdr:ext cx="2942165" cy="662517"/>
    <xdr:sp macro="" textlink="">
      <xdr:nvSpPr>
        <xdr:cNvPr id="3" name="CuadroTexto 5">
          <a:extLst>
            <a:ext uri="{FF2B5EF4-FFF2-40B4-BE49-F238E27FC236}">
              <a16:creationId xmlns:a16="http://schemas.microsoft.com/office/drawing/2014/main" xmlns="" id="{00000000-0008-0000-0400-000003000000}"/>
            </a:ext>
          </a:extLst>
        </xdr:cNvPr>
        <xdr:cNvSpPr txBox="1"/>
      </xdr:nvSpPr>
      <xdr:spPr>
        <a:xfrm>
          <a:off x="5159375" y="9429750"/>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460375</xdr:colOff>
      <xdr:row>1</xdr:row>
      <xdr:rowOff>158750</xdr:rowOff>
    </xdr:from>
    <xdr:ext cx="2790824" cy="254557"/>
    <xdr:sp macro="" textlink="">
      <xdr:nvSpPr>
        <xdr:cNvPr id="4" name="8 CuadroTexto">
          <a:extLst>
            <a:ext uri="{FF2B5EF4-FFF2-40B4-BE49-F238E27FC236}">
              <a16:creationId xmlns:a16="http://schemas.microsoft.com/office/drawing/2014/main" xmlns="" id="{00000000-0008-0000-0400-000004000000}"/>
            </a:ext>
          </a:extLst>
        </xdr:cNvPr>
        <xdr:cNvSpPr txBox="1"/>
      </xdr:nvSpPr>
      <xdr:spPr>
        <a:xfrm>
          <a:off x="5635625" y="3492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oneCellAnchor>
    <xdr:from>
      <xdr:col>5</xdr:col>
      <xdr:colOff>111124</xdr:colOff>
      <xdr:row>0</xdr:row>
      <xdr:rowOff>0</xdr:rowOff>
    </xdr:from>
    <xdr:ext cx="858826" cy="254557"/>
    <xdr:sp macro="" textlink="">
      <xdr:nvSpPr>
        <xdr:cNvPr id="5" name="3 CuadroTexto">
          <a:extLst>
            <a:ext uri="{FF2B5EF4-FFF2-40B4-BE49-F238E27FC236}">
              <a16:creationId xmlns:a16="http://schemas.microsoft.com/office/drawing/2014/main" xmlns="" id="{00000000-0008-0000-0400-000005000000}"/>
            </a:ext>
          </a:extLst>
        </xdr:cNvPr>
        <xdr:cNvSpPr txBox="1"/>
      </xdr:nvSpPr>
      <xdr:spPr>
        <a:xfrm>
          <a:off x="7572374"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4 CuadroTexto">
          <a:extLst>
            <a:ext uri="{FF2B5EF4-FFF2-40B4-BE49-F238E27FC236}">
              <a16:creationId xmlns:a16="http://schemas.microsoft.com/office/drawing/2014/main" xmlns="" id="{00000000-0008-0000-0500-000002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154333</xdr:colOff>
      <xdr:row>0</xdr:row>
      <xdr:rowOff>38100</xdr:rowOff>
    </xdr:from>
    <xdr:ext cx="858825" cy="254557"/>
    <xdr:sp macro="" textlink="">
      <xdr:nvSpPr>
        <xdr:cNvPr id="3" name="6 CuadroTexto">
          <a:extLst>
            <a:ext uri="{FF2B5EF4-FFF2-40B4-BE49-F238E27FC236}">
              <a16:creationId xmlns:a16="http://schemas.microsoft.com/office/drawing/2014/main" xmlns="" id="{00000000-0008-0000-0500-000003000000}"/>
            </a:ext>
          </a:extLst>
        </xdr:cNvPr>
        <xdr:cNvSpPr txBox="1"/>
      </xdr:nvSpPr>
      <xdr:spPr>
        <a:xfrm>
          <a:off x="6678958" y="381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1</xdr:col>
      <xdr:colOff>200025</xdr:colOff>
      <xdr:row>3</xdr:row>
      <xdr:rowOff>142875</xdr:rowOff>
    </xdr:from>
    <xdr:ext cx="184731" cy="264560"/>
    <xdr:sp macro="" textlink="">
      <xdr:nvSpPr>
        <xdr:cNvPr id="4" name="1 CuadroTexto">
          <a:extLst>
            <a:ext uri="{FF2B5EF4-FFF2-40B4-BE49-F238E27FC236}">
              <a16:creationId xmlns:a16="http://schemas.microsoft.com/office/drawing/2014/main" xmlns="" id="{00000000-0008-0000-0500-000004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4905375</xdr:colOff>
      <xdr:row>3</xdr:row>
      <xdr:rowOff>0</xdr:rowOff>
    </xdr:from>
    <xdr:ext cx="2790824" cy="254557"/>
    <xdr:sp macro="" textlink="">
      <xdr:nvSpPr>
        <xdr:cNvPr id="8" name="8 CuadroTexto">
          <a:extLst>
            <a:ext uri="{FF2B5EF4-FFF2-40B4-BE49-F238E27FC236}">
              <a16:creationId xmlns:a16="http://schemas.microsoft.com/office/drawing/2014/main" xmlns="" id="{00000000-0008-0000-0500-000008000000}"/>
            </a:ext>
          </a:extLst>
        </xdr:cNvPr>
        <xdr:cNvSpPr txBox="1"/>
      </xdr:nvSpPr>
      <xdr:spPr>
        <a:xfrm>
          <a:off x="4905375" y="6096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oneCellAnchor>
    <xdr:from>
      <xdr:col>0</xdr:col>
      <xdr:colOff>0</xdr:colOff>
      <xdr:row>65</xdr:row>
      <xdr:rowOff>114300</xdr:rowOff>
    </xdr:from>
    <xdr:ext cx="2892425" cy="682624"/>
    <xdr:sp macro="" textlink="">
      <xdr:nvSpPr>
        <xdr:cNvPr id="9" name="CuadroTexto 5">
          <a:extLst>
            <a:ext uri="{FF2B5EF4-FFF2-40B4-BE49-F238E27FC236}">
              <a16:creationId xmlns:a16="http://schemas.microsoft.com/office/drawing/2014/main" xmlns="" id="{00000000-0008-0000-0500-000009000000}"/>
            </a:ext>
          </a:extLst>
        </xdr:cNvPr>
        <xdr:cNvSpPr txBox="1"/>
      </xdr:nvSpPr>
      <xdr:spPr>
        <a:xfrm>
          <a:off x="0" y="11620500"/>
          <a:ext cx="2892425"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0</xdr:col>
      <xdr:colOff>4333875</xdr:colOff>
      <xdr:row>65</xdr:row>
      <xdr:rowOff>123825</xdr:rowOff>
    </xdr:from>
    <xdr:ext cx="2817812" cy="722313"/>
    <xdr:sp macro="" textlink="">
      <xdr:nvSpPr>
        <xdr:cNvPr id="10" name="CuadroTexto 5">
          <a:extLst>
            <a:ext uri="{FF2B5EF4-FFF2-40B4-BE49-F238E27FC236}">
              <a16:creationId xmlns:a16="http://schemas.microsoft.com/office/drawing/2014/main" xmlns="" id="{00000000-0008-0000-0500-00000A000000}"/>
            </a:ext>
          </a:extLst>
        </xdr:cNvPr>
        <xdr:cNvSpPr txBox="1"/>
      </xdr:nvSpPr>
      <xdr:spPr>
        <a:xfrm>
          <a:off x="4333875" y="11630025"/>
          <a:ext cx="2817812"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xmlns=""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ETCA-I-06</a:t>
          </a:r>
        </a:p>
      </xdr:txBody>
    </xdr:sp>
    <xdr:clientData/>
  </xdr:oneCellAnchor>
  <xdr:oneCellAnchor>
    <xdr:from>
      <xdr:col>1</xdr:col>
      <xdr:colOff>87923</xdr:colOff>
      <xdr:row>66</xdr:row>
      <xdr:rowOff>43962</xdr:rowOff>
    </xdr:from>
    <xdr:ext cx="2652346" cy="681404"/>
    <xdr:sp macro="" textlink="">
      <xdr:nvSpPr>
        <xdr:cNvPr id="4" name="CuadroTexto 5">
          <a:extLst>
            <a:ext uri="{FF2B5EF4-FFF2-40B4-BE49-F238E27FC236}">
              <a16:creationId xmlns:a16="http://schemas.microsoft.com/office/drawing/2014/main" xmlns="" id="{00000000-0008-0000-0600-000004000000}"/>
            </a:ext>
          </a:extLst>
        </xdr:cNvPr>
        <xdr:cNvSpPr txBox="1"/>
      </xdr:nvSpPr>
      <xdr:spPr>
        <a:xfrm>
          <a:off x="278423" y="9627577"/>
          <a:ext cx="2652346" cy="681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1</xdr:col>
      <xdr:colOff>3033345</xdr:colOff>
      <xdr:row>66</xdr:row>
      <xdr:rowOff>51288</xdr:rowOff>
    </xdr:from>
    <xdr:ext cx="2850173" cy="674077"/>
    <xdr:sp macro="" textlink="">
      <xdr:nvSpPr>
        <xdr:cNvPr id="7" name="CuadroTexto 5">
          <a:extLst>
            <a:ext uri="{FF2B5EF4-FFF2-40B4-BE49-F238E27FC236}">
              <a16:creationId xmlns:a16="http://schemas.microsoft.com/office/drawing/2014/main" xmlns="" id="{00000000-0008-0000-0600-000007000000}"/>
            </a:ext>
          </a:extLst>
        </xdr:cNvPr>
        <xdr:cNvSpPr txBox="1"/>
      </xdr:nvSpPr>
      <xdr:spPr>
        <a:xfrm>
          <a:off x="3223845" y="9634903"/>
          <a:ext cx="2850173" cy="6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1</xdr:col>
      <xdr:colOff>3135923</xdr:colOff>
      <xdr:row>3</xdr:row>
      <xdr:rowOff>139212</xdr:rowOff>
    </xdr:from>
    <xdr:ext cx="2790824" cy="254557"/>
    <xdr:sp macro="" textlink="">
      <xdr:nvSpPr>
        <xdr:cNvPr id="6" name="5 CuadroTexto">
          <a:extLst>
            <a:ext uri="{FF2B5EF4-FFF2-40B4-BE49-F238E27FC236}">
              <a16:creationId xmlns:a16="http://schemas.microsoft.com/office/drawing/2014/main" xmlns="" id="{00000000-0008-0000-0600-000006000000}"/>
            </a:ext>
          </a:extLst>
        </xdr:cNvPr>
        <xdr:cNvSpPr txBox="1"/>
      </xdr:nvSpPr>
      <xdr:spPr>
        <a:xfrm>
          <a:off x="3326423" y="77665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776798</xdr:colOff>
      <xdr:row>0</xdr:row>
      <xdr:rowOff>19050</xdr:rowOff>
    </xdr:from>
    <xdr:ext cx="874535" cy="254557"/>
    <xdr:sp macro="" textlink="">
      <xdr:nvSpPr>
        <xdr:cNvPr id="4" name="3 CuadroTexto">
          <a:extLst>
            <a:ext uri="{FF2B5EF4-FFF2-40B4-BE49-F238E27FC236}">
              <a16:creationId xmlns:a16="http://schemas.microsoft.com/office/drawing/2014/main" xmlns="" id="{00000000-0008-0000-0700-000004000000}"/>
            </a:ext>
          </a:extLst>
        </xdr:cNvPr>
        <xdr:cNvSpPr txBox="1"/>
      </xdr:nvSpPr>
      <xdr:spPr>
        <a:xfrm>
          <a:off x="5558348" y="1905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5</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31</xdr:row>
      <xdr:rowOff>0</xdr:rowOff>
    </xdr:from>
    <xdr:ext cx="3019425" cy="662517"/>
    <xdr:sp macro="" textlink="">
      <xdr:nvSpPr>
        <xdr:cNvPr id="7" name="CuadroTexto 5">
          <a:extLst>
            <a:ext uri="{FF2B5EF4-FFF2-40B4-BE49-F238E27FC236}">
              <a16:creationId xmlns:a16="http://schemas.microsoft.com/office/drawing/2014/main" xmlns="" id="{00000000-0008-0000-0700-000007000000}"/>
            </a:ext>
          </a:extLst>
        </xdr:cNvPr>
        <xdr:cNvSpPr txBox="1"/>
      </xdr:nvSpPr>
      <xdr:spPr>
        <a:xfrm>
          <a:off x="95250" y="8277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571501</xdr:colOff>
      <xdr:row>31</xdr:row>
      <xdr:rowOff>0</xdr:rowOff>
    </xdr:from>
    <xdr:ext cx="2733674" cy="662517"/>
    <xdr:sp macro="" textlink="">
      <xdr:nvSpPr>
        <xdr:cNvPr id="8" name="CuadroTexto 5">
          <a:extLst>
            <a:ext uri="{FF2B5EF4-FFF2-40B4-BE49-F238E27FC236}">
              <a16:creationId xmlns:a16="http://schemas.microsoft.com/office/drawing/2014/main" xmlns="" id="{00000000-0008-0000-0700-000008000000}"/>
            </a:ext>
          </a:extLst>
        </xdr:cNvPr>
        <xdr:cNvSpPr txBox="1"/>
      </xdr:nvSpPr>
      <xdr:spPr>
        <a:xfrm>
          <a:off x="3667126" y="8277225"/>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561975</xdr:colOff>
      <xdr:row>3</xdr:row>
      <xdr:rowOff>152400</xdr:rowOff>
    </xdr:from>
    <xdr:ext cx="2790824" cy="254557"/>
    <xdr:sp macro="" textlink="">
      <xdr:nvSpPr>
        <xdr:cNvPr id="9" name="8 CuadroTexto">
          <a:extLst>
            <a:ext uri="{FF2B5EF4-FFF2-40B4-BE49-F238E27FC236}">
              <a16:creationId xmlns:a16="http://schemas.microsoft.com/office/drawing/2014/main" xmlns="" id="{00000000-0008-0000-0700-000009000000}"/>
            </a:ext>
          </a:extLst>
        </xdr:cNvPr>
        <xdr:cNvSpPr txBox="1"/>
      </xdr:nvSpPr>
      <xdr:spPr>
        <a:xfrm>
          <a:off x="3648075" y="7905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233873</xdr:colOff>
      <xdr:row>0</xdr:row>
      <xdr:rowOff>47625</xdr:rowOff>
    </xdr:from>
    <xdr:ext cx="874535" cy="254557"/>
    <xdr:sp macro="" textlink="">
      <xdr:nvSpPr>
        <xdr:cNvPr id="2" name="3 CuadroTexto">
          <a:extLst>
            <a:ext uri="{FF2B5EF4-FFF2-40B4-BE49-F238E27FC236}">
              <a16:creationId xmlns:a16="http://schemas.microsoft.com/office/drawing/2014/main" xmlns="" id="{00000000-0008-0000-0800-000002000000}"/>
            </a:ext>
          </a:extLst>
        </xdr:cNvPr>
        <xdr:cNvSpPr txBox="1"/>
      </xdr:nvSpPr>
      <xdr:spPr>
        <a:xfrm>
          <a:off x="5605973" y="47625"/>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4</xdr:col>
      <xdr:colOff>0</xdr:colOff>
      <xdr:row>3</xdr:row>
      <xdr:rowOff>142875</xdr:rowOff>
    </xdr:from>
    <xdr:ext cx="184731" cy="264560"/>
    <xdr:sp macro="" textlink="">
      <xdr:nvSpPr>
        <xdr:cNvPr id="3" name="4 CuadroTexto">
          <a:extLst>
            <a:ext uri="{FF2B5EF4-FFF2-40B4-BE49-F238E27FC236}">
              <a16:creationId xmlns:a16="http://schemas.microsoft.com/office/drawing/2014/main" xmlns="" id="{00000000-0008-0000-0800-000003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43</xdr:row>
      <xdr:rowOff>57150</xdr:rowOff>
    </xdr:from>
    <xdr:ext cx="3019425" cy="695325"/>
    <xdr:sp macro="" textlink="">
      <xdr:nvSpPr>
        <xdr:cNvPr id="4" name="CuadroTexto 5">
          <a:extLst>
            <a:ext uri="{FF2B5EF4-FFF2-40B4-BE49-F238E27FC236}">
              <a16:creationId xmlns:a16="http://schemas.microsoft.com/office/drawing/2014/main" xmlns="" id="{00000000-0008-0000-0800-000004000000}"/>
            </a:ext>
          </a:extLst>
        </xdr:cNvPr>
        <xdr:cNvSpPr txBox="1"/>
      </xdr:nvSpPr>
      <xdr:spPr>
        <a:xfrm>
          <a:off x="142875" y="897255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0</xdr:colOff>
      <xdr:row>43</xdr:row>
      <xdr:rowOff>47624</xdr:rowOff>
    </xdr:from>
    <xdr:ext cx="3019425" cy="666751"/>
    <xdr:sp macro="" textlink="">
      <xdr:nvSpPr>
        <xdr:cNvPr id="5" name="CuadroTexto 5">
          <a:extLst>
            <a:ext uri="{FF2B5EF4-FFF2-40B4-BE49-F238E27FC236}">
              <a16:creationId xmlns:a16="http://schemas.microsoft.com/office/drawing/2014/main" xmlns="" id="{00000000-0008-0000-0800-000005000000}"/>
            </a:ext>
          </a:extLst>
        </xdr:cNvPr>
        <xdr:cNvSpPr txBox="1"/>
      </xdr:nvSpPr>
      <xdr:spPr>
        <a:xfrm>
          <a:off x="3143250" y="8963024"/>
          <a:ext cx="3019425" cy="666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561975</xdr:colOff>
      <xdr:row>3</xdr:row>
      <xdr:rowOff>180975</xdr:rowOff>
    </xdr:from>
    <xdr:ext cx="2790824" cy="254557"/>
    <xdr:sp macro="" textlink="">
      <xdr:nvSpPr>
        <xdr:cNvPr id="6" name="6 CuadroTexto">
          <a:extLst>
            <a:ext uri="{FF2B5EF4-FFF2-40B4-BE49-F238E27FC236}">
              <a16:creationId xmlns:a16="http://schemas.microsoft.com/office/drawing/2014/main" xmlns="" id="{00000000-0008-0000-0800-000006000000}"/>
            </a:ext>
          </a:extLst>
        </xdr:cNvPr>
        <xdr:cNvSpPr txBox="1"/>
      </xdr:nvSpPr>
      <xdr:spPr>
        <a:xfrm>
          <a:off x="370522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ETCA-I-09</a:t>
          </a:r>
        </a:p>
      </xdr:txBody>
    </xdr:sp>
    <xdr:clientData/>
  </xdr:oneCellAnchor>
  <xdr:oneCellAnchor>
    <xdr:from>
      <xdr:col>1</xdr:col>
      <xdr:colOff>0</xdr:colOff>
      <xdr:row>40</xdr:row>
      <xdr:rowOff>0</xdr:rowOff>
    </xdr:from>
    <xdr:ext cx="3200400" cy="662517"/>
    <xdr:sp macro="" textlink="">
      <xdr:nvSpPr>
        <xdr:cNvPr id="5" name="CuadroTexto 5">
          <a:extLst>
            <a:ext uri="{FF2B5EF4-FFF2-40B4-BE49-F238E27FC236}">
              <a16:creationId xmlns:a16="http://schemas.microsoft.com/office/drawing/2014/main" xmlns="" id="{00000000-0008-0000-0900-000005000000}"/>
            </a:ext>
          </a:extLst>
        </xdr:cNvPr>
        <xdr:cNvSpPr txBox="1"/>
      </xdr:nvSpPr>
      <xdr:spPr>
        <a:xfrm>
          <a:off x="314325" y="85153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5</xdr:col>
      <xdr:colOff>0</xdr:colOff>
      <xdr:row>40</xdr:row>
      <xdr:rowOff>0</xdr:rowOff>
    </xdr:from>
    <xdr:ext cx="3305175" cy="662517"/>
    <xdr:sp macro="" textlink="">
      <xdr:nvSpPr>
        <xdr:cNvPr id="6" name="CuadroTexto 5">
          <a:extLst>
            <a:ext uri="{FF2B5EF4-FFF2-40B4-BE49-F238E27FC236}">
              <a16:creationId xmlns:a16="http://schemas.microsoft.com/office/drawing/2014/main" xmlns="" id="{00000000-0008-0000-0900-000006000000}"/>
            </a:ext>
          </a:extLst>
        </xdr:cNvPr>
        <xdr:cNvSpPr txBox="1"/>
      </xdr:nvSpPr>
      <xdr:spPr>
        <a:xfrm>
          <a:off x="4819650" y="85153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5</xdr:col>
      <xdr:colOff>571500</xdr:colOff>
      <xdr:row>3</xdr:row>
      <xdr:rowOff>76200</xdr:rowOff>
    </xdr:from>
    <xdr:ext cx="2790824" cy="254557"/>
    <xdr:sp macro="" textlink="">
      <xdr:nvSpPr>
        <xdr:cNvPr id="8" name="7 CuadroTexto">
          <a:extLst>
            <a:ext uri="{FF2B5EF4-FFF2-40B4-BE49-F238E27FC236}">
              <a16:creationId xmlns:a16="http://schemas.microsoft.com/office/drawing/2014/main" xmlns="" id="{00000000-0008-0000-0900-000008000000}"/>
            </a:ext>
          </a:extLst>
        </xdr:cNvPr>
        <xdr:cNvSpPr txBox="1"/>
      </xdr:nvSpPr>
      <xdr:spPr>
        <a:xfrm>
          <a:off x="5391150" y="6858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SEGUNDO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ison\Documents\CUENTA%20PUBLICA\TELEVISORA%20DE%20HERMOSILLO%20SA%20DE%20CV%20ETCAS%202018\Relacion%20de%20Bienes%20Muebles%20e%20Inmuebles%20DIC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V-04"/>
    </sheetNames>
    <sheetDataSet>
      <sheetData sheetId="0"/>
      <sheetData sheetId="1">
        <row r="3">
          <cell r="A3" t="str">
            <v>TELEVISORA DE HERMOSILLO, S.A. DE C.V.</v>
          </cell>
          <cell r="B3">
            <v>0</v>
          </cell>
          <cell r="C3">
            <v>0</v>
          </cell>
          <cell r="D3">
            <v>0</v>
          </cell>
          <cell r="E3">
            <v>0</v>
          </cell>
          <cell r="F3">
            <v>0</v>
          </cell>
          <cell r="G3">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58"/>
  <sheetViews>
    <sheetView view="pageBreakPreview" zoomScale="112" zoomScaleSheetLayoutView="112" workbookViewId="0">
      <selection activeCell="I5" sqref="I5"/>
    </sheetView>
  </sheetViews>
  <sheetFormatPr baseColWidth="10" defaultRowHeight="15"/>
  <cols>
    <col min="3" max="3" width="68.42578125" customWidth="1"/>
  </cols>
  <sheetData>
    <row r="1" spans="1:3" s="3" customFormat="1" ht="27.75" customHeight="1">
      <c r="A1" s="805"/>
      <c r="B1" s="42" t="s">
        <v>0</v>
      </c>
      <c r="C1" s="805"/>
    </row>
    <row r="2" spans="1:3" s="3" customFormat="1" ht="4.5" customHeight="1">
      <c r="A2" s="805"/>
      <c r="B2" s="805"/>
      <c r="C2" s="805"/>
    </row>
    <row r="3" spans="1:3" s="3" customFormat="1" ht="19.5" customHeight="1" thickBot="1">
      <c r="A3" s="44" t="s">
        <v>995</v>
      </c>
      <c r="B3" s="43"/>
      <c r="C3" s="43"/>
    </row>
    <row r="4" spans="1:3" ht="17.25" customHeight="1" thickBot="1">
      <c r="A4" s="1270" t="s">
        <v>939</v>
      </c>
      <c r="B4" s="1271"/>
      <c r="C4" s="1272"/>
    </row>
    <row r="5" spans="1:3" ht="17.25" customHeight="1" thickBot="1">
      <c r="A5" s="806">
        <v>1</v>
      </c>
      <c r="B5" s="807" t="s">
        <v>940</v>
      </c>
      <c r="C5" s="807" t="s">
        <v>24</v>
      </c>
    </row>
    <row r="6" spans="1:3" ht="17.25" customHeight="1" thickBot="1">
      <c r="A6" s="808">
        <v>2</v>
      </c>
      <c r="B6" s="809" t="s">
        <v>941</v>
      </c>
      <c r="C6" s="809" t="s">
        <v>942</v>
      </c>
    </row>
    <row r="7" spans="1:3" ht="17.25" customHeight="1" thickBot="1">
      <c r="A7" s="806">
        <v>3</v>
      </c>
      <c r="B7" s="807" t="s">
        <v>943</v>
      </c>
      <c r="C7" s="807" t="s">
        <v>1</v>
      </c>
    </row>
    <row r="8" spans="1:3" ht="17.25" customHeight="1" thickBot="1">
      <c r="A8" s="806">
        <v>4</v>
      </c>
      <c r="B8" s="807" t="s">
        <v>944</v>
      </c>
      <c r="C8" s="807" t="s">
        <v>2</v>
      </c>
    </row>
    <row r="9" spans="1:3" ht="17.25" customHeight="1" thickBot="1">
      <c r="A9" s="806">
        <v>5</v>
      </c>
      <c r="B9" s="807" t="s">
        <v>945</v>
      </c>
      <c r="C9" s="807" t="s">
        <v>3</v>
      </c>
    </row>
    <row r="10" spans="1:3" ht="17.25" customHeight="1" thickBot="1">
      <c r="A10" s="806">
        <v>6</v>
      </c>
      <c r="B10" s="807" t="s">
        <v>946</v>
      </c>
      <c r="C10" s="807" t="s">
        <v>4</v>
      </c>
    </row>
    <row r="11" spans="1:3" ht="17.25" customHeight="1" thickBot="1">
      <c r="A11" s="806">
        <v>7</v>
      </c>
      <c r="B11" s="807" t="s">
        <v>947</v>
      </c>
      <c r="C11" s="807" t="s">
        <v>5</v>
      </c>
    </row>
    <row r="12" spans="1:3" ht="17.25" customHeight="1" thickBot="1">
      <c r="A12" s="806">
        <v>8</v>
      </c>
      <c r="B12" s="807" t="s">
        <v>948</v>
      </c>
      <c r="C12" s="807" t="s">
        <v>6</v>
      </c>
    </row>
    <row r="13" spans="1:3" ht="17.25" customHeight="1" thickBot="1">
      <c r="A13" s="808">
        <v>9</v>
      </c>
      <c r="B13" s="809" t="s">
        <v>949</v>
      </c>
      <c r="C13" s="809" t="s">
        <v>7</v>
      </c>
    </row>
    <row r="14" spans="1:3" ht="17.25" customHeight="1" thickBot="1">
      <c r="A14" s="808">
        <v>10</v>
      </c>
      <c r="B14" s="809" t="s">
        <v>950</v>
      </c>
      <c r="C14" s="809" t="s">
        <v>951</v>
      </c>
    </row>
    <row r="15" spans="1:3" ht="17.25" customHeight="1" thickBot="1">
      <c r="A15" s="806">
        <v>11</v>
      </c>
      <c r="B15" s="807" t="s">
        <v>952</v>
      </c>
      <c r="C15" s="807" t="s">
        <v>8</v>
      </c>
    </row>
    <row r="16" spans="1:3" ht="17.25" customHeight="1" thickBot="1">
      <c r="A16" s="806">
        <v>12</v>
      </c>
      <c r="B16" s="807" t="s">
        <v>953</v>
      </c>
      <c r="C16" s="807" t="s">
        <v>9</v>
      </c>
    </row>
    <row r="17" spans="1:3" ht="17.25" customHeight="1" thickBot="1">
      <c r="A17" s="1270" t="s">
        <v>10</v>
      </c>
      <c r="B17" s="1271"/>
      <c r="C17" s="1272"/>
    </row>
    <row r="18" spans="1:3" ht="17.25" customHeight="1" thickBot="1">
      <c r="A18" s="806">
        <v>13</v>
      </c>
      <c r="B18" s="807" t="s">
        <v>954</v>
      </c>
      <c r="C18" s="807" t="s">
        <v>11</v>
      </c>
    </row>
    <row r="19" spans="1:3" ht="17.25" customHeight="1" thickBot="1">
      <c r="A19" s="808">
        <v>14</v>
      </c>
      <c r="B19" s="809" t="s">
        <v>955</v>
      </c>
      <c r="C19" s="809" t="s">
        <v>956</v>
      </c>
    </row>
    <row r="20" spans="1:3" ht="17.25" customHeight="1" thickBot="1">
      <c r="A20" s="806">
        <v>15</v>
      </c>
      <c r="B20" s="807" t="s">
        <v>957</v>
      </c>
      <c r="C20" s="807" t="s">
        <v>958</v>
      </c>
    </row>
    <row r="21" spans="1:3" ht="17.25" customHeight="1" thickBot="1">
      <c r="A21" s="806">
        <v>16</v>
      </c>
      <c r="B21" s="807" t="s">
        <v>959</v>
      </c>
      <c r="C21" s="807" t="s">
        <v>510</v>
      </c>
    </row>
    <row r="22" spans="1:3" ht="17.25" customHeight="1">
      <c r="A22" s="1273">
        <v>17</v>
      </c>
      <c r="B22" s="1273" t="s">
        <v>960</v>
      </c>
      <c r="C22" s="810" t="s">
        <v>961</v>
      </c>
    </row>
    <row r="23" spans="1:3" ht="17.25" customHeight="1" thickBot="1">
      <c r="A23" s="1274"/>
      <c r="B23" s="1274"/>
      <c r="C23" s="809" t="s">
        <v>962</v>
      </c>
    </row>
    <row r="24" spans="1:3" ht="17.25" customHeight="1">
      <c r="A24" s="1275">
        <v>18</v>
      </c>
      <c r="B24" s="1275" t="s">
        <v>963</v>
      </c>
      <c r="C24" s="811" t="s">
        <v>510</v>
      </c>
    </row>
    <row r="25" spans="1:3" ht="17.25" customHeight="1" thickBot="1">
      <c r="A25" s="1276"/>
      <c r="B25" s="1276"/>
      <c r="C25" s="807" t="s">
        <v>964</v>
      </c>
    </row>
    <row r="26" spans="1:3" ht="17.25" customHeight="1">
      <c r="A26" s="1275">
        <v>19</v>
      </c>
      <c r="B26" s="1275" t="s">
        <v>965</v>
      </c>
      <c r="C26" s="811" t="s">
        <v>510</v>
      </c>
    </row>
    <row r="27" spans="1:3" ht="17.25" customHeight="1" thickBot="1">
      <c r="A27" s="1276"/>
      <c r="B27" s="1276"/>
      <c r="C27" s="807" t="s">
        <v>966</v>
      </c>
    </row>
    <row r="28" spans="1:3" ht="17.25" customHeight="1" thickBot="1">
      <c r="A28" s="808">
        <v>20</v>
      </c>
      <c r="B28" s="809" t="s">
        <v>967</v>
      </c>
      <c r="C28" s="809" t="s">
        <v>12</v>
      </c>
    </row>
    <row r="29" spans="1:3" ht="17.25" customHeight="1">
      <c r="A29" s="1275">
        <v>21</v>
      </c>
      <c r="B29" s="1275" t="s">
        <v>968</v>
      </c>
      <c r="C29" s="811" t="s">
        <v>510</v>
      </c>
    </row>
    <row r="30" spans="1:3" ht="17.25" customHeight="1" thickBot="1">
      <c r="A30" s="1276"/>
      <c r="B30" s="1276"/>
      <c r="C30" s="807" t="s">
        <v>969</v>
      </c>
    </row>
    <row r="31" spans="1:3" ht="17.25" customHeight="1">
      <c r="A31" s="1275">
        <v>22</v>
      </c>
      <c r="B31" s="1275" t="s">
        <v>970</v>
      </c>
      <c r="C31" s="811" t="s">
        <v>510</v>
      </c>
    </row>
    <row r="32" spans="1:3" ht="17.25" customHeight="1" thickBot="1">
      <c r="A32" s="1276"/>
      <c r="B32" s="1276"/>
      <c r="C32" s="807" t="s">
        <v>971</v>
      </c>
    </row>
    <row r="33" spans="1:3" ht="17.25" customHeight="1">
      <c r="A33" s="1275">
        <v>23</v>
      </c>
      <c r="B33" s="1275" t="s">
        <v>972</v>
      </c>
      <c r="C33" s="811" t="s">
        <v>510</v>
      </c>
    </row>
    <row r="34" spans="1:3" ht="17.25" customHeight="1" thickBot="1">
      <c r="A34" s="1276"/>
      <c r="B34" s="1276"/>
      <c r="C34" s="807" t="s">
        <v>695</v>
      </c>
    </row>
    <row r="35" spans="1:3" ht="17.25" customHeight="1">
      <c r="A35" s="1273">
        <v>24</v>
      </c>
      <c r="B35" s="1273" t="s">
        <v>973</v>
      </c>
      <c r="C35" s="810" t="s">
        <v>974</v>
      </c>
    </row>
    <row r="36" spans="1:3" ht="17.25" customHeight="1" thickBot="1">
      <c r="A36" s="1274"/>
      <c r="B36" s="1274"/>
      <c r="C36" s="809" t="s">
        <v>695</v>
      </c>
    </row>
    <row r="37" spans="1:3" ht="17.25" customHeight="1">
      <c r="A37" s="1275">
        <v>25</v>
      </c>
      <c r="B37" s="1275" t="s">
        <v>975</v>
      </c>
      <c r="C37" s="811" t="s">
        <v>510</v>
      </c>
    </row>
    <row r="38" spans="1:3" ht="17.25" customHeight="1" thickBot="1">
      <c r="A38" s="1276"/>
      <c r="B38" s="1276"/>
      <c r="C38" s="807" t="s">
        <v>761</v>
      </c>
    </row>
    <row r="39" spans="1:3" ht="17.25" customHeight="1">
      <c r="A39" s="1273">
        <v>26</v>
      </c>
      <c r="B39" s="1273" t="s">
        <v>976</v>
      </c>
      <c r="C39" s="810" t="s">
        <v>977</v>
      </c>
    </row>
    <row r="40" spans="1:3" ht="17.25" customHeight="1" thickBot="1">
      <c r="A40" s="1274"/>
      <c r="B40" s="1274"/>
      <c r="C40" s="809" t="s">
        <v>788</v>
      </c>
    </row>
    <row r="41" spans="1:3" ht="17.25" customHeight="1" thickBot="1">
      <c r="A41" s="806">
        <v>27</v>
      </c>
      <c r="B41" s="807" t="s">
        <v>978</v>
      </c>
      <c r="C41" s="807" t="s">
        <v>979</v>
      </c>
    </row>
    <row r="42" spans="1:3" ht="17.25" customHeight="1" thickBot="1">
      <c r="A42" s="806">
        <v>28</v>
      </c>
      <c r="B42" s="807" t="s">
        <v>980</v>
      </c>
      <c r="C42" s="807" t="s">
        <v>14</v>
      </c>
    </row>
    <row r="43" spans="1:3" ht="17.25" customHeight="1" thickBot="1">
      <c r="A43" s="806">
        <v>29</v>
      </c>
      <c r="B43" s="807" t="s">
        <v>981</v>
      </c>
      <c r="C43" s="807" t="s">
        <v>982</v>
      </c>
    </row>
    <row r="44" spans="1:3" ht="17.25" customHeight="1" thickBot="1">
      <c r="A44" s="1270" t="s">
        <v>15</v>
      </c>
      <c r="B44" s="1271"/>
      <c r="C44" s="1272"/>
    </row>
    <row r="45" spans="1:3" ht="17.25" customHeight="1" thickBot="1">
      <c r="A45" s="806">
        <v>30</v>
      </c>
      <c r="B45" s="807" t="s">
        <v>983</v>
      </c>
      <c r="C45" s="807" t="s">
        <v>16</v>
      </c>
    </row>
    <row r="46" spans="1:3" ht="17.25" customHeight="1" thickBot="1">
      <c r="A46" s="806">
        <v>31</v>
      </c>
      <c r="B46" s="807" t="s">
        <v>984</v>
      </c>
      <c r="C46" s="807" t="s">
        <v>1026</v>
      </c>
    </row>
    <row r="47" spans="1:3" ht="17.25" customHeight="1" thickBot="1">
      <c r="A47" s="806">
        <v>32</v>
      </c>
      <c r="B47" s="807" t="s">
        <v>985</v>
      </c>
      <c r="C47" s="807" t="s">
        <v>17</v>
      </c>
    </row>
    <row r="48" spans="1:3" ht="17.25" customHeight="1" thickBot="1">
      <c r="A48" s="806">
        <v>33</v>
      </c>
      <c r="B48" s="807" t="s">
        <v>986</v>
      </c>
      <c r="C48" s="807" t="s">
        <v>987</v>
      </c>
    </row>
    <row r="49" spans="1:3" ht="17.25" customHeight="1" thickBot="1">
      <c r="A49" s="808">
        <v>34</v>
      </c>
      <c r="B49" s="809" t="s">
        <v>988</v>
      </c>
      <c r="C49" s="809" t="s">
        <v>938</v>
      </c>
    </row>
    <row r="50" spans="1:3" ht="17.25" customHeight="1" thickBot="1">
      <c r="A50" s="1270" t="s">
        <v>989</v>
      </c>
      <c r="B50" s="1271"/>
      <c r="C50" s="1272"/>
    </row>
    <row r="51" spans="1:3" ht="17.25" customHeight="1" thickBot="1">
      <c r="A51" s="806">
        <v>35</v>
      </c>
      <c r="B51" s="807" t="s">
        <v>990</v>
      </c>
      <c r="C51" s="807" t="s">
        <v>18</v>
      </c>
    </row>
    <row r="52" spans="1:3" ht="17.25" customHeight="1" thickBot="1">
      <c r="A52" s="808">
        <v>36</v>
      </c>
      <c r="B52" s="809" t="s">
        <v>991</v>
      </c>
      <c r="C52" s="809" t="s">
        <v>19</v>
      </c>
    </row>
    <row r="53" spans="1:3" ht="17.25" customHeight="1" thickBot="1">
      <c r="A53" s="806">
        <v>37</v>
      </c>
      <c r="B53" s="807" t="s">
        <v>992</v>
      </c>
      <c r="C53" s="807" t="s">
        <v>20</v>
      </c>
    </row>
    <row r="54" spans="1:3" ht="17.25" customHeight="1" thickBot="1">
      <c r="A54" s="806">
        <v>38</v>
      </c>
      <c r="B54" s="807" t="s">
        <v>993</v>
      </c>
      <c r="C54" s="807" t="s">
        <v>1028</v>
      </c>
    </row>
    <row r="55" spans="1:3" ht="17.25" customHeight="1" thickBot="1">
      <c r="A55" s="806">
        <v>39</v>
      </c>
      <c r="B55" s="807" t="s">
        <v>994</v>
      </c>
      <c r="C55" s="807" t="s">
        <v>1027</v>
      </c>
    </row>
    <row r="56" spans="1:3" ht="17.25" customHeight="1" thickBot="1">
      <c r="A56" s="806">
        <v>40</v>
      </c>
      <c r="B56" s="807" t="s">
        <v>21</v>
      </c>
      <c r="C56" s="807" t="s">
        <v>22</v>
      </c>
    </row>
    <row r="57" spans="1:3" ht="15.75" thickBot="1">
      <c r="A57" s="930">
        <v>41</v>
      </c>
      <c r="B57" s="807" t="s">
        <v>21</v>
      </c>
      <c r="C57" s="807" t="s">
        <v>1110</v>
      </c>
    </row>
    <row r="58" spans="1:3" ht="15.75" thickBot="1">
      <c r="A58" s="930">
        <v>42</v>
      </c>
      <c r="B58" s="807" t="s">
        <v>21</v>
      </c>
      <c r="C58" s="807" t="s">
        <v>1111</v>
      </c>
    </row>
  </sheetData>
  <mergeCells count="22">
    <mergeCell ref="A39:A40"/>
    <mergeCell ref="B39:B40"/>
    <mergeCell ref="A44:C44"/>
    <mergeCell ref="A50:C50"/>
    <mergeCell ref="A33:A34"/>
    <mergeCell ref="B33:B34"/>
    <mergeCell ref="A35:A36"/>
    <mergeCell ref="B35:B36"/>
    <mergeCell ref="A37:A38"/>
    <mergeCell ref="B37:B38"/>
    <mergeCell ref="A26:A27"/>
    <mergeCell ref="B26:B27"/>
    <mergeCell ref="A29:A30"/>
    <mergeCell ref="B29:B30"/>
    <mergeCell ref="A31:A32"/>
    <mergeCell ref="B31:B32"/>
    <mergeCell ref="A4:C4"/>
    <mergeCell ref="A17:C17"/>
    <mergeCell ref="A22:A23"/>
    <mergeCell ref="B22:B23"/>
    <mergeCell ref="A24:A25"/>
    <mergeCell ref="B24:B25"/>
  </mergeCells>
  <pageMargins left="0.70866141732283472" right="0.70866141732283472" top="0.74803149606299213" bottom="0.74803149606299213" header="0.31496062992125984" footer="0.31496062992125984"/>
  <pageSetup scale="80" orientation="portrait" r:id="rId1"/>
</worksheet>
</file>

<file path=xl/worksheets/sheet10.xml><?xml version="1.0" encoding="utf-8"?>
<worksheet xmlns="http://schemas.openxmlformats.org/spreadsheetml/2006/main" xmlns:r="http://schemas.openxmlformats.org/officeDocument/2006/relationships">
  <dimension ref="A1:J39"/>
  <sheetViews>
    <sheetView view="pageBreakPreview" topLeftCell="A16" zoomScaleSheetLayoutView="100" workbookViewId="0">
      <selection activeCell="H36" sqref="H36"/>
    </sheetView>
  </sheetViews>
  <sheetFormatPr baseColWidth="10" defaultColWidth="11.42578125" defaultRowHeight="15"/>
  <cols>
    <col min="1" max="1" width="4.7109375" customWidth="1"/>
    <col min="2" max="2" width="30.28515625" customWidth="1"/>
    <col min="3" max="3" width="14.7109375" customWidth="1"/>
    <col min="4" max="5" width="12.42578125" customWidth="1"/>
    <col min="6" max="6" width="13.42578125" customWidth="1"/>
    <col min="7" max="7" width="13.85546875" customWidth="1"/>
    <col min="8" max="9" width="12.42578125" customWidth="1"/>
  </cols>
  <sheetData>
    <row r="1" spans="1:10" ht="15.75">
      <c r="A1" s="1280" t="s">
        <v>23</v>
      </c>
      <c r="B1" s="1280"/>
      <c r="C1" s="1280"/>
      <c r="D1" s="1280"/>
      <c r="E1" s="1280"/>
      <c r="F1" s="1280"/>
      <c r="G1" s="1280"/>
      <c r="H1" s="1280"/>
      <c r="I1" s="1280"/>
    </row>
    <row r="2" spans="1:10" ht="15.75" customHeight="1">
      <c r="A2" s="1281" t="s">
        <v>309</v>
      </c>
      <c r="B2" s="1281"/>
      <c r="C2" s="1281"/>
      <c r="D2" s="1281"/>
      <c r="E2" s="1281"/>
      <c r="F2" s="1281"/>
      <c r="G2" s="1281"/>
      <c r="H2" s="1281"/>
      <c r="I2" s="1281"/>
    </row>
    <row r="3" spans="1:10" s="51" customFormat="1" ht="16.5">
      <c r="A3" s="1281" t="str">
        <f>'ETCA-I-01'!A3:G3</f>
        <v>TELEVISORA DE HERMOSILLO, S.A. de C.V.</v>
      </c>
      <c r="B3" s="1281"/>
      <c r="C3" s="1281"/>
      <c r="D3" s="1281"/>
      <c r="E3" s="1281"/>
      <c r="F3" s="1281"/>
      <c r="G3" s="1281"/>
      <c r="H3" s="1281"/>
      <c r="I3" s="1281"/>
    </row>
    <row r="4" spans="1:10" ht="15" customHeight="1">
      <c r="A4" s="1336" t="str">
        <f>'ETCA-I-03'!A4:D4</f>
        <v>Del 01 de Enero al 30 de Junio de 2019</v>
      </c>
      <c r="B4" s="1336"/>
      <c r="C4" s="1336"/>
      <c r="D4" s="1336"/>
      <c r="E4" s="1336"/>
      <c r="F4" s="1336"/>
      <c r="G4" s="1336"/>
      <c r="H4" s="1336"/>
      <c r="I4" s="1336"/>
    </row>
    <row r="5" spans="1:10" ht="15.75" customHeight="1" thickBot="1">
      <c r="A5" s="1337" t="s">
        <v>87</v>
      </c>
      <c r="B5" s="1337"/>
      <c r="C5" s="1337"/>
      <c r="D5" s="1337"/>
      <c r="E5" s="1337"/>
      <c r="F5" s="1337"/>
      <c r="G5" s="1337"/>
      <c r="H5" s="1337"/>
      <c r="I5" s="1337"/>
    </row>
    <row r="6" spans="1:10" ht="24" customHeight="1">
      <c r="A6" s="1338" t="s">
        <v>310</v>
      </c>
      <c r="B6" s="1339"/>
      <c r="C6" s="613" t="s">
        <v>311</v>
      </c>
      <c r="D6" s="1342" t="s">
        <v>312</v>
      </c>
      <c r="E6" s="1342" t="s">
        <v>313</v>
      </c>
      <c r="F6" s="1342" t="s">
        <v>314</v>
      </c>
      <c r="G6" s="613" t="s">
        <v>315</v>
      </c>
      <c r="H6" s="1342" t="s">
        <v>316</v>
      </c>
      <c r="I6" s="1342" t="s">
        <v>317</v>
      </c>
    </row>
    <row r="7" spans="1:10" ht="34.5" customHeight="1" thickBot="1">
      <c r="A7" s="1340"/>
      <c r="B7" s="1341"/>
      <c r="C7" s="771" t="s">
        <v>1063</v>
      </c>
      <c r="D7" s="1343"/>
      <c r="E7" s="1343"/>
      <c r="F7" s="1343"/>
      <c r="G7" s="771" t="s">
        <v>318</v>
      </c>
      <c r="H7" s="1343"/>
      <c r="I7" s="1343"/>
    </row>
    <row r="8" spans="1:10" ht="5.25" customHeight="1">
      <c r="A8" s="1344"/>
      <c r="B8" s="1345"/>
      <c r="C8" s="770"/>
      <c r="D8" s="770"/>
      <c r="E8" s="770"/>
      <c r="F8" s="770"/>
      <c r="G8" s="770"/>
      <c r="H8" s="770"/>
      <c r="I8" s="770"/>
    </row>
    <row r="9" spans="1:10">
      <c r="A9" s="1323" t="s">
        <v>319</v>
      </c>
      <c r="B9" s="1324"/>
      <c r="C9" s="659">
        <f>C10+C14</f>
        <v>62500044</v>
      </c>
      <c r="D9" s="659">
        <f t="shared" ref="D9:I9" si="0">D10+D14</f>
        <v>0</v>
      </c>
      <c r="E9" s="659">
        <f t="shared" si="0"/>
        <v>4999992</v>
      </c>
      <c r="F9" s="659">
        <f t="shared" si="0"/>
        <v>0</v>
      </c>
      <c r="G9" s="659">
        <f>+C9+D9-E9+F9</f>
        <v>57500052</v>
      </c>
      <c r="H9" s="659">
        <f t="shared" si="0"/>
        <v>0</v>
      </c>
      <c r="I9" s="659">
        <f t="shared" si="0"/>
        <v>0</v>
      </c>
    </row>
    <row r="10" spans="1:10" ht="16.5">
      <c r="A10" s="1323" t="s">
        <v>320</v>
      </c>
      <c r="B10" s="1324"/>
      <c r="C10" s="659">
        <f>SUM(C11:C13)</f>
        <v>9999984</v>
      </c>
      <c r="D10" s="659">
        <f t="shared" ref="D10:I10" si="1">SUM(D11:D13)</f>
        <v>0</v>
      </c>
      <c r="E10" s="659">
        <f t="shared" si="1"/>
        <v>0</v>
      </c>
      <c r="F10" s="659">
        <f t="shared" si="1"/>
        <v>0</v>
      </c>
      <c r="G10" s="659">
        <f t="shared" si="1"/>
        <v>9999984</v>
      </c>
      <c r="H10" s="659">
        <f t="shared" si="1"/>
        <v>0</v>
      </c>
      <c r="I10" s="659">
        <f t="shared" si="1"/>
        <v>0</v>
      </c>
      <c r="J10" s="422" t="str">
        <f>IF(C10&lt;&gt;'ETCA-I-08'!E21,"ERROR!!!!! NO CONCUERDA CON LO REPORTADO EN EL ESTADO ANALITICO  DE LA DEUDA Y OTROS PASIVOS","")</f>
        <v/>
      </c>
    </row>
    <row r="11" spans="1:10" ht="16.5">
      <c r="A11" s="769"/>
      <c r="B11" s="773" t="s">
        <v>321</v>
      </c>
      <c r="C11" s="682">
        <v>9999984</v>
      </c>
      <c r="D11" s="682">
        <v>0</v>
      </c>
      <c r="E11" s="682">
        <v>0</v>
      </c>
      <c r="F11" s="682">
        <v>0</v>
      </c>
      <c r="G11" s="659">
        <f>+C11+D11-E11+F11</f>
        <v>9999984</v>
      </c>
      <c r="H11" s="682">
        <v>0</v>
      </c>
      <c r="I11" s="682">
        <v>0</v>
      </c>
      <c r="J11" s="422" t="str">
        <f>IF(G10&lt;&gt;'ETCA-I-08'!F21,"ERROR!!!!! NO CONCUERDA CON LO REPORTADO EN EL ESTADO ANALITICO  DE LA DEUDA Y OTROS PASIVOS","")</f>
        <v/>
      </c>
    </row>
    <row r="12" spans="1:10">
      <c r="A12" s="772"/>
      <c r="B12" s="773" t="s">
        <v>322</v>
      </c>
      <c r="C12" s="682">
        <v>0</v>
      </c>
      <c r="D12" s="682">
        <v>0</v>
      </c>
      <c r="E12" s="682">
        <v>0</v>
      </c>
      <c r="F12" s="682">
        <v>0</v>
      </c>
      <c r="G12" s="659">
        <f>+C12+D12-E12+F12</f>
        <v>0</v>
      </c>
      <c r="H12" s="682">
        <v>0</v>
      </c>
      <c r="I12" s="682">
        <v>0</v>
      </c>
    </row>
    <row r="13" spans="1:10">
      <c r="A13" s="772"/>
      <c r="B13" s="773" t="s">
        <v>323</v>
      </c>
      <c r="C13" s="682">
        <v>0</v>
      </c>
      <c r="D13" s="682">
        <v>0</v>
      </c>
      <c r="E13" s="682">
        <v>0</v>
      </c>
      <c r="F13" s="682">
        <v>0</v>
      </c>
      <c r="G13" s="659">
        <f>+C13+D13-E13+F13</f>
        <v>0</v>
      </c>
      <c r="H13" s="682">
        <v>0</v>
      </c>
      <c r="I13" s="682">
        <v>0</v>
      </c>
    </row>
    <row r="14" spans="1:10" ht="16.5">
      <c r="A14" s="1323" t="s">
        <v>324</v>
      </c>
      <c r="B14" s="1324"/>
      <c r="C14" s="659">
        <f t="shared" ref="C14:I14" si="2">SUM(C15:C17)</f>
        <v>52500060</v>
      </c>
      <c r="D14" s="659">
        <f t="shared" si="2"/>
        <v>0</v>
      </c>
      <c r="E14" s="659">
        <f t="shared" si="2"/>
        <v>4999992</v>
      </c>
      <c r="F14" s="659">
        <f t="shared" si="2"/>
        <v>0</v>
      </c>
      <c r="G14" s="659">
        <f t="shared" si="2"/>
        <v>47500068</v>
      </c>
      <c r="H14" s="659">
        <f t="shared" si="2"/>
        <v>0</v>
      </c>
      <c r="I14" s="659">
        <f t="shared" si="2"/>
        <v>0</v>
      </c>
      <c r="J14" s="422" t="str">
        <f>IF(C14&lt;&gt;'ETCA-I-08'!E35,"ERROR!!!!! NO CONCUERDA CON LO REPORTADO EN EL ESTADO ANALITICO DE LA DEUDA Y OTROS PASIVOS","")</f>
        <v/>
      </c>
    </row>
    <row r="15" spans="1:10" ht="16.5">
      <c r="A15" s="769"/>
      <c r="B15" s="773" t="s">
        <v>325</v>
      </c>
      <c r="C15" s="682">
        <v>52500060</v>
      </c>
      <c r="D15" s="682">
        <v>0</v>
      </c>
      <c r="E15" s="682">
        <v>4999992</v>
      </c>
      <c r="F15" s="682">
        <v>0</v>
      </c>
      <c r="G15" s="659">
        <f>+C15+D15-E15+F15</f>
        <v>47500068</v>
      </c>
      <c r="H15" s="682">
        <v>0</v>
      </c>
      <c r="I15" s="682">
        <v>0</v>
      </c>
      <c r="J15" s="422" t="str">
        <f>IF(G14&lt;&gt;'ETCA-I-08'!F35,"ERROR!!!!! NO CONCUERDA CON LO REPORTADO EN EL ESTADO ANALITICO DE LA DEUDA Y OTROS PASIVOS","")</f>
        <v/>
      </c>
    </row>
    <row r="16" spans="1:10">
      <c r="A16" s="772"/>
      <c r="B16" s="773" t="s">
        <v>326</v>
      </c>
      <c r="C16" s="682">
        <v>0</v>
      </c>
      <c r="D16" s="682">
        <v>0</v>
      </c>
      <c r="E16" s="682">
        <v>0</v>
      </c>
      <c r="F16" s="682">
        <v>0</v>
      </c>
      <c r="G16" s="659">
        <f>+C16+D16-E16+F16</f>
        <v>0</v>
      </c>
      <c r="H16" s="682">
        <v>0</v>
      </c>
      <c r="I16" s="682">
        <v>0</v>
      </c>
    </row>
    <row r="17" spans="1:10">
      <c r="A17" s="772"/>
      <c r="B17" s="773" t="s">
        <v>327</v>
      </c>
      <c r="C17" s="682">
        <v>0</v>
      </c>
      <c r="D17" s="682">
        <v>0</v>
      </c>
      <c r="E17" s="682">
        <v>0</v>
      </c>
      <c r="F17" s="682">
        <v>0</v>
      </c>
      <c r="G17" s="659">
        <f>+C17+D17-E17+F17</f>
        <v>0</v>
      </c>
      <c r="H17" s="682">
        <v>0</v>
      </c>
      <c r="I17" s="682">
        <v>0</v>
      </c>
    </row>
    <row r="18" spans="1:10" s="655" customFormat="1" ht="16.5">
      <c r="A18" s="1323" t="s">
        <v>328</v>
      </c>
      <c r="B18" s="1324"/>
      <c r="C18" s="754">
        <v>31581981</v>
      </c>
      <c r="D18" s="701"/>
      <c r="E18" s="701"/>
      <c r="F18" s="701"/>
      <c r="G18" s="754">
        <v>39502661</v>
      </c>
      <c r="H18" s="701"/>
      <c r="I18" s="701"/>
      <c r="J18" s="422" t="str">
        <f>IF(C18&lt;&gt;'ETCA-I-08'!E37,"ERROR!!! NO CONCUERDA CON LO REPORTADO EN EL ESTADO ANALITICO DE LA DEUDA Y OTROS PASIVOS","")</f>
        <v/>
      </c>
    </row>
    <row r="19" spans="1:10" ht="16.5" customHeight="1">
      <c r="A19" s="1323" t="s">
        <v>329</v>
      </c>
      <c r="B19" s="1324"/>
      <c r="C19" s="659">
        <f t="shared" ref="C19:I19" si="3">C9+C18</f>
        <v>94082025</v>
      </c>
      <c r="D19" s="659">
        <f t="shared" si="3"/>
        <v>0</v>
      </c>
      <c r="E19" s="659">
        <f t="shared" si="3"/>
        <v>4999992</v>
      </c>
      <c r="F19" s="659">
        <f t="shared" si="3"/>
        <v>0</v>
      </c>
      <c r="G19" s="659">
        <f t="shared" si="3"/>
        <v>97002713</v>
      </c>
      <c r="H19" s="659">
        <f t="shared" si="3"/>
        <v>0</v>
      </c>
      <c r="I19" s="659">
        <f t="shared" si="3"/>
        <v>0</v>
      </c>
      <c r="J19" s="422" t="str">
        <f>IF(G18&lt;&gt;'ETCA-I-08'!F37,"ERROR!!! NO CONCUERDA CON LO REPORTADO EN EL ESTADO ANALITICO DE LA DEUDA Y OTROS PASIVOS","")</f>
        <v/>
      </c>
    </row>
    <row r="20" spans="1:10" ht="16.5" customHeight="1">
      <c r="A20" s="1323" t="s">
        <v>330</v>
      </c>
      <c r="B20" s="1324"/>
      <c r="C20" s="741">
        <f>SUM(C21:C23)</f>
        <v>0</v>
      </c>
      <c r="D20" s="659">
        <f t="shared" ref="D20:I20" si="4">SUM(D21:D23)</f>
        <v>0</v>
      </c>
      <c r="E20" s="659">
        <f t="shared" si="4"/>
        <v>0</v>
      </c>
      <c r="F20" s="659">
        <f t="shared" si="4"/>
        <v>0</v>
      </c>
      <c r="G20" s="659">
        <f>+C20+D20-E20+F20</f>
        <v>0</v>
      </c>
      <c r="H20" s="659">
        <f t="shared" si="4"/>
        <v>0</v>
      </c>
      <c r="I20" s="659">
        <f t="shared" si="4"/>
        <v>0</v>
      </c>
      <c r="J20" s="422" t="str">
        <f>IF(G19&lt;&gt;'ETCA-I-08'!F39,"ERROR!!!! NO CONCUERDA CON LO REPORTADO EN EL ESTADO ANALITICO DE LA DEUDA Y OTROS PASIVOS","")</f>
        <v/>
      </c>
    </row>
    <row r="21" spans="1:10">
      <c r="A21" s="1325" t="s">
        <v>331</v>
      </c>
      <c r="B21" s="1326"/>
      <c r="C21" s="682">
        <v>0</v>
      </c>
      <c r="D21" s="682">
        <v>0</v>
      </c>
      <c r="E21" s="682">
        <v>0</v>
      </c>
      <c r="F21" s="682">
        <v>0</v>
      </c>
      <c r="G21" s="659">
        <f>+C21+D21-E21+F21</f>
        <v>0</v>
      </c>
      <c r="H21" s="682">
        <v>0</v>
      </c>
      <c r="I21" s="682">
        <v>0</v>
      </c>
      <c r="J21" t="str">
        <f>IF(C19&lt;&gt;'ETCA-I-08'!E39,"ERROR!!!!! , NO CONCUERDA CON LO REPORTADO EN EL ESTADO ANALITICO DE LA DEUDA Y OTROS PASIVOS","")</f>
        <v/>
      </c>
    </row>
    <row r="22" spans="1:10">
      <c r="A22" s="1325" t="s">
        <v>332</v>
      </c>
      <c r="B22" s="1326"/>
      <c r="C22" s="682">
        <v>0</v>
      </c>
      <c r="D22" s="682">
        <v>0</v>
      </c>
      <c r="E22" s="682">
        <v>0</v>
      </c>
      <c r="F22" s="682">
        <v>0</v>
      </c>
      <c r="G22" s="659">
        <f>+C22+D22-E22+F22</f>
        <v>0</v>
      </c>
      <c r="H22" s="682">
        <v>0</v>
      </c>
      <c r="I22" s="682">
        <v>0</v>
      </c>
    </row>
    <row r="23" spans="1:10">
      <c r="A23" s="1325" t="s">
        <v>333</v>
      </c>
      <c r="B23" s="1326"/>
      <c r="C23" s="682"/>
      <c r="D23" s="682"/>
      <c r="E23" s="682"/>
      <c r="F23" s="682"/>
      <c r="G23" s="659">
        <f>+C23+D23-E23+F23</f>
        <v>0</v>
      </c>
      <c r="H23" s="682"/>
      <c r="I23" s="682"/>
    </row>
    <row r="24" spans="1:10" ht="16.5" customHeight="1">
      <c r="A24" s="1323" t="s">
        <v>334</v>
      </c>
      <c r="B24" s="1324"/>
      <c r="C24" s="659">
        <f>SUM(C25:C27)</f>
        <v>0</v>
      </c>
      <c r="D24" s="659">
        <f t="shared" ref="D24:I24" si="5">SUM(D25:D27)</f>
        <v>0</v>
      </c>
      <c r="E24" s="659">
        <f t="shared" si="5"/>
        <v>0</v>
      </c>
      <c r="F24" s="659">
        <f t="shared" si="5"/>
        <v>0</v>
      </c>
      <c r="G24" s="659">
        <f t="shared" si="5"/>
        <v>0</v>
      </c>
      <c r="H24" s="659">
        <f t="shared" si="5"/>
        <v>0</v>
      </c>
      <c r="I24" s="659">
        <f t="shared" si="5"/>
        <v>0</v>
      </c>
    </row>
    <row r="25" spans="1:10">
      <c r="A25" s="1325" t="s">
        <v>335</v>
      </c>
      <c r="B25" s="1326"/>
      <c r="C25" s="682">
        <v>0</v>
      </c>
      <c r="D25" s="682">
        <v>0</v>
      </c>
      <c r="E25" s="682">
        <v>0</v>
      </c>
      <c r="F25" s="682">
        <v>0</v>
      </c>
      <c r="G25" s="659">
        <f>+C25+D25-E25+F25</f>
        <v>0</v>
      </c>
      <c r="H25" s="682">
        <v>0</v>
      </c>
      <c r="I25" s="682">
        <v>0</v>
      </c>
    </row>
    <row r="26" spans="1:10">
      <c r="A26" s="1325" t="s">
        <v>336</v>
      </c>
      <c r="B26" s="1326"/>
      <c r="C26" s="682">
        <v>0</v>
      </c>
      <c r="D26" s="682">
        <v>0</v>
      </c>
      <c r="E26" s="682">
        <v>0</v>
      </c>
      <c r="F26" s="682">
        <v>0</v>
      </c>
      <c r="G26" s="659">
        <f>+C26+D26-E26+F26</f>
        <v>0</v>
      </c>
      <c r="H26" s="682">
        <v>0</v>
      </c>
      <c r="I26" s="682">
        <v>0</v>
      </c>
    </row>
    <row r="27" spans="1:10">
      <c r="A27" s="1325" t="s">
        <v>337</v>
      </c>
      <c r="B27" s="1326"/>
      <c r="C27" s="682">
        <v>0</v>
      </c>
      <c r="D27" s="682">
        <v>0</v>
      </c>
      <c r="E27" s="682">
        <v>0</v>
      </c>
      <c r="F27" s="682">
        <v>0</v>
      </c>
      <c r="G27" s="659">
        <f>+C27+D27-E27+F27</f>
        <v>0</v>
      </c>
      <c r="H27" s="682">
        <v>0</v>
      </c>
      <c r="I27" s="682">
        <v>0</v>
      </c>
    </row>
    <row r="28" spans="1:10" ht="7.5" customHeight="1" thickBot="1">
      <c r="A28" s="1334"/>
      <c r="B28" s="1335"/>
      <c r="C28" s="662"/>
      <c r="D28" s="662"/>
      <c r="E28" s="662"/>
      <c r="F28" s="662"/>
      <c r="G28" s="662"/>
      <c r="H28" s="662"/>
      <c r="I28" s="662"/>
    </row>
    <row r="29" spans="1:10" ht="3.75" customHeight="1"/>
    <row r="30" spans="1:10" ht="33" customHeight="1">
      <c r="B30" s="625">
        <v>1</v>
      </c>
      <c r="C30" s="1327" t="s">
        <v>338</v>
      </c>
      <c r="D30" s="1327"/>
      <c r="E30" s="1327"/>
      <c r="F30" s="1327"/>
      <c r="G30" s="1327"/>
      <c r="H30" s="1327"/>
      <c r="I30" s="1327"/>
    </row>
    <row r="31" spans="1:10" ht="18.75" customHeight="1">
      <c r="B31" s="625">
        <v>2</v>
      </c>
      <c r="C31" s="1327" t="s">
        <v>339</v>
      </c>
      <c r="D31" s="1327"/>
      <c r="E31" s="1327"/>
      <c r="F31" s="1327"/>
      <c r="G31" s="1327"/>
      <c r="H31" s="1327"/>
      <c r="I31" s="1327"/>
    </row>
    <row r="32" spans="1:10" ht="3.75" customHeight="1" thickBot="1"/>
    <row r="33" spans="2:7">
      <c r="B33" s="1328" t="s">
        <v>340</v>
      </c>
      <c r="C33" s="620" t="s">
        <v>341</v>
      </c>
      <c r="D33" s="620" t="s">
        <v>342</v>
      </c>
      <c r="E33" s="620" t="s">
        <v>343</v>
      </c>
      <c r="F33" s="1331" t="s">
        <v>344</v>
      </c>
      <c r="G33" s="620" t="s">
        <v>345</v>
      </c>
    </row>
    <row r="34" spans="2:7">
      <c r="B34" s="1329"/>
      <c r="C34" s="610" t="s">
        <v>346</v>
      </c>
      <c r="D34" s="610" t="s">
        <v>347</v>
      </c>
      <c r="E34" s="610" t="s">
        <v>348</v>
      </c>
      <c r="F34" s="1332"/>
      <c r="G34" s="610" t="s">
        <v>349</v>
      </c>
    </row>
    <row r="35" spans="2:7" ht="15.75" thickBot="1">
      <c r="B35" s="1330"/>
      <c r="C35" s="621"/>
      <c r="D35" s="611" t="s">
        <v>350</v>
      </c>
      <c r="E35" s="621"/>
      <c r="F35" s="1333"/>
      <c r="G35" s="621"/>
    </row>
    <row r="36" spans="2:7" ht="18">
      <c r="B36" s="622" t="s">
        <v>351</v>
      </c>
      <c r="C36" s="612"/>
      <c r="D36" s="612"/>
      <c r="E36" s="612"/>
      <c r="F36" s="612"/>
      <c r="G36" s="612"/>
    </row>
    <row r="37" spans="2:7">
      <c r="B37" s="623" t="s">
        <v>352</v>
      </c>
      <c r="C37" s="660">
        <v>45000000</v>
      </c>
      <c r="D37" s="1018">
        <v>120</v>
      </c>
      <c r="E37" s="1018" t="s">
        <v>4819</v>
      </c>
      <c r="F37" s="660">
        <v>1610200</v>
      </c>
      <c r="G37" s="1019">
        <v>7.9603000000000002</v>
      </c>
    </row>
    <row r="38" spans="2:7">
      <c r="B38" s="623" t="s">
        <v>353</v>
      </c>
      <c r="C38" s="660">
        <v>45000000</v>
      </c>
      <c r="D38" s="1018">
        <v>120</v>
      </c>
      <c r="E38" s="1018" t="s">
        <v>4819</v>
      </c>
      <c r="F38" s="660">
        <v>1610200</v>
      </c>
      <c r="G38" s="1019">
        <v>7.9603000000000002</v>
      </c>
    </row>
    <row r="39" spans="2:7" ht="15.75" thickBot="1">
      <c r="B39" s="624" t="s">
        <v>354</v>
      </c>
      <c r="C39" s="661"/>
      <c r="D39" s="661"/>
      <c r="E39" s="661"/>
      <c r="F39" s="661"/>
      <c r="G39" s="661"/>
    </row>
  </sheetData>
  <sheetProtection formatColumns="0" formatRows="0" insertHyperlinks="0"/>
  <mergeCells count="30">
    <mergeCell ref="A9:B9"/>
    <mergeCell ref="A10:B10"/>
    <mergeCell ref="A14:B14"/>
    <mergeCell ref="A18:B18"/>
    <mergeCell ref="A1:I1"/>
    <mergeCell ref="A2:I2"/>
    <mergeCell ref="A4:I4"/>
    <mergeCell ref="A5:I5"/>
    <mergeCell ref="A6:B7"/>
    <mergeCell ref="D6:D7"/>
    <mergeCell ref="E6:E7"/>
    <mergeCell ref="F6:F7"/>
    <mergeCell ref="H6:H7"/>
    <mergeCell ref="I6:I7"/>
    <mergeCell ref="A3:I3"/>
    <mergeCell ref="A8:B8"/>
    <mergeCell ref="C31:I31"/>
    <mergeCell ref="C30:I30"/>
    <mergeCell ref="B33:B35"/>
    <mergeCell ref="F33:F35"/>
    <mergeCell ref="A24:B24"/>
    <mergeCell ref="A25:B25"/>
    <mergeCell ref="A26:B26"/>
    <mergeCell ref="A27:B27"/>
    <mergeCell ref="A28:B28"/>
    <mergeCell ref="A20:B20"/>
    <mergeCell ref="A21:B21"/>
    <mergeCell ref="A22:B22"/>
    <mergeCell ref="A23:B23"/>
    <mergeCell ref="A19:B19"/>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dimension ref="A1:K21"/>
  <sheetViews>
    <sheetView view="pageBreakPreview" zoomScaleSheetLayoutView="100" workbookViewId="0">
      <selection activeCell="H14" sqref="H14"/>
    </sheetView>
  </sheetViews>
  <sheetFormatPr baseColWidth="10" defaultColWidth="11.42578125" defaultRowHeight="15"/>
  <cols>
    <col min="1" max="1" width="23.5703125" customWidth="1"/>
  </cols>
  <sheetData>
    <row r="1" spans="1:11" ht="15.75">
      <c r="A1" s="1280" t="s">
        <v>23</v>
      </c>
      <c r="B1" s="1280"/>
      <c r="C1" s="1280"/>
      <c r="D1" s="1280"/>
      <c r="E1" s="1280"/>
      <c r="F1" s="1280"/>
      <c r="G1" s="1280"/>
      <c r="H1" s="1280"/>
      <c r="I1" s="1280"/>
      <c r="J1" s="1280"/>
      <c r="K1" s="1280"/>
    </row>
    <row r="2" spans="1:11" ht="15.75" customHeight="1">
      <c r="A2" s="1281" t="s">
        <v>355</v>
      </c>
      <c r="B2" s="1281"/>
      <c r="C2" s="1281"/>
      <c r="D2" s="1281"/>
      <c r="E2" s="1281"/>
      <c r="F2" s="1281"/>
      <c r="G2" s="1281"/>
      <c r="H2" s="1281"/>
      <c r="I2" s="1281"/>
      <c r="J2" s="1281"/>
      <c r="K2" s="1281"/>
    </row>
    <row r="3" spans="1:11" ht="16.5" customHeight="1">
      <c r="A3" s="1281" t="str">
        <f>'ETCA-I-01'!A3:G3</f>
        <v>TELEVISORA DE HERMOSILLO, S.A. de C.V.</v>
      </c>
      <c r="B3" s="1281"/>
      <c r="C3" s="1281"/>
      <c r="D3" s="1281"/>
      <c r="E3" s="1281"/>
      <c r="F3" s="1281"/>
      <c r="G3" s="1281"/>
      <c r="H3" s="1281"/>
      <c r="I3" s="1281"/>
      <c r="J3" s="1281"/>
      <c r="K3" s="1281"/>
    </row>
    <row r="4" spans="1:11" ht="15.75" customHeight="1">
      <c r="A4" s="1336" t="str">
        <f>'ETCA-I-09'!A4:I4</f>
        <v>Del 01 de Enero al 30 de Junio de 2019</v>
      </c>
      <c r="B4" s="1336"/>
      <c r="C4" s="1336"/>
      <c r="D4" s="1336"/>
      <c r="E4" s="1336"/>
      <c r="F4" s="1336"/>
      <c r="G4" s="1336"/>
      <c r="H4" s="1336"/>
      <c r="I4" s="1336"/>
      <c r="J4" s="1336"/>
      <c r="K4" s="1336"/>
    </row>
    <row r="5" spans="1:11" ht="15.75" thickBot="1">
      <c r="A5" s="1337" t="s">
        <v>87</v>
      </c>
      <c r="B5" s="1337"/>
      <c r="C5" s="1337"/>
      <c r="D5" s="1337"/>
      <c r="E5" s="1337"/>
      <c r="F5" s="1337"/>
      <c r="G5" s="1337"/>
      <c r="H5" s="1337"/>
      <c r="I5" s="1337"/>
      <c r="J5" s="1337"/>
      <c r="K5" s="1337"/>
    </row>
    <row r="6" spans="1:11" ht="115.5" thickBot="1">
      <c r="A6" s="614" t="s">
        <v>356</v>
      </c>
      <c r="B6" s="615" t="s">
        <v>357</v>
      </c>
      <c r="C6" s="615" t="s">
        <v>358</v>
      </c>
      <c r="D6" s="615" t="s">
        <v>359</v>
      </c>
      <c r="E6" s="615" t="s">
        <v>360</v>
      </c>
      <c r="F6" s="615" t="s">
        <v>361</v>
      </c>
      <c r="G6" s="615" t="s">
        <v>362</v>
      </c>
      <c r="H6" s="615" t="s">
        <v>363</v>
      </c>
      <c r="I6" s="829" t="s">
        <v>1064</v>
      </c>
      <c r="J6" s="829" t="s">
        <v>1065</v>
      </c>
      <c r="K6" s="829" t="s">
        <v>1066</v>
      </c>
    </row>
    <row r="7" spans="1:11">
      <c r="A7" s="607"/>
      <c r="B7" s="609"/>
      <c r="C7" s="609"/>
      <c r="D7" s="609"/>
      <c r="E7" s="609"/>
      <c r="F7" s="609"/>
      <c r="G7" s="609"/>
      <c r="H7" s="609"/>
      <c r="I7" s="609"/>
      <c r="J7" s="609"/>
      <c r="K7" s="609"/>
    </row>
    <row r="8" spans="1:11" ht="25.5">
      <c r="A8" s="616" t="s">
        <v>364</v>
      </c>
      <c r="B8" s="663">
        <f t="shared" ref="B8:J8" si="0">B9+B10+B11+B12</f>
        <v>0</v>
      </c>
      <c r="C8" s="663">
        <f t="shared" si="0"/>
        <v>0</v>
      </c>
      <c r="D8" s="663">
        <f t="shared" si="0"/>
        <v>0</v>
      </c>
      <c r="E8" s="663">
        <f t="shared" si="0"/>
        <v>0</v>
      </c>
      <c r="F8" s="663">
        <f t="shared" si="0"/>
        <v>0</v>
      </c>
      <c r="G8" s="663">
        <f t="shared" si="0"/>
        <v>0</v>
      </c>
      <c r="H8" s="663">
        <f t="shared" si="0"/>
        <v>0</v>
      </c>
      <c r="I8" s="663">
        <f t="shared" si="0"/>
        <v>0</v>
      </c>
      <c r="J8" s="663">
        <f t="shared" si="0"/>
        <v>0</v>
      </c>
      <c r="K8" s="663">
        <f>E8-J8</f>
        <v>0</v>
      </c>
    </row>
    <row r="9" spans="1:11">
      <c r="A9" s="617" t="s">
        <v>365</v>
      </c>
      <c r="B9" s="674">
        <v>0</v>
      </c>
      <c r="C9" s="674">
        <v>0</v>
      </c>
      <c r="D9" s="674">
        <v>0</v>
      </c>
      <c r="E9" s="674">
        <v>0</v>
      </c>
      <c r="F9" s="674">
        <v>0</v>
      </c>
      <c r="G9" s="674">
        <v>0</v>
      </c>
      <c r="H9" s="674">
        <v>0</v>
      </c>
      <c r="I9" s="674">
        <v>0</v>
      </c>
      <c r="J9" s="674">
        <v>0</v>
      </c>
      <c r="K9" s="663">
        <f>E9-J9</f>
        <v>0</v>
      </c>
    </row>
    <row r="10" spans="1:11">
      <c r="A10" s="617" t="s">
        <v>366</v>
      </c>
      <c r="B10" s="674">
        <v>0</v>
      </c>
      <c r="C10" s="674"/>
      <c r="D10" s="674"/>
      <c r="E10" s="674">
        <v>0</v>
      </c>
      <c r="F10" s="674"/>
      <c r="G10" s="674"/>
      <c r="H10" s="674"/>
      <c r="I10" s="674"/>
      <c r="J10" s="674">
        <v>0</v>
      </c>
      <c r="K10" s="663">
        <f>E10-J10</f>
        <v>0</v>
      </c>
    </row>
    <row r="11" spans="1:11">
      <c r="A11" s="617" t="s">
        <v>367</v>
      </c>
      <c r="B11" s="674">
        <v>0</v>
      </c>
      <c r="C11" s="674">
        <v>0</v>
      </c>
      <c r="D11" s="674">
        <v>0</v>
      </c>
      <c r="E11" s="674">
        <v>0</v>
      </c>
      <c r="F11" s="674">
        <v>0</v>
      </c>
      <c r="G11" s="674">
        <v>0</v>
      </c>
      <c r="H11" s="674">
        <v>0</v>
      </c>
      <c r="I11" s="674">
        <v>0</v>
      </c>
      <c r="J11" s="674">
        <v>0</v>
      </c>
      <c r="K11" s="663">
        <f>E11-J11</f>
        <v>0</v>
      </c>
    </row>
    <row r="12" spans="1:11">
      <c r="A12" s="617" t="s">
        <v>368</v>
      </c>
      <c r="B12" s="674">
        <v>0</v>
      </c>
      <c r="C12" s="674"/>
      <c r="D12" s="674"/>
      <c r="E12" s="674">
        <v>0</v>
      </c>
      <c r="F12" s="674"/>
      <c r="G12" s="674"/>
      <c r="H12" s="674"/>
      <c r="I12" s="674"/>
      <c r="J12" s="674">
        <v>0</v>
      </c>
      <c r="K12" s="663">
        <f>E12-J12</f>
        <v>0</v>
      </c>
    </row>
    <row r="13" spans="1:11">
      <c r="A13" s="608"/>
      <c r="B13" s="663"/>
      <c r="C13" s="663"/>
      <c r="D13" s="663"/>
      <c r="E13" s="663"/>
      <c r="F13" s="663"/>
      <c r="G13" s="663"/>
      <c r="H13" s="663"/>
      <c r="I13" s="663"/>
      <c r="J13" s="663"/>
      <c r="K13" s="663"/>
    </row>
    <row r="14" spans="1:11" ht="25.5">
      <c r="A14" s="616" t="s">
        <v>369</v>
      </c>
      <c r="B14" s="663">
        <f t="shared" ref="B14:J14" si="1">B15+B16+B17+B18</f>
        <v>0</v>
      </c>
      <c r="C14" s="663">
        <f t="shared" si="1"/>
        <v>0</v>
      </c>
      <c r="D14" s="663">
        <f t="shared" si="1"/>
        <v>0</v>
      </c>
      <c r="E14" s="663">
        <f t="shared" si="1"/>
        <v>0</v>
      </c>
      <c r="F14" s="663">
        <f t="shared" si="1"/>
        <v>0</v>
      </c>
      <c r="G14" s="663">
        <f t="shared" si="1"/>
        <v>0</v>
      </c>
      <c r="H14" s="663">
        <f t="shared" si="1"/>
        <v>0</v>
      </c>
      <c r="I14" s="663">
        <f t="shared" si="1"/>
        <v>0</v>
      </c>
      <c r="J14" s="663">
        <f t="shared" si="1"/>
        <v>0</v>
      </c>
      <c r="K14" s="663">
        <f>E14-J14</f>
        <v>0</v>
      </c>
    </row>
    <row r="15" spans="1:11">
      <c r="A15" s="617" t="s">
        <v>370</v>
      </c>
      <c r="B15" s="674">
        <v>0</v>
      </c>
      <c r="C15" s="674"/>
      <c r="D15" s="674"/>
      <c r="E15" s="674">
        <v>0</v>
      </c>
      <c r="F15" s="674"/>
      <c r="G15" s="674"/>
      <c r="H15" s="674"/>
      <c r="I15" s="674"/>
      <c r="J15" s="674"/>
      <c r="K15" s="663">
        <f>E15-J15</f>
        <v>0</v>
      </c>
    </row>
    <row r="16" spans="1:11">
      <c r="A16" s="617" t="s">
        <v>371</v>
      </c>
      <c r="B16" s="674">
        <v>0</v>
      </c>
      <c r="C16" s="674"/>
      <c r="D16" s="674">
        <v>0</v>
      </c>
      <c r="E16" s="674">
        <v>0</v>
      </c>
      <c r="F16" s="674">
        <v>0</v>
      </c>
      <c r="G16" s="674">
        <v>0</v>
      </c>
      <c r="H16" s="674">
        <v>0</v>
      </c>
      <c r="I16" s="674">
        <v>0</v>
      </c>
      <c r="J16" s="674">
        <v>0</v>
      </c>
      <c r="K16" s="663">
        <f>E16-J16</f>
        <v>0</v>
      </c>
    </row>
    <row r="17" spans="1:11">
      <c r="A17" s="617" t="s">
        <v>372</v>
      </c>
      <c r="B17" s="674">
        <v>0</v>
      </c>
      <c r="C17" s="674">
        <v>0</v>
      </c>
      <c r="D17" s="674"/>
      <c r="E17" s="674">
        <v>0</v>
      </c>
      <c r="F17" s="674"/>
      <c r="G17" s="674"/>
      <c r="H17" s="674"/>
      <c r="I17" s="674"/>
      <c r="J17" s="674"/>
      <c r="K17" s="663">
        <f>E17-J17</f>
        <v>0</v>
      </c>
    </row>
    <row r="18" spans="1:11">
      <c r="A18" s="617" t="s">
        <v>373</v>
      </c>
      <c r="B18" s="674">
        <v>0</v>
      </c>
      <c r="C18" s="674"/>
      <c r="D18" s="674"/>
      <c r="E18" s="674">
        <v>0</v>
      </c>
      <c r="F18" s="674"/>
      <c r="G18" s="674"/>
      <c r="H18" s="674"/>
      <c r="I18" s="674"/>
      <c r="J18" s="674"/>
      <c r="K18" s="663">
        <f>E18-J18</f>
        <v>0</v>
      </c>
    </row>
    <row r="19" spans="1:11">
      <c r="A19" s="608"/>
      <c r="B19" s="663">
        <v>0</v>
      </c>
      <c r="C19" s="663"/>
      <c r="D19" s="663"/>
      <c r="E19" s="663"/>
      <c r="F19" s="663"/>
      <c r="G19" s="663"/>
      <c r="H19" s="663"/>
      <c r="I19" s="663"/>
      <c r="J19" s="663"/>
      <c r="K19" s="675"/>
    </row>
    <row r="20" spans="1:11" ht="38.25">
      <c r="A20" s="616" t="s">
        <v>374</v>
      </c>
      <c r="B20" s="663">
        <f>B8+B14</f>
        <v>0</v>
      </c>
      <c r="C20" s="663">
        <f t="shared" ref="C20:J20" si="2">C8+C14</f>
        <v>0</v>
      </c>
      <c r="D20" s="663">
        <f t="shared" si="2"/>
        <v>0</v>
      </c>
      <c r="E20" s="663">
        <f t="shared" si="2"/>
        <v>0</v>
      </c>
      <c r="F20" s="663">
        <f t="shared" si="2"/>
        <v>0</v>
      </c>
      <c r="G20" s="663">
        <f t="shared" si="2"/>
        <v>0</v>
      </c>
      <c r="H20" s="663">
        <f t="shared" si="2"/>
        <v>0</v>
      </c>
      <c r="I20" s="663">
        <f t="shared" si="2"/>
        <v>0</v>
      </c>
      <c r="J20" s="663">
        <f t="shared" si="2"/>
        <v>0</v>
      </c>
      <c r="K20" s="663">
        <f>E20-J20</f>
        <v>0</v>
      </c>
    </row>
    <row r="21" spans="1:11" ht="15.75" thickBot="1">
      <c r="A21" s="618"/>
      <c r="B21" s="619"/>
      <c r="C21" s="619"/>
      <c r="D21" s="619"/>
      <c r="E21" s="619"/>
      <c r="F21" s="619"/>
      <c r="G21" s="619"/>
      <c r="H21" s="619"/>
      <c r="I21" s="619"/>
      <c r="J21" s="619"/>
      <c r="K21" s="619"/>
    </row>
  </sheetData>
  <mergeCells count="5">
    <mergeCell ref="A3:K3"/>
    <mergeCell ref="A1:K1"/>
    <mergeCell ref="A2:K2"/>
    <mergeCell ref="A4:K4"/>
    <mergeCell ref="A5:K5"/>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sheetPr codeName="Hoja6"/>
  <dimension ref="A1:I50"/>
  <sheetViews>
    <sheetView view="pageBreakPreview" zoomScale="90" zoomScaleSheetLayoutView="90" workbookViewId="0">
      <selection activeCell="C33" sqref="C33:H33"/>
    </sheetView>
  </sheetViews>
  <sheetFormatPr baseColWidth="10" defaultColWidth="11.28515625" defaultRowHeight="16.5"/>
  <cols>
    <col min="1" max="1" width="18.85546875" style="3" customWidth="1"/>
    <col min="2" max="7" width="11.28515625" style="3"/>
    <col min="8" max="8" width="12.140625" style="3" customWidth="1"/>
    <col min="9" max="9" width="14.28515625" style="3" customWidth="1"/>
    <col min="10" max="16384" width="11.28515625" style="3"/>
  </cols>
  <sheetData>
    <row r="1" spans="1:9">
      <c r="A1" s="1347" t="s">
        <v>23</v>
      </c>
      <c r="B1" s="1347"/>
      <c r="C1" s="1347"/>
      <c r="D1" s="1347"/>
      <c r="E1" s="1347"/>
      <c r="F1" s="1347"/>
      <c r="G1" s="1347"/>
      <c r="H1" s="1347"/>
      <c r="I1" s="1347"/>
    </row>
    <row r="2" spans="1:9">
      <c r="A2" s="1349" t="s">
        <v>8</v>
      </c>
      <c r="B2" s="1349"/>
      <c r="C2" s="1349"/>
      <c r="D2" s="1349"/>
      <c r="E2" s="1349"/>
      <c r="F2" s="1349"/>
      <c r="G2" s="1349"/>
      <c r="H2" s="1349"/>
      <c r="I2" s="1349"/>
    </row>
    <row r="3" spans="1:9">
      <c r="A3" s="1348" t="str">
        <f>'ETCA-I-01'!A3:G3</f>
        <v>TELEVISORA DE HERMOSILLO, S.A. de C.V.</v>
      </c>
      <c r="B3" s="1348"/>
      <c r="C3" s="1348"/>
      <c r="D3" s="1348"/>
      <c r="E3" s="1348"/>
      <c r="F3" s="1348"/>
      <c r="G3" s="1348"/>
      <c r="H3" s="1348"/>
      <c r="I3" s="1348"/>
    </row>
    <row r="4" spans="1:9">
      <c r="A4" s="1348" t="str">
        <f>'ETCA-I-01'!A4:G4</f>
        <v>Al 30 de Junio de 2019</v>
      </c>
      <c r="B4" s="1348"/>
      <c r="C4" s="1348"/>
      <c r="D4" s="1348"/>
      <c r="E4" s="1348"/>
      <c r="F4" s="1348"/>
      <c r="G4" s="1348"/>
      <c r="H4" s="1348"/>
      <c r="I4" s="1348"/>
    </row>
    <row r="5" spans="1:9" ht="18" customHeight="1" thickBot="1">
      <c r="A5" s="5"/>
      <c r="B5" s="1350" t="s">
        <v>375</v>
      </c>
      <c r="C5" s="1350"/>
      <c r="D5" s="1350"/>
      <c r="E5" s="1350"/>
      <c r="F5" s="1350"/>
      <c r="G5" s="1350"/>
      <c r="H5" s="317"/>
      <c r="I5" s="5"/>
    </row>
    <row r="6" spans="1:9">
      <c r="A6" s="8"/>
      <c r="B6" s="9"/>
      <c r="C6" s="9"/>
      <c r="D6" s="9"/>
      <c r="E6" s="9"/>
      <c r="F6" s="9"/>
      <c r="G6" s="9"/>
      <c r="H6" s="9"/>
      <c r="I6" s="10"/>
    </row>
    <row r="7" spans="1:9">
      <c r="A7" s="11"/>
      <c r="B7" s="12"/>
      <c r="C7" s="12"/>
      <c r="D7" s="12"/>
      <c r="E7" s="12"/>
      <c r="F7" s="12"/>
      <c r="G7" s="12"/>
      <c r="H7" s="12"/>
      <c r="I7" s="13"/>
    </row>
    <row r="8" spans="1:9">
      <c r="A8" s="14" t="s">
        <v>376</v>
      </c>
      <c r="B8" s="1346" t="s">
        <v>1130</v>
      </c>
      <c r="C8" s="1346"/>
      <c r="D8" s="1346"/>
      <c r="E8" s="1346"/>
      <c r="F8" s="1346"/>
      <c r="G8" s="1346"/>
      <c r="H8" s="1346"/>
      <c r="I8" s="13"/>
    </row>
    <row r="9" spans="1:9">
      <c r="A9" s="14"/>
      <c r="B9" s="12"/>
      <c r="C9" s="12"/>
      <c r="D9" s="12"/>
      <c r="E9" s="12"/>
      <c r="F9" s="12"/>
      <c r="G9" s="12"/>
      <c r="H9" s="12"/>
      <c r="I9" s="13"/>
    </row>
    <row r="10" spans="1:9">
      <c r="A10" s="14"/>
      <c r="B10" s="12"/>
      <c r="C10" s="12"/>
      <c r="D10" s="12"/>
      <c r="E10" s="12"/>
      <c r="F10" s="12"/>
      <c r="G10" s="12"/>
      <c r="H10" s="12"/>
      <c r="I10" s="13"/>
    </row>
    <row r="11" spans="1:9">
      <c r="A11" s="14"/>
      <c r="B11" s="12"/>
      <c r="C11" s="12"/>
      <c r="D11" s="12"/>
      <c r="E11" s="12"/>
      <c r="F11" s="12"/>
      <c r="G11" s="12"/>
      <c r="H11" s="12"/>
      <c r="I11" s="13"/>
    </row>
    <row r="12" spans="1:9">
      <c r="A12" s="14"/>
      <c r="B12" s="12"/>
      <c r="C12" s="12"/>
      <c r="D12" s="12"/>
      <c r="E12" s="12"/>
      <c r="F12" s="12"/>
      <c r="G12" s="12"/>
      <c r="H12" s="12"/>
      <c r="I12" s="13"/>
    </row>
    <row r="13" spans="1:9" ht="15.75" customHeight="1">
      <c r="A13" s="11"/>
      <c r="B13" s="12"/>
      <c r="C13" s="15"/>
      <c r="D13" s="15"/>
      <c r="E13" s="15"/>
      <c r="F13" s="15"/>
      <c r="G13" s="15"/>
      <c r="H13" s="15"/>
      <c r="I13" s="13"/>
    </row>
    <row r="14" spans="1:9" ht="15" customHeight="1" thickBot="1">
      <c r="A14" s="16"/>
      <c r="B14" s="1"/>
      <c r="C14" s="17"/>
      <c r="D14" s="17"/>
      <c r="E14" s="17"/>
      <c r="F14" s="17"/>
      <c r="G14" s="17"/>
      <c r="H14" s="17"/>
      <c r="I14" s="2"/>
    </row>
    <row r="15" spans="1:9" ht="15" customHeight="1">
      <c r="A15" s="11"/>
      <c r="B15" s="12"/>
      <c r="C15" s="15"/>
      <c r="D15" s="15"/>
      <c r="E15" s="15"/>
      <c r="F15" s="15"/>
      <c r="G15" s="15"/>
      <c r="H15" s="15"/>
      <c r="I15" s="13"/>
    </row>
    <row r="16" spans="1:9" ht="15" customHeight="1">
      <c r="A16" s="11"/>
      <c r="B16" s="12"/>
      <c r="C16" s="15" t="s">
        <v>248</v>
      </c>
      <c r="D16" s="15"/>
      <c r="E16" s="15"/>
      <c r="F16" s="15"/>
      <c r="G16" s="15"/>
      <c r="H16" s="15"/>
      <c r="I16" s="13"/>
    </row>
    <row r="17" spans="1:9" ht="15" customHeight="1">
      <c r="A17" s="11"/>
      <c r="B17" s="12"/>
      <c r="C17" s="15"/>
      <c r="D17" s="15"/>
      <c r="E17" s="15"/>
      <c r="F17" s="15"/>
      <c r="G17" s="15"/>
      <c r="H17" s="15"/>
      <c r="I17" s="13"/>
    </row>
    <row r="18" spans="1:9" ht="15" customHeight="1">
      <c r="A18" s="11"/>
      <c r="B18" s="12"/>
      <c r="C18" s="15"/>
      <c r="D18" s="15"/>
      <c r="E18" s="15"/>
      <c r="F18" s="15"/>
      <c r="G18" s="15"/>
      <c r="H18" s="15"/>
      <c r="I18" s="13"/>
    </row>
    <row r="19" spans="1:9" ht="15" customHeight="1">
      <c r="A19" s="14" t="s">
        <v>377</v>
      </c>
      <c r="B19" s="12"/>
      <c r="C19" s="15"/>
      <c r="D19" s="15"/>
      <c r="E19" s="15"/>
      <c r="F19" s="15"/>
      <c r="G19" s="15"/>
      <c r="H19" s="15"/>
      <c r="I19" s="13"/>
    </row>
    <row r="20" spans="1:9" ht="15" customHeight="1">
      <c r="A20" s="11"/>
      <c r="B20" s="12"/>
      <c r="C20" s="15"/>
      <c r="D20" s="15"/>
      <c r="E20" s="15"/>
      <c r="F20" s="15"/>
      <c r="G20" s="15"/>
      <c r="H20" s="15"/>
      <c r="I20" s="13"/>
    </row>
    <row r="21" spans="1:9" ht="15" customHeight="1">
      <c r="A21" s="11"/>
      <c r="B21" s="12"/>
      <c r="C21" s="15"/>
      <c r="D21" s="15"/>
      <c r="E21" s="15"/>
      <c r="F21" s="15"/>
      <c r="G21" s="15"/>
      <c r="H21" s="15"/>
      <c r="I21" s="13"/>
    </row>
    <row r="22" spans="1:9" ht="15" customHeight="1">
      <c r="A22" s="11"/>
      <c r="B22" s="12"/>
      <c r="C22" s="15"/>
      <c r="D22" s="15"/>
      <c r="E22" s="15"/>
      <c r="F22" s="15"/>
      <c r="G22" s="15"/>
      <c r="H22" s="15"/>
      <c r="I22" s="13"/>
    </row>
    <row r="23" spans="1:9" ht="15" customHeight="1">
      <c r="A23" s="11"/>
      <c r="B23" s="12"/>
      <c r="C23" s="15"/>
      <c r="D23" s="15"/>
      <c r="E23" s="15"/>
      <c r="F23" s="15"/>
      <c r="G23" s="15"/>
      <c r="H23" s="15"/>
      <c r="I23" s="13"/>
    </row>
    <row r="24" spans="1:9" ht="15" customHeight="1">
      <c r="A24" s="11"/>
      <c r="B24" s="12"/>
      <c r="C24" s="15"/>
      <c r="D24" s="15"/>
      <c r="E24" s="15"/>
      <c r="F24" s="15"/>
      <c r="G24" s="15"/>
      <c r="H24" s="15"/>
      <c r="I24" s="13"/>
    </row>
    <row r="25" spans="1:9" ht="15" customHeight="1">
      <c r="A25" s="11"/>
      <c r="B25" s="12"/>
      <c r="C25" s="15"/>
      <c r="D25" s="15"/>
      <c r="E25" s="15"/>
      <c r="F25" s="15"/>
      <c r="G25" s="15"/>
      <c r="H25" s="15"/>
      <c r="I25" s="13"/>
    </row>
    <row r="26" spans="1:9" ht="15" customHeight="1">
      <c r="A26" s="11"/>
      <c r="B26" s="12"/>
      <c r="C26" s="15"/>
      <c r="D26" s="15"/>
      <c r="E26" s="15"/>
      <c r="F26" s="15"/>
      <c r="G26" s="15"/>
      <c r="H26" s="15"/>
      <c r="I26" s="13"/>
    </row>
    <row r="27" spans="1:9" ht="14.25" customHeight="1">
      <c r="A27" s="11"/>
      <c r="B27" s="12"/>
      <c r="C27" s="15"/>
      <c r="D27" s="15"/>
      <c r="E27" s="15"/>
      <c r="F27" s="15"/>
      <c r="G27" s="15"/>
      <c r="H27" s="15"/>
      <c r="I27" s="13"/>
    </row>
    <row r="28" spans="1:9" ht="15.75" customHeight="1">
      <c r="A28" s="11"/>
      <c r="B28" s="12"/>
      <c r="C28" s="15"/>
      <c r="D28" s="15"/>
      <c r="E28" s="15"/>
      <c r="F28" s="15"/>
      <c r="G28" s="15"/>
      <c r="H28" s="15"/>
      <c r="I28" s="13"/>
    </row>
    <row r="29" spans="1:9">
      <c r="A29" s="11"/>
      <c r="B29" s="12"/>
      <c r="C29" s="15"/>
      <c r="D29" s="15"/>
      <c r="E29" s="15"/>
      <c r="F29" s="15"/>
      <c r="G29" s="15"/>
      <c r="H29" s="15"/>
      <c r="I29" s="13"/>
    </row>
    <row r="30" spans="1:9">
      <c r="A30" s="11"/>
      <c r="B30" s="12"/>
      <c r="C30" s="15"/>
      <c r="D30" s="15"/>
      <c r="E30" s="15"/>
      <c r="F30" s="15"/>
      <c r="G30" s="15"/>
      <c r="H30" s="15"/>
      <c r="I30" s="13"/>
    </row>
    <row r="31" spans="1:9" ht="17.25" thickBot="1">
      <c r="A31" s="16"/>
      <c r="B31" s="1351" t="s">
        <v>4820</v>
      </c>
      <c r="C31" s="1351"/>
      <c r="D31" s="1351"/>
      <c r="E31" s="1351"/>
      <c r="F31" s="1351"/>
      <c r="G31" s="1351"/>
      <c r="H31" s="1351"/>
      <c r="I31" s="2"/>
    </row>
    <row r="32" spans="1:9">
      <c r="A32" s="11"/>
      <c r="B32" s="12"/>
      <c r="C32" s="12"/>
      <c r="D32" s="12"/>
      <c r="E32" s="12"/>
      <c r="F32" s="12"/>
      <c r="G32" s="12"/>
      <c r="H32" s="12"/>
      <c r="I32" s="13"/>
    </row>
    <row r="33" spans="1:9">
      <c r="A33" s="14" t="s">
        <v>378</v>
      </c>
      <c r="B33" s="12"/>
      <c r="C33" s="1346" t="s">
        <v>1131</v>
      </c>
      <c r="D33" s="1346"/>
      <c r="E33" s="1346"/>
      <c r="F33" s="1346"/>
      <c r="G33" s="1346"/>
      <c r="H33" s="1346"/>
      <c r="I33" s="13"/>
    </row>
    <row r="34" spans="1:9">
      <c r="A34" s="11"/>
      <c r="B34" s="12"/>
      <c r="C34" s="12"/>
      <c r="D34" s="12"/>
      <c r="E34" s="12"/>
      <c r="F34" s="12"/>
      <c r="G34" s="12"/>
      <c r="H34" s="12"/>
      <c r="I34" s="13"/>
    </row>
    <row r="35" spans="1:9">
      <c r="A35" s="11"/>
      <c r="B35" s="12"/>
      <c r="C35" s="12"/>
      <c r="D35" s="12"/>
      <c r="E35" s="12"/>
      <c r="F35" s="12"/>
      <c r="G35" s="12"/>
      <c r="H35" s="12"/>
      <c r="I35" s="13"/>
    </row>
    <row r="36" spans="1:9">
      <c r="A36" s="11"/>
      <c r="B36" s="12"/>
      <c r="C36" s="12"/>
      <c r="D36" s="12"/>
      <c r="E36" s="12"/>
      <c r="F36" s="12"/>
      <c r="G36" s="12"/>
      <c r="H36" s="12"/>
      <c r="I36" s="13"/>
    </row>
    <row r="37" spans="1:9">
      <c r="A37" s="11"/>
      <c r="B37" s="12"/>
      <c r="C37" s="12"/>
      <c r="D37" s="12"/>
      <c r="E37" s="12"/>
      <c r="F37" s="12"/>
      <c r="G37" s="12"/>
      <c r="H37" s="12"/>
      <c r="I37" s="13"/>
    </row>
    <row r="38" spans="1:9">
      <c r="A38" s="11"/>
      <c r="B38" s="12"/>
      <c r="C38" s="12"/>
      <c r="D38" s="12"/>
      <c r="E38" s="12"/>
      <c r="F38" s="12"/>
      <c r="G38" s="12"/>
      <c r="H38" s="12"/>
      <c r="I38" s="13"/>
    </row>
    <row r="39" spans="1:9">
      <c r="A39" s="11"/>
      <c r="B39" s="12"/>
      <c r="C39" s="12"/>
      <c r="D39" s="12"/>
      <c r="E39" s="12"/>
      <c r="F39" s="12"/>
      <c r="G39" s="12"/>
      <c r="H39" s="12"/>
      <c r="I39" s="13"/>
    </row>
    <row r="40" spans="1:9">
      <c r="A40" s="11"/>
      <c r="B40" s="12"/>
      <c r="C40" s="12"/>
      <c r="D40" s="12"/>
      <c r="E40" s="12"/>
      <c r="F40" s="12"/>
      <c r="G40" s="12"/>
      <c r="H40" s="12"/>
      <c r="I40" s="13"/>
    </row>
    <row r="41" spans="1:9" ht="17.25" thickBot="1">
      <c r="A41" s="16"/>
      <c r="B41" s="1"/>
      <c r="C41" s="1"/>
      <c r="D41" s="1"/>
      <c r="E41" s="1"/>
      <c r="F41" s="1"/>
      <c r="G41" s="1"/>
      <c r="H41" s="1"/>
      <c r="I41" s="2"/>
    </row>
    <row r="42" spans="1:9">
      <c r="A42" s="3" t="s">
        <v>247</v>
      </c>
    </row>
    <row r="48" spans="1:9">
      <c r="A48" s="12"/>
      <c r="B48" s="12"/>
      <c r="C48" s="12"/>
      <c r="D48" s="12"/>
      <c r="E48" s="12"/>
      <c r="F48" s="12"/>
      <c r="G48" s="12"/>
      <c r="H48" s="12"/>
      <c r="I48" s="12"/>
    </row>
    <row r="49" spans="1:9">
      <c r="A49" s="12"/>
      <c r="B49" s="12"/>
      <c r="C49" s="12"/>
      <c r="D49" s="12"/>
      <c r="E49" s="12"/>
      <c r="F49" s="12"/>
      <c r="G49" s="12"/>
      <c r="H49" s="12"/>
      <c r="I49" s="12"/>
    </row>
    <row r="50" spans="1:9">
      <c r="A50" s="12"/>
      <c r="B50" s="12"/>
      <c r="C50" s="12"/>
      <c r="D50" s="12"/>
      <c r="E50" s="12"/>
      <c r="F50" s="12"/>
      <c r="G50" s="12"/>
      <c r="H50" s="12"/>
      <c r="I50" s="12"/>
    </row>
  </sheetData>
  <mergeCells count="8">
    <mergeCell ref="C33:H33"/>
    <mergeCell ref="A1:I1"/>
    <mergeCell ref="A3:I3"/>
    <mergeCell ref="A2:I2"/>
    <mergeCell ref="A4:I4"/>
    <mergeCell ref="B5:G5"/>
    <mergeCell ref="B8:H8"/>
    <mergeCell ref="B31:H31"/>
  </mergeCells>
  <pageMargins left="0.43307086614173229" right="0.31496062992125984" top="0.55118110236220474"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sheetPr codeName="Hoja7"/>
  <dimension ref="A1:J50"/>
  <sheetViews>
    <sheetView view="pageBreakPreview" zoomScaleSheetLayoutView="100" workbookViewId="0">
      <selection activeCell="A3" sqref="A3:J3"/>
    </sheetView>
  </sheetViews>
  <sheetFormatPr baseColWidth="10" defaultColWidth="11.28515625" defaultRowHeight="16.5"/>
  <cols>
    <col min="1" max="1" width="3.7109375" style="3" customWidth="1"/>
    <col min="2" max="8" width="11.28515625" style="3"/>
    <col min="9" max="9" width="12.28515625" style="3" customWidth="1"/>
    <col min="10" max="16384" width="11.28515625" style="3"/>
  </cols>
  <sheetData>
    <row r="1" spans="1:10">
      <c r="A1" s="1347" t="s">
        <v>23</v>
      </c>
      <c r="B1" s="1347"/>
      <c r="C1" s="1347"/>
      <c r="D1" s="1347"/>
      <c r="E1" s="1347"/>
      <c r="F1" s="1347"/>
      <c r="G1" s="1347"/>
      <c r="H1" s="1347"/>
      <c r="I1" s="1347"/>
      <c r="J1" s="1347"/>
    </row>
    <row r="2" spans="1:10">
      <c r="A2" s="1349" t="s">
        <v>9</v>
      </c>
      <c r="B2" s="1349"/>
      <c r="C2" s="1349"/>
      <c r="D2" s="1349"/>
      <c r="E2" s="1349"/>
      <c r="F2" s="1349"/>
      <c r="G2" s="1349"/>
      <c r="H2" s="1349"/>
      <c r="I2" s="1349"/>
      <c r="J2" s="1349"/>
    </row>
    <row r="3" spans="1:10">
      <c r="A3" s="1348" t="str">
        <f>'ETCA-I-01'!A3:G3</f>
        <v>TELEVISORA DE HERMOSILLO, S.A. de C.V.</v>
      </c>
      <c r="B3" s="1348"/>
      <c r="C3" s="1348"/>
      <c r="D3" s="1348"/>
      <c r="E3" s="1348"/>
      <c r="F3" s="1348"/>
      <c r="G3" s="1348"/>
      <c r="H3" s="1348"/>
      <c r="I3" s="1348"/>
      <c r="J3" s="1348"/>
    </row>
    <row r="4" spans="1:10">
      <c r="A4" s="1348" t="str">
        <f>'ETCA-I-01'!A4:G4</f>
        <v>Al 30 de Junio de 2019</v>
      </c>
      <c r="B4" s="1348"/>
      <c r="C4" s="1348"/>
      <c r="D4" s="1348"/>
      <c r="E4" s="1348"/>
      <c r="F4" s="1348"/>
      <c r="G4" s="1348"/>
      <c r="H4" s="1348"/>
      <c r="I4" s="1348"/>
      <c r="J4" s="1348"/>
    </row>
    <row r="5" spans="1:10" ht="18" customHeight="1" thickBot="1">
      <c r="A5" s="1361" t="s">
        <v>379</v>
      </c>
      <c r="B5" s="1361"/>
      <c r="C5" s="1361"/>
      <c r="D5" s="1361"/>
      <c r="E5" s="1361"/>
      <c r="F5" s="1361"/>
      <c r="G5" s="1361"/>
      <c r="H5" s="1361"/>
      <c r="I5" s="4"/>
    </row>
    <row r="6" spans="1:10">
      <c r="A6" s="8"/>
      <c r="B6" s="9"/>
      <c r="C6" s="9"/>
      <c r="D6" s="9"/>
      <c r="E6" s="9"/>
      <c r="F6" s="9"/>
      <c r="G6" s="9"/>
      <c r="H6" s="9"/>
      <c r="I6" s="9"/>
      <c r="J6" s="10"/>
    </row>
    <row r="7" spans="1:10">
      <c r="A7" s="11"/>
      <c r="B7" s="12"/>
      <c r="C7" s="12"/>
      <c r="D7" s="12"/>
      <c r="E7" s="12"/>
      <c r="F7" s="12"/>
      <c r="G7" s="12"/>
      <c r="H7" s="12"/>
      <c r="I7" s="12"/>
      <c r="J7" s="13"/>
    </row>
    <row r="8" spans="1:10">
      <c r="A8" s="11"/>
      <c r="B8" s="12"/>
      <c r="C8" s="12"/>
      <c r="D8" s="12"/>
      <c r="E8" s="12"/>
      <c r="F8" s="12"/>
      <c r="G8" s="12"/>
      <c r="H8" s="12"/>
      <c r="I8" s="12"/>
      <c r="J8" s="13"/>
    </row>
    <row r="9" spans="1:10" ht="6" customHeight="1">
      <c r="A9" s="11"/>
      <c r="B9" s="12"/>
      <c r="C9" s="12"/>
      <c r="D9" s="12"/>
      <c r="E9" s="12"/>
      <c r="F9" s="12"/>
      <c r="G9" s="12"/>
      <c r="H9" s="12"/>
      <c r="I9" s="12"/>
      <c r="J9" s="13"/>
    </row>
    <row r="10" spans="1:10" ht="9" customHeight="1" thickBot="1">
      <c r="A10" s="11"/>
      <c r="B10" s="12"/>
      <c r="C10" s="12"/>
      <c r="D10" s="12"/>
      <c r="E10" s="12"/>
      <c r="F10" s="12"/>
      <c r="G10" s="12"/>
      <c r="H10" s="12"/>
      <c r="I10" s="12"/>
      <c r="J10" s="13"/>
    </row>
    <row r="11" spans="1:10">
      <c r="A11" s="11"/>
      <c r="B11" s="12"/>
      <c r="C11" s="1352" t="s">
        <v>380</v>
      </c>
      <c r="D11" s="1353"/>
      <c r="E11" s="1353"/>
      <c r="F11" s="1353"/>
      <c r="G11" s="1353"/>
      <c r="H11" s="1354"/>
      <c r="I11" s="12"/>
      <c r="J11" s="13"/>
    </row>
    <row r="12" spans="1:10">
      <c r="A12" s="11"/>
      <c r="B12" s="12"/>
      <c r="C12" s="1355"/>
      <c r="D12" s="1356"/>
      <c r="E12" s="1356"/>
      <c r="F12" s="1356"/>
      <c r="G12" s="1356"/>
      <c r="H12" s="1357"/>
      <c r="I12" s="12"/>
      <c r="J12" s="13"/>
    </row>
    <row r="13" spans="1:10">
      <c r="A13" s="11"/>
      <c r="B13" s="12"/>
      <c r="C13" s="1355"/>
      <c r="D13" s="1356"/>
      <c r="E13" s="1356"/>
      <c r="F13" s="1356"/>
      <c r="G13" s="1356"/>
      <c r="H13" s="1357"/>
      <c r="I13" s="12"/>
      <c r="J13" s="13"/>
    </row>
    <row r="14" spans="1:10">
      <c r="A14" s="11"/>
      <c r="B14" s="12"/>
      <c r="C14" s="1355"/>
      <c r="D14" s="1356"/>
      <c r="E14" s="1356"/>
      <c r="F14" s="1356"/>
      <c r="G14" s="1356"/>
      <c r="H14" s="1357"/>
      <c r="I14" s="12"/>
      <c r="J14" s="13"/>
    </row>
    <row r="15" spans="1:10">
      <c r="A15" s="11"/>
      <c r="B15" s="12"/>
      <c r="C15" s="1355"/>
      <c r="D15" s="1356"/>
      <c r="E15" s="1356"/>
      <c r="F15" s="1356"/>
      <c r="G15" s="1356"/>
      <c r="H15" s="1357"/>
      <c r="I15" s="12"/>
      <c r="J15" s="13"/>
    </row>
    <row r="16" spans="1:10">
      <c r="A16" s="11"/>
      <c r="B16" s="12"/>
      <c r="C16" s="1355"/>
      <c r="D16" s="1356"/>
      <c r="E16" s="1356"/>
      <c r="F16" s="1356"/>
      <c r="G16" s="1356"/>
      <c r="H16" s="1357"/>
      <c r="I16" s="12"/>
      <c r="J16" s="13"/>
    </row>
    <row r="17" spans="1:10" ht="17.25" thickBot="1">
      <c r="A17" s="11"/>
      <c r="B17" s="12"/>
      <c r="C17" s="1358"/>
      <c r="D17" s="1359"/>
      <c r="E17" s="1359"/>
      <c r="F17" s="1359"/>
      <c r="G17" s="1359"/>
      <c r="H17" s="1360"/>
      <c r="I17" s="12"/>
      <c r="J17" s="13"/>
    </row>
    <row r="18" spans="1:10">
      <c r="A18" s="11"/>
      <c r="B18" s="12"/>
      <c r="C18" s="12"/>
      <c r="D18" s="12"/>
      <c r="E18" s="12"/>
      <c r="F18" s="12"/>
      <c r="G18" s="12"/>
      <c r="H18" s="12"/>
      <c r="I18" s="12"/>
      <c r="J18" s="13"/>
    </row>
    <row r="19" spans="1:10">
      <c r="A19" s="11"/>
      <c r="B19" s="12"/>
      <c r="C19" s="19" t="s">
        <v>381</v>
      </c>
      <c r="D19" s="12"/>
      <c r="E19" s="12"/>
      <c r="F19" s="12"/>
      <c r="G19" s="12"/>
      <c r="H19" s="12"/>
      <c r="I19" s="12"/>
      <c r="J19" s="13"/>
    </row>
    <row r="20" spans="1:10" ht="9.75" customHeight="1" thickBot="1">
      <c r="A20" s="11"/>
      <c r="B20" s="12"/>
      <c r="C20" s="19"/>
      <c r="D20" s="12"/>
      <c r="E20" s="12"/>
      <c r="F20" s="12"/>
      <c r="G20" s="12"/>
      <c r="H20" s="12"/>
      <c r="I20" s="12"/>
      <c r="J20" s="13"/>
    </row>
    <row r="21" spans="1:10">
      <c r="A21" s="11"/>
      <c r="B21" s="12"/>
      <c r="C21" s="20" t="s">
        <v>382</v>
      </c>
      <c r="D21" s="21"/>
      <c r="E21" s="21"/>
      <c r="F21" s="21"/>
      <c r="G21" s="21"/>
      <c r="H21" s="22"/>
      <c r="I21" s="12"/>
      <c r="J21" s="13"/>
    </row>
    <row r="22" spans="1:10">
      <c r="A22" s="11"/>
      <c r="B22" s="12"/>
      <c r="C22" s="23" t="s">
        <v>383</v>
      </c>
      <c r="D22" s="24"/>
      <c r="E22" s="24"/>
      <c r="F22" s="24"/>
      <c r="G22" s="24"/>
      <c r="H22" s="25"/>
      <c r="I22" s="12"/>
      <c r="J22" s="13"/>
    </row>
    <row r="23" spans="1:10">
      <c r="A23" s="11"/>
      <c r="B23" s="12"/>
      <c r="C23" s="23" t="s">
        <v>384</v>
      </c>
      <c r="D23" s="24"/>
      <c r="E23" s="24"/>
      <c r="F23" s="24"/>
      <c r="G23" s="24"/>
      <c r="H23" s="25"/>
      <c r="I23" s="12"/>
      <c r="J23" s="13"/>
    </row>
    <row r="24" spans="1:10" ht="17.25" thickBot="1">
      <c r="A24" s="11"/>
      <c r="B24" s="12"/>
      <c r="C24" s="26" t="s">
        <v>385</v>
      </c>
      <c r="D24" s="27"/>
      <c r="E24" s="27"/>
      <c r="F24" s="27"/>
      <c r="G24" s="27"/>
      <c r="H24" s="28"/>
      <c r="I24" s="12"/>
      <c r="J24" s="13"/>
    </row>
    <row r="25" spans="1:10">
      <c r="A25" s="11"/>
      <c r="B25" s="12"/>
      <c r="C25" s="12"/>
      <c r="D25" s="12"/>
      <c r="E25" s="12"/>
      <c r="F25" s="12"/>
      <c r="G25" s="12"/>
      <c r="H25" s="12"/>
      <c r="I25" s="12"/>
      <c r="J25" s="13"/>
    </row>
    <row r="26" spans="1:10">
      <c r="A26" s="29" t="s">
        <v>386</v>
      </c>
      <c r="B26" s="12" t="s">
        <v>387</v>
      </c>
      <c r="C26" s="12"/>
      <c r="D26" s="12"/>
      <c r="E26" s="12"/>
      <c r="F26" s="12"/>
      <c r="G26" s="12"/>
      <c r="H26" s="12"/>
      <c r="I26" s="12"/>
      <c r="J26" s="13"/>
    </row>
    <row r="27" spans="1:10">
      <c r="A27" s="29" t="s">
        <v>388</v>
      </c>
      <c r="B27" s="12" t="s">
        <v>389</v>
      </c>
      <c r="C27" s="12"/>
      <c r="D27" s="12"/>
      <c r="E27" s="12"/>
      <c r="F27" s="12"/>
      <c r="G27" s="12"/>
      <c r="H27" s="12"/>
      <c r="I27" s="12"/>
      <c r="J27" s="13"/>
    </row>
    <row r="28" spans="1:10">
      <c r="A28" s="29" t="s">
        <v>390</v>
      </c>
      <c r="B28" s="12" t="s">
        <v>391</v>
      </c>
      <c r="C28" s="12"/>
      <c r="D28" s="12"/>
      <c r="E28" s="12"/>
      <c r="F28" s="12"/>
      <c r="G28" s="12"/>
      <c r="H28" s="12"/>
      <c r="I28" s="12"/>
      <c r="J28" s="13"/>
    </row>
    <row r="29" spans="1:10">
      <c r="A29" s="29" t="s">
        <v>392</v>
      </c>
      <c r="B29" s="30" t="s">
        <v>393</v>
      </c>
      <c r="C29" s="12"/>
      <c r="D29" s="12"/>
      <c r="E29" s="12"/>
      <c r="F29" s="12"/>
      <c r="G29" s="12"/>
      <c r="H29" s="12"/>
      <c r="I29" s="12"/>
      <c r="J29" s="13"/>
    </row>
    <row r="30" spans="1:10">
      <c r="A30" s="29" t="s">
        <v>394</v>
      </c>
      <c r="B30" s="30" t="s">
        <v>395</v>
      </c>
      <c r="C30" s="12"/>
      <c r="D30" s="12"/>
      <c r="E30" s="12"/>
      <c r="F30" s="12"/>
      <c r="G30" s="12"/>
      <c r="H30" s="12"/>
      <c r="I30" s="12"/>
      <c r="J30" s="13"/>
    </row>
    <row r="31" spans="1:10">
      <c r="A31" s="29" t="s">
        <v>396</v>
      </c>
      <c r="B31" s="30" t="s">
        <v>397</v>
      </c>
      <c r="C31" s="12"/>
      <c r="D31" s="12"/>
      <c r="E31" s="12"/>
      <c r="F31" s="12"/>
      <c r="G31" s="12"/>
      <c r="H31" s="12"/>
      <c r="I31" s="12"/>
      <c r="J31" s="13"/>
    </row>
    <row r="32" spans="1:10">
      <c r="A32" s="29" t="s">
        <v>398</v>
      </c>
      <c r="B32" s="30" t="s">
        <v>399</v>
      </c>
      <c r="C32" s="12"/>
      <c r="D32" s="12"/>
      <c r="E32" s="12"/>
      <c r="F32" s="12"/>
      <c r="G32" s="12"/>
      <c r="H32" s="12"/>
      <c r="I32" s="12"/>
      <c r="J32" s="13"/>
    </row>
    <row r="33" spans="1:10">
      <c r="A33" s="29" t="s">
        <v>400</v>
      </c>
      <c r="B33" s="30" t="s">
        <v>401</v>
      </c>
      <c r="C33" s="12"/>
      <c r="D33" s="12"/>
      <c r="E33" s="12"/>
      <c r="F33" s="12"/>
      <c r="G33" s="12"/>
      <c r="H33" s="12"/>
      <c r="I33" s="12"/>
      <c r="J33" s="13"/>
    </row>
    <row r="34" spans="1:10">
      <c r="A34" s="29" t="s">
        <v>402</v>
      </c>
      <c r="B34" s="30" t="s">
        <v>403</v>
      </c>
      <c r="C34" s="12"/>
      <c r="D34" s="12"/>
      <c r="E34" s="12"/>
      <c r="F34" s="12"/>
      <c r="G34" s="12"/>
      <c r="H34" s="12"/>
      <c r="I34" s="12"/>
      <c r="J34" s="13"/>
    </row>
    <row r="35" spans="1:10">
      <c r="A35" s="29" t="s">
        <v>404</v>
      </c>
      <c r="B35" s="30" t="s">
        <v>405</v>
      </c>
      <c r="C35" s="12"/>
      <c r="D35" s="12"/>
      <c r="E35" s="12"/>
      <c r="F35" s="12"/>
      <c r="G35" s="12"/>
      <c r="H35" s="12"/>
      <c r="I35" s="12"/>
      <c r="J35" s="13"/>
    </row>
    <row r="36" spans="1:10">
      <c r="A36" s="29" t="s">
        <v>406</v>
      </c>
      <c r="B36" s="30" t="s">
        <v>407</v>
      </c>
      <c r="C36" s="12"/>
      <c r="D36" s="12"/>
      <c r="E36" s="12"/>
      <c r="F36" s="12"/>
      <c r="G36" s="12"/>
      <c r="H36" s="12"/>
      <c r="I36" s="12"/>
      <c r="J36" s="13"/>
    </row>
    <row r="37" spans="1:10">
      <c r="A37" s="29" t="s">
        <v>408</v>
      </c>
      <c r="B37" s="30" t="s">
        <v>409</v>
      </c>
      <c r="C37" s="12"/>
      <c r="D37" s="12"/>
      <c r="E37" s="12"/>
      <c r="F37" s="12"/>
      <c r="G37" s="12"/>
      <c r="H37" s="12"/>
      <c r="I37" s="12"/>
      <c r="J37" s="13"/>
    </row>
    <row r="38" spans="1:10">
      <c r="A38" s="29" t="s">
        <v>410</v>
      </c>
      <c r="B38" s="30" t="s">
        <v>411</v>
      </c>
      <c r="C38" s="12"/>
      <c r="D38" s="12"/>
      <c r="E38" s="12"/>
      <c r="F38" s="12"/>
      <c r="G38" s="12"/>
      <c r="H38" s="12"/>
      <c r="I38" s="12"/>
      <c r="J38" s="13"/>
    </row>
    <row r="39" spans="1:10">
      <c r="A39" s="29" t="s">
        <v>412</v>
      </c>
      <c r="B39" s="30" t="s">
        <v>413</v>
      </c>
      <c r="C39" s="12"/>
      <c r="D39" s="12"/>
      <c r="E39" s="12"/>
      <c r="F39" s="12"/>
      <c r="G39" s="12"/>
      <c r="H39" s="12"/>
      <c r="I39" s="12"/>
      <c r="J39" s="13"/>
    </row>
    <row r="40" spans="1:10">
      <c r="A40" s="29" t="s">
        <v>414</v>
      </c>
      <c r="B40" s="30" t="s">
        <v>415</v>
      </c>
      <c r="C40" s="12"/>
      <c r="D40" s="12"/>
      <c r="E40" s="12"/>
      <c r="F40" s="12"/>
      <c r="G40" s="12"/>
      <c r="H40" s="12"/>
      <c r="I40" s="12"/>
      <c r="J40" s="13"/>
    </row>
    <row r="41" spans="1:10">
      <c r="A41" s="29" t="s">
        <v>416</v>
      </c>
      <c r="B41" s="30" t="s">
        <v>417</v>
      </c>
      <c r="C41" s="12"/>
      <c r="D41" s="12"/>
      <c r="E41" s="12"/>
      <c r="F41" s="12"/>
      <c r="G41" s="12"/>
      <c r="H41" s="12"/>
      <c r="I41" s="12"/>
      <c r="J41" s="13"/>
    </row>
    <row r="42" spans="1:10">
      <c r="A42" s="29" t="s">
        <v>418</v>
      </c>
      <c r="B42" s="30" t="s">
        <v>419</v>
      </c>
      <c r="C42" s="12"/>
      <c r="D42" s="12"/>
      <c r="E42" s="12"/>
      <c r="F42" s="12"/>
      <c r="G42" s="12"/>
      <c r="H42" s="12"/>
      <c r="I42" s="12"/>
      <c r="J42" s="13"/>
    </row>
    <row r="43" spans="1:10">
      <c r="A43" s="11"/>
      <c r="B43" s="12"/>
      <c r="C43" s="12"/>
      <c r="D43" s="12"/>
      <c r="E43" s="12"/>
      <c r="F43" s="12"/>
      <c r="G43" s="12"/>
      <c r="H43" s="12"/>
      <c r="I43" s="12"/>
      <c r="J43" s="13"/>
    </row>
    <row r="44" spans="1:10">
      <c r="A44" s="11"/>
      <c r="B44" s="12"/>
      <c r="C44" s="12"/>
      <c r="D44" s="12"/>
      <c r="E44" s="12"/>
      <c r="F44" s="12"/>
      <c r="G44" s="12"/>
      <c r="H44" s="12"/>
      <c r="I44" s="12"/>
      <c r="J44" s="13"/>
    </row>
    <row r="45" spans="1:10">
      <c r="A45" s="11"/>
      <c r="B45" s="12"/>
      <c r="C45" s="12"/>
      <c r="D45" s="12"/>
      <c r="E45" s="12"/>
      <c r="F45" s="12"/>
      <c r="G45" s="12"/>
      <c r="H45" s="12"/>
      <c r="I45" s="12"/>
      <c r="J45" s="13"/>
    </row>
    <row r="46" spans="1:10">
      <c r="A46" s="11"/>
      <c r="B46" s="12"/>
      <c r="C46" s="12"/>
      <c r="D46" s="12"/>
      <c r="E46" s="12"/>
      <c r="F46" s="12"/>
      <c r="G46" s="12"/>
      <c r="H46" s="12"/>
      <c r="I46" s="12"/>
      <c r="J46" s="13"/>
    </row>
    <row r="47" spans="1:10">
      <c r="A47" s="11"/>
      <c r="B47" s="12"/>
      <c r="C47" s="12"/>
      <c r="D47" s="12"/>
      <c r="E47" s="12"/>
      <c r="F47" s="12"/>
      <c r="G47" s="12"/>
      <c r="H47" s="12"/>
      <c r="I47" s="12"/>
      <c r="J47" s="13"/>
    </row>
    <row r="48" spans="1:10">
      <c r="A48" s="11"/>
      <c r="B48" s="12"/>
      <c r="C48" s="12"/>
      <c r="D48" s="12"/>
      <c r="E48" s="12"/>
      <c r="F48" s="12"/>
      <c r="G48" s="12"/>
      <c r="H48" s="12"/>
      <c r="I48" s="12"/>
      <c r="J48" s="13"/>
    </row>
    <row r="49" spans="1:10">
      <c r="A49" s="11"/>
      <c r="B49" s="12"/>
      <c r="C49" s="12"/>
      <c r="D49" s="12"/>
      <c r="E49" s="12"/>
      <c r="F49" s="12"/>
      <c r="G49" s="12"/>
      <c r="H49" s="12"/>
      <c r="I49" s="19"/>
      <c r="J49" s="13"/>
    </row>
    <row r="50" spans="1:10" ht="17.25" thickBot="1">
      <c r="A50" s="16"/>
      <c r="B50" s="1"/>
      <c r="C50" s="1"/>
      <c r="D50" s="1"/>
      <c r="E50" s="1"/>
      <c r="F50" s="1"/>
      <c r="G50" s="1"/>
      <c r="H50" s="1"/>
      <c r="I50" s="1"/>
      <c r="J50" s="2"/>
    </row>
  </sheetData>
  <sheetProtection sheet="1" scenarios="1"/>
  <mergeCells count="6">
    <mergeCell ref="C11:H17"/>
    <mergeCell ref="A1:J1"/>
    <mergeCell ref="A2:J2"/>
    <mergeCell ref="A3:J3"/>
    <mergeCell ref="A4:J4"/>
    <mergeCell ref="A5:H5"/>
  </mergeCells>
  <pageMargins left="0.43307086614173229" right="0.35433070866141736" top="0.47244094488188981" bottom="0.62992125984251968"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sheetPr>
    <tabColor rgb="FFFFFF00"/>
  </sheetPr>
  <dimension ref="A1:H58"/>
  <sheetViews>
    <sheetView tabSelected="1" view="pageBreakPreview" topLeftCell="A34" zoomScaleSheetLayoutView="100" workbookViewId="0">
      <selection activeCell="J21" sqref="J21"/>
    </sheetView>
  </sheetViews>
  <sheetFormatPr baseColWidth="10" defaultColWidth="11.28515625" defaultRowHeight="16.5"/>
  <cols>
    <col min="1" max="1" width="1.140625" style="234" customWidth="1"/>
    <col min="2" max="2" width="31.7109375" style="234" customWidth="1"/>
    <col min="3" max="4" width="14.28515625" style="124" customWidth="1"/>
    <col min="5" max="5" width="13.140625" style="124" customWidth="1"/>
    <col min="6" max="6" width="14" style="124" customWidth="1"/>
    <col min="7" max="7" width="15" style="124" customWidth="1"/>
    <col min="8" max="8" width="14.28515625" style="124" customWidth="1"/>
    <col min="9" max="16384" width="11.28515625" style="124"/>
  </cols>
  <sheetData>
    <row r="1" spans="1:8">
      <c r="A1" s="1307" t="s">
        <v>23</v>
      </c>
      <c r="B1" s="1307"/>
      <c r="C1" s="1307"/>
      <c r="D1" s="1307"/>
      <c r="E1" s="1307"/>
      <c r="F1" s="1307"/>
      <c r="G1" s="1307"/>
      <c r="H1" s="1307"/>
    </row>
    <row r="2" spans="1:8" s="166" customFormat="1" ht="15.75">
      <c r="A2" s="1307" t="s">
        <v>11</v>
      </c>
      <c r="B2" s="1307"/>
      <c r="C2" s="1307"/>
      <c r="D2" s="1307"/>
      <c r="E2" s="1307"/>
      <c r="F2" s="1307"/>
      <c r="G2" s="1307"/>
      <c r="H2" s="1307"/>
    </row>
    <row r="3" spans="1:8" s="166" customFormat="1" ht="15.75">
      <c r="A3" s="1308" t="str">
        <f>'ETCA-I-01'!A3:G3</f>
        <v>TELEVISORA DE HERMOSILLO, S.A. de C.V.</v>
      </c>
      <c r="B3" s="1308"/>
      <c r="C3" s="1308"/>
      <c r="D3" s="1308"/>
      <c r="E3" s="1308"/>
      <c r="F3" s="1308"/>
      <c r="G3" s="1308"/>
      <c r="H3" s="1308"/>
    </row>
    <row r="4" spans="1:8" s="166" customFormat="1">
      <c r="A4" s="1309" t="str">
        <f>'ETCA-I-03'!A4:D4</f>
        <v>Del 01 de Enero al 30 de Junio de 2019</v>
      </c>
      <c r="B4" s="1309"/>
      <c r="C4" s="1309"/>
      <c r="D4" s="1309"/>
      <c r="E4" s="1309"/>
      <c r="F4" s="1309"/>
      <c r="G4" s="1309"/>
      <c r="H4" s="1309"/>
    </row>
    <row r="5" spans="1:8" s="168" customFormat="1" ht="17.25" thickBot="1">
      <c r="A5" s="167"/>
      <c r="B5" s="167"/>
      <c r="C5" s="1310" t="s">
        <v>87</v>
      </c>
      <c r="D5" s="1310"/>
      <c r="E5" s="1310"/>
      <c r="F5" s="1310"/>
      <c r="G5" s="536"/>
      <c r="H5" s="52"/>
    </row>
    <row r="6" spans="1:8" s="205" customFormat="1" ht="17.25" thickBot="1">
      <c r="A6" s="1376" t="s">
        <v>1044</v>
      </c>
      <c r="B6" s="1377"/>
      <c r="C6" s="1365" t="s">
        <v>439</v>
      </c>
      <c r="D6" s="1366"/>
      <c r="E6" s="1366"/>
      <c r="F6" s="1366"/>
      <c r="G6" s="1367"/>
      <c r="H6" s="815"/>
    </row>
    <row r="7" spans="1:8" s="205" customFormat="1" ht="39" thickBot="1">
      <c r="A7" s="1378"/>
      <c r="B7" s="1379"/>
      <c r="C7" s="924" t="s">
        <v>1045</v>
      </c>
      <c r="D7" s="924" t="s">
        <v>420</v>
      </c>
      <c r="E7" s="924" t="s">
        <v>443</v>
      </c>
      <c r="F7" s="925" t="s">
        <v>789</v>
      </c>
      <c r="G7" s="925" t="s">
        <v>1046</v>
      </c>
      <c r="H7" s="926" t="s">
        <v>421</v>
      </c>
    </row>
    <row r="8" spans="1:8" s="205" customFormat="1" ht="17.25" thickBot="1">
      <c r="A8" s="1380"/>
      <c r="B8" s="1381"/>
      <c r="C8" s="219" t="s">
        <v>422</v>
      </c>
      <c r="D8" s="219" t="s">
        <v>423</v>
      </c>
      <c r="E8" s="219" t="s">
        <v>424</v>
      </c>
      <c r="F8" s="816" t="s">
        <v>425</v>
      </c>
      <c r="G8" s="816" t="s">
        <v>426</v>
      </c>
      <c r="H8" s="219" t="s">
        <v>427</v>
      </c>
    </row>
    <row r="9" spans="1:8" s="205" customFormat="1" ht="8.25" customHeight="1">
      <c r="A9" s="209"/>
      <c r="B9" s="812"/>
      <c r="C9" s="817"/>
      <c r="D9" s="817"/>
      <c r="E9" s="818"/>
      <c r="F9" s="817"/>
      <c r="G9" s="817"/>
      <c r="H9" s="818"/>
    </row>
    <row r="10" spans="1:8" ht="17.100000000000001" customHeight="1">
      <c r="A10" s="210"/>
      <c r="B10" s="813" t="s">
        <v>202</v>
      </c>
      <c r="C10" s="819"/>
      <c r="D10" s="819"/>
      <c r="E10" s="820">
        <f>C10+D10</f>
        <v>0</v>
      </c>
      <c r="F10" s="819"/>
      <c r="G10" s="819"/>
      <c r="H10" s="820">
        <f>G10-C10</f>
        <v>0</v>
      </c>
    </row>
    <row r="11" spans="1:8" ht="17.100000000000001" customHeight="1">
      <c r="A11" s="210"/>
      <c r="B11" s="813" t="s">
        <v>203</v>
      </c>
      <c r="C11" s="819">
        <v>0</v>
      </c>
      <c r="D11" s="819">
        <v>0</v>
      </c>
      <c r="E11" s="820">
        <f t="shared" ref="E11:E19" si="0">C11+D11</f>
        <v>0</v>
      </c>
      <c r="F11" s="819">
        <v>0</v>
      </c>
      <c r="G11" s="819">
        <v>0</v>
      </c>
      <c r="H11" s="820">
        <f t="shared" ref="H11:H20" si="1">G11-C11</f>
        <v>0</v>
      </c>
    </row>
    <row r="12" spans="1:8" ht="17.100000000000001" customHeight="1">
      <c r="A12" s="210"/>
      <c r="B12" s="813" t="s">
        <v>428</v>
      </c>
      <c r="C12" s="819">
        <v>0</v>
      </c>
      <c r="D12" s="819"/>
      <c r="E12" s="820">
        <f t="shared" si="0"/>
        <v>0</v>
      </c>
      <c r="F12" s="819"/>
      <c r="G12" s="819"/>
      <c r="H12" s="820">
        <f t="shared" si="1"/>
        <v>0</v>
      </c>
    </row>
    <row r="13" spans="1:8" ht="17.100000000000001" customHeight="1">
      <c r="A13" s="210"/>
      <c r="B13" s="813" t="s">
        <v>205</v>
      </c>
      <c r="C13" s="819">
        <v>0</v>
      </c>
      <c r="D13" s="819"/>
      <c r="E13" s="820">
        <f t="shared" si="0"/>
        <v>0</v>
      </c>
      <c r="F13" s="819"/>
      <c r="G13" s="819"/>
      <c r="H13" s="820">
        <f t="shared" si="1"/>
        <v>0</v>
      </c>
    </row>
    <row r="14" spans="1:8" ht="17.100000000000001" customHeight="1">
      <c r="A14" s="210"/>
      <c r="B14" s="813" t="s">
        <v>429</v>
      </c>
      <c r="C14" s="819">
        <v>0</v>
      </c>
      <c r="D14" s="819"/>
      <c r="E14" s="820">
        <f t="shared" si="0"/>
        <v>0</v>
      </c>
      <c r="F14" s="819"/>
      <c r="G14" s="821"/>
      <c r="H14" s="820">
        <f t="shared" si="1"/>
        <v>0</v>
      </c>
    </row>
    <row r="15" spans="1:8" ht="17.100000000000001" customHeight="1">
      <c r="A15" s="210"/>
      <c r="B15" s="813" t="s">
        <v>430</v>
      </c>
      <c r="C15" s="819">
        <v>0</v>
      </c>
      <c r="D15" s="819"/>
      <c r="E15" s="820">
        <f t="shared" si="0"/>
        <v>0</v>
      </c>
      <c r="F15" s="819"/>
      <c r="G15" s="819"/>
      <c r="H15" s="820">
        <f t="shared" si="1"/>
        <v>0</v>
      </c>
    </row>
    <row r="16" spans="1:8" ht="29.25" customHeight="1">
      <c r="A16" s="210"/>
      <c r="B16" s="813" t="s">
        <v>1047</v>
      </c>
      <c r="C16" s="819">
        <v>70528385</v>
      </c>
      <c r="D16" s="819"/>
      <c r="E16" s="820">
        <f t="shared" si="0"/>
        <v>70528385</v>
      </c>
      <c r="F16" s="819">
        <v>33972967.140000001</v>
      </c>
      <c r="G16" s="819">
        <v>30632802.379999999</v>
      </c>
      <c r="H16" s="820">
        <f t="shared" si="1"/>
        <v>-39895582.620000005</v>
      </c>
    </row>
    <row r="17" spans="1:8" ht="55.5" customHeight="1">
      <c r="A17" s="210"/>
      <c r="B17" s="813" t="s">
        <v>1048</v>
      </c>
      <c r="C17" s="819"/>
      <c r="D17" s="819"/>
      <c r="E17" s="820">
        <f t="shared" si="0"/>
        <v>0</v>
      </c>
      <c r="F17" s="819"/>
      <c r="G17" s="819"/>
      <c r="H17" s="820">
        <f t="shared" si="1"/>
        <v>0</v>
      </c>
    </row>
    <row r="18" spans="1:8" ht="25.5">
      <c r="A18" s="210"/>
      <c r="B18" s="813" t="s">
        <v>1052</v>
      </c>
      <c r="C18" s="819">
        <v>18000000</v>
      </c>
      <c r="D18" s="819">
        <v>0</v>
      </c>
      <c r="E18" s="820">
        <f t="shared" si="0"/>
        <v>18000000</v>
      </c>
      <c r="F18" s="819">
        <v>8188469.9199999999</v>
      </c>
      <c r="G18" s="819">
        <v>8188469.9199999999</v>
      </c>
      <c r="H18" s="820">
        <f t="shared" si="1"/>
        <v>-9811530.0800000001</v>
      </c>
    </row>
    <row r="19" spans="1:8" ht="17.100000000000001" customHeight="1" thickBot="1">
      <c r="A19" s="211"/>
      <c r="B19" s="814" t="s">
        <v>431</v>
      </c>
      <c r="C19" s="822"/>
      <c r="D19" s="822"/>
      <c r="E19" s="823">
        <f t="shared" si="0"/>
        <v>0</v>
      </c>
      <c r="F19" s="822"/>
      <c r="G19" s="822"/>
      <c r="H19" s="823">
        <f t="shared" si="1"/>
        <v>0</v>
      </c>
    </row>
    <row r="20" spans="1:8" s="235" customFormat="1" ht="28.5" customHeight="1" thickBot="1">
      <c r="A20" s="1382" t="s">
        <v>253</v>
      </c>
      <c r="B20" s="1383"/>
      <c r="C20" s="824">
        <f>C10+C11+C12+C13+C14+C15+C16+C17+C18+C19</f>
        <v>88528385</v>
      </c>
      <c r="D20" s="824">
        <f>D10+D11+D12+D13+D14+D15+D16+D17+D18+D19</f>
        <v>0</v>
      </c>
      <c r="E20" s="824">
        <f>E10+E11+E12+E13+E14+E15+E16+E17+E18+E19</f>
        <v>88528385</v>
      </c>
      <c r="F20" s="824">
        <f>F10+F11+F12+F13+F14+F15+F16+F17+F18+F19</f>
        <v>42161437.060000002</v>
      </c>
      <c r="G20" s="824">
        <f>G10+G11+G12+G13+G14+G15+G16+G17+G18+G19</f>
        <v>38821272.299999997</v>
      </c>
      <c r="H20" s="824">
        <f t="shared" si="1"/>
        <v>-49707112.700000003</v>
      </c>
    </row>
    <row r="21" spans="1:8" ht="22.5" customHeight="1" thickBot="1">
      <c r="A21" s="212"/>
      <c r="B21" s="212"/>
      <c r="C21" s="213"/>
      <c r="D21" s="213"/>
      <c r="E21" s="213"/>
      <c r="F21" s="214"/>
      <c r="G21" s="801" t="s">
        <v>1049</v>
      </c>
      <c r="H21" s="802" t="str">
        <f>IF(($G$20-$C$20)&lt;=0,"",$G$20-$C$20)</f>
        <v/>
      </c>
    </row>
    <row r="22" spans="1:8" ht="10.5" customHeight="1" thickBot="1">
      <c r="A22" s="215"/>
      <c r="B22" s="215"/>
      <c r="C22" s="216"/>
      <c r="D22" s="216"/>
      <c r="E22" s="216"/>
      <c r="F22" s="217"/>
      <c r="G22" s="218"/>
      <c r="H22" s="214"/>
    </row>
    <row r="23" spans="1:8" s="205" customFormat="1" ht="17.25" thickBot="1">
      <c r="A23" s="1370" t="s">
        <v>1050</v>
      </c>
      <c r="B23" s="1371"/>
      <c r="C23" s="1365" t="s">
        <v>439</v>
      </c>
      <c r="D23" s="1366"/>
      <c r="E23" s="1366"/>
      <c r="F23" s="1366"/>
      <c r="G23" s="1367"/>
      <c r="H23" s="815"/>
    </row>
    <row r="24" spans="1:8" s="205" customFormat="1" ht="39" thickBot="1">
      <c r="A24" s="1372"/>
      <c r="B24" s="1373"/>
      <c r="C24" s="924" t="s">
        <v>1045</v>
      </c>
      <c r="D24" s="924" t="s">
        <v>420</v>
      </c>
      <c r="E24" s="924" t="s">
        <v>443</v>
      </c>
      <c r="F24" s="925" t="s">
        <v>789</v>
      </c>
      <c r="G24" s="925" t="s">
        <v>1046</v>
      </c>
      <c r="H24" s="926" t="s">
        <v>421</v>
      </c>
    </row>
    <row r="25" spans="1:8" s="205" customFormat="1" ht="17.25" thickBot="1">
      <c r="A25" s="1374"/>
      <c r="B25" s="1375"/>
      <c r="C25" s="219" t="s">
        <v>422</v>
      </c>
      <c r="D25" s="219" t="s">
        <v>423</v>
      </c>
      <c r="E25" s="219" t="s">
        <v>424</v>
      </c>
      <c r="F25" s="816" t="s">
        <v>425</v>
      </c>
      <c r="G25" s="816" t="s">
        <v>426</v>
      </c>
      <c r="H25" s="219" t="s">
        <v>427</v>
      </c>
    </row>
    <row r="26" spans="1:8" s="220" customFormat="1" ht="48" customHeight="1">
      <c r="A26" s="1386" t="s">
        <v>1051</v>
      </c>
      <c r="B26" s="1387"/>
      <c r="C26" s="484">
        <f t="shared" ref="C26:H26" si="2">SUM(C27,C28,C29,C30,C31,C32,C33,C34)</f>
        <v>0</v>
      </c>
      <c r="D26" s="484">
        <f t="shared" si="2"/>
        <v>0</v>
      </c>
      <c r="E26" s="484">
        <f t="shared" si="2"/>
        <v>0</v>
      </c>
      <c r="F26" s="484">
        <f t="shared" si="2"/>
        <v>0</v>
      </c>
      <c r="G26" s="484">
        <f t="shared" si="2"/>
        <v>0</v>
      </c>
      <c r="H26" s="484">
        <f t="shared" si="2"/>
        <v>0</v>
      </c>
    </row>
    <row r="27" spans="1:8" s="220" customFormat="1" ht="17.100000000000001" customHeight="1">
      <c r="A27" s="221" t="s">
        <v>432</v>
      </c>
      <c r="B27" s="222"/>
      <c r="C27" s="485">
        <v>0</v>
      </c>
      <c r="D27" s="485">
        <v>0</v>
      </c>
      <c r="E27" s="486">
        <f>C27+D27</f>
        <v>0</v>
      </c>
      <c r="F27" s="485">
        <v>0</v>
      </c>
      <c r="G27" s="485">
        <v>0</v>
      </c>
      <c r="H27" s="487">
        <f>G27-C27</f>
        <v>0</v>
      </c>
    </row>
    <row r="28" spans="1:8" s="220" customFormat="1" ht="17.100000000000001" customHeight="1">
      <c r="A28" s="221"/>
      <c r="B28" s="226" t="s">
        <v>203</v>
      </c>
      <c r="C28" s="485"/>
      <c r="D28" s="485"/>
      <c r="E28" s="486"/>
      <c r="F28" s="485"/>
      <c r="G28" s="485"/>
      <c r="H28" s="487"/>
    </row>
    <row r="29" spans="1:8" s="220" customFormat="1" ht="17.100000000000001" customHeight="1">
      <c r="A29" s="221" t="s">
        <v>428</v>
      </c>
      <c r="B29" s="222"/>
      <c r="C29" s="485"/>
      <c r="D29" s="485"/>
      <c r="E29" s="486">
        <f t="shared" ref="E29:E43" si="3">C29+D29</f>
        <v>0</v>
      </c>
      <c r="F29" s="485"/>
      <c r="G29" s="485"/>
      <c r="H29" s="487">
        <f t="shared" ref="H29:H43" si="4">G29-C29</f>
        <v>0</v>
      </c>
    </row>
    <row r="30" spans="1:8" s="220" customFormat="1">
      <c r="A30" s="1384" t="s">
        <v>205</v>
      </c>
      <c r="B30" s="1385"/>
      <c r="C30" s="485"/>
      <c r="D30" s="485"/>
      <c r="E30" s="486">
        <f t="shared" si="3"/>
        <v>0</v>
      </c>
      <c r="F30" s="485"/>
      <c r="G30" s="485"/>
      <c r="H30" s="487">
        <f t="shared" si="4"/>
        <v>0</v>
      </c>
    </row>
    <row r="31" spans="1:8" s="220" customFormat="1" ht="17.100000000000001" customHeight="1">
      <c r="A31" s="1384" t="s">
        <v>1068</v>
      </c>
      <c r="B31" s="1385"/>
      <c r="C31" s="485"/>
      <c r="D31" s="485"/>
      <c r="E31" s="486">
        <f t="shared" si="3"/>
        <v>0</v>
      </c>
      <c r="F31" s="485"/>
      <c r="G31" s="485"/>
      <c r="H31" s="487">
        <f t="shared" si="4"/>
        <v>0</v>
      </c>
    </row>
    <row r="32" spans="1:8" ht="17.100000000000001" customHeight="1">
      <c r="A32" s="1384" t="s">
        <v>1069</v>
      </c>
      <c r="B32" s="1385" t="s">
        <v>433</v>
      </c>
      <c r="C32" s="488"/>
      <c r="D32" s="488"/>
      <c r="E32" s="486">
        <f t="shared" si="3"/>
        <v>0</v>
      </c>
      <c r="F32" s="488"/>
      <c r="G32" s="488"/>
      <c r="H32" s="487">
        <f t="shared" si="4"/>
        <v>0</v>
      </c>
    </row>
    <row r="33" spans="1:8" s="220" customFormat="1" ht="51" customHeight="1">
      <c r="A33" s="927"/>
      <c r="B33" s="928" t="s">
        <v>1048</v>
      </c>
      <c r="C33" s="485"/>
      <c r="D33" s="485"/>
      <c r="E33" s="486">
        <f t="shared" si="3"/>
        <v>0</v>
      </c>
      <c r="F33" s="485"/>
      <c r="G33" s="485"/>
      <c r="H33" s="487">
        <f t="shared" si="4"/>
        <v>0</v>
      </c>
    </row>
    <row r="34" spans="1:8" s="220" customFormat="1" ht="27.75" customHeight="1">
      <c r="A34" s="1384" t="s">
        <v>1052</v>
      </c>
      <c r="B34" s="1385"/>
      <c r="C34" s="485"/>
      <c r="D34" s="485"/>
      <c r="E34" s="486">
        <f t="shared" si="3"/>
        <v>0</v>
      </c>
      <c r="F34" s="485"/>
      <c r="G34" s="485"/>
      <c r="H34" s="487">
        <f t="shared" si="4"/>
        <v>0</v>
      </c>
    </row>
    <row r="35" spans="1:8" s="220" customFormat="1" ht="8.25" customHeight="1">
      <c r="A35" s="223"/>
      <c r="B35" s="224"/>
      <c r="C35" s="485"/>
      <c r="D35" s="485"/>
      <c r="E35" s="486"/>
      <c r="F35" s="485"/>
      <c r="G35" s="485"/>
      <c r="H35" s="487"/>
    </row>
    <row r="36" spans="1:8" s="220" customFormat="1" ht="66.75" customHeight="1">
      <c r="A36" s="1368" t="s">
        <v>1053</v>
      </c>
      <c r="B36" s="1369"/>
      <c r="C36" s="484">
        <f t="shared" ref="C36:H36" si="5">SUM(C37:C40)</f>
        <v>88528385</v>
      </c>
      <c r="D36" s="484">
        <f t="shared" si="5"/>
        <v>0</v>
      </c>
      <c r="E36" s="484">
        <f t="shared" si="5"/>
        <v>88528385</v>
      </c>
      <c r="F36" s="484">
        <f t="shared" si="5"/>
        <v>42161437.060000002</v>
      </c>
      <c r="G36" s="484">
        <f t="shared" si="5"/>
        <v>38821272.299999997</v>
      </c>
      <c r="H36" s="484">
        <f t="shared" si="5"/>
        <v>-49707112.700000003</v>
      </c>
    </row>
    <row r="37" spans="1:8" s="220" customFormat="1" ht="17.100000000000001" customHeight="1">
      <c r="A37" s="225"/>
      <c r="B37" s="226" t="s">
        <v>203</v>
      </c>
      <c r="C37" s="485">
        <v>0</v>
      </c>
      <c r="D37" s="485"/>
      <c r="E37" s="486">
        <f t="shared" si="3"/>
        <v>0</v>
      </c>
      <c r="F37" s="485"/>
      <c r="G37" s="485"/>
      <c r="H37" s="487">
        <f t="shared" si="4"/>
        <v>0</v>
      </c>
    </row>
    <row r="38" spans="1:8" s="220" customFormat="1" ht="17.100000000000001" customHeight="1">
      <c r="A38" s="225"/>
      <c r="B38" s="226" t="s">
        <v>1068</v>
      </c>
      <c r="C38" s="485">
        <v>0</v>
      </c>
      <c r="D38" s="485"/>
      <c r="E38" s="486"/>
      <c r="F38" s="485"/>
      <c r="G38" s="485"/>
      <c r="H38" s="487"/>
    </row>
    <row r="39" spans="1:8" s="220" customFormat="1" ht="30.75" customHeight="1">
      <c r="A39" s="225"/>
      <c r="B39" s="929" t="s">
        <v>1070</v>
      </c>
      <c r="C39" s="485">
        <v>70528385</v>
      </c>
      <c r="D39" s="485"/>
      <c r="E39" s="486">
        <f t="shared" si="3"/>
        <v>70528385</v>
      </c>
      <c r="F39" s="485">
        <v>33972967.140000001</v>
      </c>
      <c r="G39" s="485">
        <v>30632802.379999999</v>
      </c>
      <c r="H39" s="487">
        <f t="shared" si="4"/>
        <v>-39895582.620000005</v>
      </c>
    </row>
    <row r="40" spans="1:8" s="220" customFormat="1" ht="29.25" customHeight="1">
      <c r="A40" s="225"/>
      <c r="B40" s="227" t="s">
        <v>1052</v>
      </c>
      <c r="C40" s="485">
        <v>18000000</v>
      </c>
      <c r="D40" s="485">
        <v>0</v>
      </c>
      <c r="E40" s="486">
        <f t="shared" si="3"/>
        <v>18000000</v>
      </c>
      <c r="F40" s="485">
        <v>8188469.9199999999</v>
      </c>
      <c r="G40" s="485">
        <v>8188469.9199999999</v>
      </c>
      <c r="H40" s="487">
        <f t="shared" si="4"/>
        <v>-9811530.0800000001</v>
      </c>
    </row>
    <row r="41" spans="1:8" s="220" customFormat="1" ht="6" customHeight="1">
      <c r="A41" s="225"/>
      <c r="B41" s="226"/>
      <c r="C41" s="485"/>
      <c r="D41" s="485"/>
      <c r="E41" s="486"/>
      <c r="F41" s="485"/>
      <c r="G41" s="485"/>
      <c r="H41" s="487"/>
    </row>
    <row r="42" spans="1:8" s="220" customFormat="1" ht="17.100000000000001" customHeight="1">
      <c r="A42" s="223" t="s">
        <v>435</v>
      </c>
      <c r="B42" s="224"/>
      <c r="C42" s="484">
        <f t="shared" ref="C42:H42" si="6">C43</f>
        <v>0</v>
      </c>
      <c r="D42" s="484">
        <f t="shared" si="6"/>
        <v>0</v>
      </c>
      <c r="E42" s="484">
        <f t="shared" si="6"/>
        <v>0</v>
      </c>
      <c r="F42" s="484">
        <f t="shared" si="6"/>
        <v>0</v>
      </c>
      <c r="G42" s="484">
        <f t="shared" si="6"/>
        <v>0</v>
      </c>
      <c r="H42" s="484">
        <f t="shared" si="6"/>
        <v>0</v>
      </c>
    </row>
    <row r="43" spans="1:8" s="220" customFormat="1" ht="17.100000000000001" customHeight="1">
      <c r="A43" s="223"/>
      <c r="B43" s="228" t="s">
        <v>431</v>
      </c>
      <c r="C43" s="485">
        <v>0</v>
      </c>
      <c r="D43" s="485"/>
      <c r="E43" s="486">
        <f t="shared" si="3"/>
        <v>0</v>
      </c>
      <c r="F43" s="485"/>
      <c r="G43" s="485"/>
      <c r="H43" s="487">
        <f t="shared" si="4"/>
        <v>0</v>
      </c>
    </row>
    <row r="44" spans="1:8" s="220" customFormat="1" ht="12.75" customHeight="1" thickBot="1">
      <c r="A44" s="229"/>
      <c r="B44" s="230"/>
      <c r="C44" s="489"/>
      <c r="D44" s="489"/>
      <c r="E44" s="490"/>
      <c r="F44" s="489"/>
      <c r="G44" s="489"/>
      <c r="H44" s="491"/>
    </row>
    <row r="45" spans="1:8" ht="21.75" customHeight="1" thickBot="1">
      <c r="A45" s="1363" t="s">
        <v>253</v>
      </c>
      <c r="B45" s="1364"/>
      <c r="C45" s="800">
        <f t="shared" ref="C45:H45" si="7">C26+C36+C42</f>
        <v>88528385</v>
      </c>
      <c r="D45" s="800">
        <f t="shared" si="7"/>
        <v>0</v>
      </c>
      <c r="E45" s="800">
        <f t="shared" si="7"/>
        <v>88528385</v>
      </c>
      <c r="F45" s="800">
        <f t="shared" si="7"/>
        <v>42161437.060000002</v>
      </c>
      <c r="G45" s="800">
        <f t="shared" si="7"/>
        <v>38821272.299999997</v>
      </c>
      <c r="H45" s="800">
        <f t="shared" si="7"/>
        <v>-49707112.700000003</v>
      </c>
    </row>
    <row r="46" spans="1:8" ht="23.25" customHeight="1" thickBot="1">
      <c r="A46" s="212"/>
      <c r="B46" s="212"/>
      <c r="C46" s="231"/>
      <c r="D46" s="231"/>
      <c r="E46" s="231"/>
      <c r="F46" s="232"/>
      <c r="G46" s="803" t="s">
        <v>1049</v>
      </c>
      <c r="H46" s="804" t="str">
        <f>IF(($G$45-$C$45)&lt;=0,"",$G$45-$C$45)</f>
        <v/>
      </c>
    </row>
    <row r="47" spans="1:8" ht="23.25" customHeight="1">
      <c r="A47" s="215"/>
      <c r="B47" s="215"/>
      <c r="C47" s="585"/>
      <c r="D47" s="585"/>
      <c r="E47" s="585"/>
      <c r="F47" s="586"/>
      <c r="G47" s="587"/>
      <c r="H47" s="587"/>
    </row>
    <row r="48" spans="1:8" ht="23.25" customHeight="1">
      <c r="A48" s="215"/>
      <c r="B48" s="215"/>
      <c r="C48" s="585"/>
      <c r="D48" s="585"/>
      <c r="E48" s="585"/>
      <c r="F48" s="586"/>
      <c r="G48" s="587"/>
      <c r="H48" s="587"/>
    </row>
    <row r="49" spans="1:8" ht="23.25" customHeight="1">
      <c r="A49" s="215"/>
      <c r="B49" s="215"/>
      <c r="C49" s="585"/>
      <c r="D49" s="585"/>
      <c r="E49" s="585"/>
      <c r="F49" s="586"/>
      <c r="G49" s="587"/>
      <c r="H49" s="587"/>
    </row>
    <row r="50" spans="1:8" s="937" customFormat="1" ht="15.75" customHeight="1">
      <c r="A50" s="933"/>
      <c r="B50" s="934" t="s">
        <v>1077</v>
      </c>
      <c r="C50" s="935"/>
      <c r="D50" s="935"/>
      <c r="E50" s="935"/>
      <c r="F50" s="935"/>
      <c r="G50" s="936"/>
      <c r="H50" s="936"/>
    </row>
    <row r="51" spans="1:8" s="937" customFormat="1" ht="12.75" customHeight="1">
      <c r="A51" s="933"/>
      <c r="B51" s="934" t="s">
        <v>1078</v>
      </c>
      <c r="C51" s="935"/>
      <c r="D51" s="935"/>
      <c r="E51" s="935"/>
      <c r="F51" s="935"/>
      <c r="G51" s="936"/>
      <c r="H51" s="936"/>
    </row>
    <row r="52" spans="1:8" s="937" customFormat="1" ht="26.25" customHeight="1">
      <c r="A52" s="933"/>
      <c r="B52" s="1362" t="s">
        <v>1079</v>
      </c>
      <c r="C52" s="1362"/>
      <c r="D52" s="1362"/>
      <c r="E52" s="1362"/>
      <c r="F52" s="1362"/>
      <c r="G52" s="1362"/>
      <c r="H52" s="1362"/>
    </row>
    <row r="53" spans="1:8" ht="23.25" customHeight="1">
      <c r="A53" s="215"/>
      <c r="B53" s="215"/>
      <c r="C53" s="585"/>
      <c r="D53" s="585"/>
      <c r="E53" s="585"/>
      <c r="F53" s="586"/>
      <c r="G53" s="587"/>
      <c r="H53" s="587"/>
    </row>
    <row r="54" spans="1:8" ht="8.25" customHeight="1">
      <c r="A54" s="233"/>
      <c r="B54" s="124"/>
    </row>
    <row r="55" spans="1:8">
      <c r="A55" s="236"/>
      <c r="B55" s="124"/>
      <c r="H55" s="440"/>
    </row>
    <row r="56" spans="1:8">
      <c r="A56" s="237"/>
      <c r="B56" s="238" t="s">
        <v>436</v>
      </c>
      <c r="C56" s="239"/>
      <c r="D56" s="239"/>
      <c r="E56" s="239"/>
      <c r="F56" s="239"/>
      <c r="G56" s="239"/>
      <c r="H56" s="239"/>
    </row>
    <row r="57" spans="1:8">
      <c r="A57" s="237"/>
      <c r="B57" s="238" t="s">
        <v>437</v>
      </c>
      <c r="C57" s="239"/>
      <c r="D57" s="239"/>
      <c r="E57" s="239"/>
      <c r="F57" s="239"/>
      <c r="G57" s="239"/>
      <c r="H57" s="239"/>
    </row>
    <row r="58" spans="1:8">
      <c r="A58" s="237"/>
      <c r="B58" s="238"/>
      <c r="C58" s="239"/>
      <c r="D58" s="239"/>
      <c r="E58" s="239"/>
      <c r="F58" s="239"/>
      <c r="G58" s="239"/>
      <c r="H58" s="239"/>
    </row>
  </sheetData>
  <sheetProtection formatColumns="0" formatRows="0" insertHyperlinks="0"/>
  <mergeCells count="18">
    <mergeCell ref="A26:B26"/>
    <mergeCell ref="A31:B31"/>
    <mergeCell ref="B52:H52"/>
    <mergeCell ref="A45:B45"/>
    <mergeCell ref="A1:H1"/>
    <mergeCell ref="A2:H2"/>
    <mergeCell ref="A3:H3"/>
    <mergeCell ref="A4:H4"/>
    <mergeCell ref="C5:F5"/>
    <mergeCell ref="C6:G6"/>
    <mergeCell ref="A36:B36"/>
    <mergeCell ref="A23:B25"/>
    <mergeCell ref="A6:B8"/>
    <mergeCell ref="A20:B20"/>
    <mergeCell ref="A30:B30"/>
    <mergeCell ref="A32:B32"/>
    <mergeCell ref="A34:B34"/>
    <mergeCell ref="C23:G23"/>
  </mergeCells>
  <printOptions horizontalCentered="1"/>
  <pageMargins left="0.39370078740157483" right="0.39370078740157483" top="0" bottom="0.51181102362204722" header="0.31496062992125984" footer="0.31496062992125984"/>
  <pageSetup scale="80" fitToHeight="2" orientation="landscape" r:id="rId1"/>
  <rowBreaks count="1" manualBreakCount="1">
    <brk id="22" max="7" man="1"/>
  </rowBreaks>
  <drawing r:id="rId2"/>
</worksheet>
</file>

<file path=xl/worksheets/sheet15.xml><?xml version="1.0" encoding="utf-8"?>
<worksheet xmlns="http://schemas.openxmlformats.org/spreadsheetml/2006/main" xmlns:r="http://schemas.openxmlformats.org/officeDocument/2006/relationships">
  <sheetPr>
    <tabColor rgb="FFFFFF00"/>
  </sheetPr>
  <dimension ref="A1:J91"/>
  <sheetViews>
    <sheetView view="pageBreakPreview" topLeftCell="A4" zoomScale="130" zoomScaleNormal="120" zoomScaleSheetLayoutView="130" workbookViewId="0">
      <selection activeCell="J83" sqref="J83"/>
    </sheetView>
  </sheetViews>
  <sheetFormatPr baseColWidth="10" defaultColWidth="11.42578125" defaultRowHeight="15"/>
  <cols>
    <col min="1" max="1" width="1.85546875" customWidth="1"/>
    <col min="2" max="2" width="0.85546875" customWidth="1"/>
    <col min="3" max="3" width="48.28515625" customWidth="1"/>
    <col min="4" max="4" width="12.85546875" bestFit="1" customWidth="1"/>
    <col min="5" max="5" width="12.85546875" customWidth="1"/>
    <col min="8" max="8" width="12.28515625" bestFit="1" customWidth="1"/>
  </cols>
  <sheetData>
    <row r="1" spans="1:9" ht="15.75">
      <c r="A1" s="1280" t="s">
        <v>23</v>
      </c>
      <c r="B1" s="1280"/>
      <c r="C1" s="1280"/>
      <c r="D1" s="1280"/>
      <c r="E1" s="1280"/>
      <c r="F1" s="1280"/>
      <c r="G1" s="1280"/>
      <c r="H1" s="1280"/>
      <c r="I1" s="1280"/>
    </row>
    <row r="2" spans="1:9" ht="15.75" customHeight="1">
      <c r="A2" s="1281" t="s">
        <v>438</v>
      </c>
      <c r="B2" s="1281"/>
      <c r="C2" s="1281"/>
      <c r="D2" s="1281"/>
      <c r="E2" s="1281"/>
      <c r="F2" s="1281"/>
      <c r="G2" s="1281"/>
      <c r="H2" s="1281"/>
      <c r="I2" s="1281"/>
    </row>
    <row r="3" spans="1:9" ht="16.5" customHeight="1">
      <c r="A3" s="1281" t="str">
        <f>'ETCA-I-01'!A3:G3</f>
        <v>TELEVISORA DE HERMOSILLO, S.A. de C.V.</v>
      </c>
      <c r="B3" s="1281"/>
      <c r="C3" s="1281"/>
      <c r="D3" s="1281"/>
      <c r="E3" s="1281"/>
      <c r="F3" s="1281"/>
      <c r="G3" s="1281"/>
      <c r="H3" s="1281"/>
      <c r="I3" s="1281"/>
    </row>
    <row r="4" spans="1:9" ht="15.75" customHeight="1">
      <c r="A4" s="1428" t="str">
        <f>'ETCA-I-10'!A4:K4</f>
        <v>Del 01 de Enero al 30 de Junio de 2019</v>
      </c>
      <c r="B4" s="1428"/>
      <c r="C4" s="1428"/>
      <c r="D4" s="1428"/>
      <c r="E4" s="1428"/>
      <c r="F4" s="1428"/>
      <c r="G4" s="1428"/>
      <c r="H4" s="1428"/>
      <c r="I4" s="1428"/>
    </row>
    <row r="5" spans="1:9" ht="15.75" customHeight="1" thickBot="1">
      <c r="A5" s="1337" t="s">
        <v>87</v>
      </c>
      <c r="B5" s="1337"/>
      <c r="C5" s="1337"/>
      <c r="D5" s="1337"/>
      <c r="E5" s="1337"/>
      <c r="F5" s="1337"/>
      <c r="G5" s="1337"/>
      <c r="H5" s="1337"/>
      <c r="I5" s="1337"/>
    </row>
    <row r="6" spans="1:9" ht="15.75" thickBot="1">
      <c r="A6" s="1411"/>
      <c r="B6" s="1412"/>
      <c r="C6" s="1413"/>
      <c r="D6" s="1414" t="s">
        <v>439</v>
      </c>
      <c r="E6" s="1415"/>
      <c r="F6" s="1415"/>
      <c r="G6" s="1415"/>
      <c r="H6" s="1416"/>
      <c r="I6" s="1417" t="s">
        <v>440</v>
      </c>
    </row>
    <row r="7" spans="1:9">
      <c r="A7" s="1420" t="s">
        <v>250</v>
      </c>
      <c r="B7" s="1421"/>
      <c r="C7" s="1422"/>
      <c r="D7" s="1417" t="s">
        <v>441</v>
      </c>
      <c r="E7" s="1426" t="s">
        <v>442</v>
      </c>
      <c r="F7" s="1417" t="s">
        <v>443</v>
      </c>
      <c r="G7" s="1417" t="s">
        <v>444</v>
      </c>
      <c r="H7" s="1417" t="s">
        <v>445</v>
      </c>
      <c r="I7" s="1418"/>
    </row>
    <row r="8" spans="1:9" ht="15.75" thickBot="1">
      <c r="A8" s="1423" t="s">
        <v>446</v>
      </c>
      <c r="B8" s="1424"/>
      <c r="C8" s="1425"/>
      <c r="D8" s="1419"/>
      <c r="E8" s="1427"/>
      <c r="F8" s="1419"/>
      <c r="G8" s="1419"/>
      <c r="H8" s="1419"/>
      <c r="I8" s="1419"/>
    </row>
    <row r="9" spans="1:9">
      <c r="A9" s="1406"/>
      <c r="B9" s="1407"/>
      <c r="C9" s="1408"/>
      <c r="D9" s="761"/>
      <c r="E9" s="761"/>
      <c r="F9" s="761"/>
      <c r="G9" s="761"/>
      <c r="H9" s="761"/>
      <c r="I9" s="761"/>
    </row>
    <row r="10" spans="1:9">
      <c r="A10" s="1390" t="s">
        <v>447</v>
      </c>
      <c r="B10" s="1391"/>
      <c r="C10" s="1410"/>
      <c r="D10" s="668"/>
      <c r="E10" s="668"/>
      <c r="F10" s="668"/>
      <c r="G10" s="668"/>
      <c r="H10" s="668"/>
      <c r="I10" s="668"/>
    </row>
    <row r="11" spans="1:9">
      <c r="A11" s="776"/>
      <c r="B11" s="1398" t="s">
        <v>448</v>
      </c>
      <c r="C11" s="1394"/>
      <c r="D11" s="670">
        <v>0</v>
      </c>
      <c r="E11" s="670">
        <v>0</v>
      </c>
      <c r="F11" s="670">
        <f t="shared" ref="F11:F17" si="0">+D11+E11</f>
        <v>0</v>
      </c>
      <c r="G11" s="670">
        <v>0</v>
      </c>
      <c r="H11" s="670">
        <v>0</v>
      </c>
      <c r="I11" s="669">
        <f>+H11-D11</f>
        <v>0</v>
      </c>
    </row>
    <row r="12" spans="1:9">
      <c r="A12" s="776"/>
      <c r="B12" s="1398" t="s">
        <v>449</v>
      </c>
      <c r="C12" s="1394"/>
      <c r="D12" s="670">
        <v>0</v>
      </c>
      <c r="E12" s="670">
        <v>0</v>
      </c>
      <c r="F12" s="670">
        <f t="shared" si="0"/>
        <v>0</v>
      </c>
      <c r="G12" s="670">
        <v>0</v>
      </c>
      <c r="H12" s="670">
        <v>0</v>
      </c>
      <c r="I12" s="669">
        <f t="shared" ref="I12:I17" si="1">+H12-D12</f>
        <v>0</v>
      </c>
    </row>
    <row r="13" spans="1:9">
      <c r="A13" s="776"/>
      <c r="B13" s="1398" t="s">
        <v>450</v>
      </c>
      <c r="C13" s="1394"/>
      <c r="D13" s="670">
        <v>0</v>
      </c>
      <c r="E13" s="670">
        <v>0</v>
      </c>
      <c r="F13" s="670">
        <f t="shared" si="0"/>
        <v>0</v>
      </c>
      <c r="G13" s="670">
        <v>0</v>
      </c>
      <c r="H13" s="670">
        <v>0</v>
      </c>
      <c r="I13" s="669">
        <f t="shared" si="1"/>
        <v>0</v>
      </c>
    </row>
    <row r="14" spans="1:9">
      <c r="A14" s="776"/>
      <c r="B14" s="1398" t="s">
        <v>451</v>
      </c>
      <c r="C14" s="1394"/>
      <c r="D14" s="670">
        <v>0</v>
      </c>
      <c r="E14" s="670">
        <v>0</v>
      </c>
      <c r="F14" s="670">
        <f t="shared" si="0"/>
        <v>0</v>
      </c>
      <c r="G14" s="670">
        <v>0</v>
      </c>
      <c r="H14" s="670">
        <v>0</v>
      </c>
      <c r="I14" s="669">
        <f t="shared" si="1"/>
        <v>0</v>
      </c>
    </row>
    <row r="15" spans="1:9">
      <c r="A15" s="776"/>
      <c r="B15" s="1398" t="s">
        <v>452</v>
      </c>
      <c r="C15" s="1394"/>
      <c r="D15" s="670">
        <v>0</v>
      </c>
      <c r="E15" s="670">
        <v>0</v>
      </c>
      <c r="F15" s="670">
        <f t="shared" si="0"/>
        <v>0</v>
      </c>
      <c r="G15" s="670">
        <v>0</v>
      </c>
      <c r="H15" s="670">
        <v>0</v>
      </c>
      <c r="I15" s="669">
        <f t="shared" si="1"/>
        <v>0</v>
      </c>
    </row>
    <row r="16" spans="1:9">
      <c r="A16" s="776"/>
      <c r="B16" s="1398" t="s">
        <v>453</v>
      </c>
      <c r="C16" s="1394"/>
      <c r="D16" s="670">
        <v>0</v>
      </c>
      <c r="E16" s="670">
        <v>0</v>
      </c>
      <c r="F16" s="670">
        <f t="shared" si="0"/>
        <v>0</v>
      </c>
      <c r="G16" s="670">
        <v>0</v>
      </c>
      <c r="H16" s="670"/>
      <c r="I16" s="669">
        <f t="shared" si="1"/>
        <v>0</v>
      </c>
    </row>
    <row r="17" spans="1:9">
      <c r="A17" s="776"/>
      <c r="B17" s="1398" t="s">
        <v>1054</v>
      </c>
      <c r="C17" s="1394"/>
      <c r="D17" s="670">
        <v>70528385</v>
      </c>
      <c r="E17" s="670">
        <v>0</v>
      </c>
      <c r="F17" s="670">
        <f t="shared" si="0"/>
        <v>70528385</v>
      </c>
      <c r="G17" s="670">
        <v>33972967</v>
      </c>
      <c r="H17" s="670">
        <v>30632802</v>
      </c>
      <c r="I17" s="669">
        <f t="shared" si="1"/>
        <v>-39895583</v>
      </c>
    </row>
    <row r="18" spans="1:9">
      <c r="A18" s="1409"/>
      <c r="B18" s="1398" t="s">
        <v>454</v>
      </c>
      <c r="C18" s="1394"/>
      <c r="D18" s="1403">
        <f t="shared" ref="D18:I18" si="2">SUM(D20:D30)</f>
        <v>0</v>
      </c>
      <c r="E18" s="1403">
        <f t="shared" si="2"/>
        <v>0</v>
      </c>
      <c r="F18" s="1403">
        <f t="shared" si="2"/>
        <v>0</v>
      </c>
      <c r="G18" s="1403">
        <f t="shared" si="2"/>
        <v>0</v>
      </c>
      <c r="H18" s="1403">
        <f t="shared" si="2"/>
        <v>0</v>
      </c>
      <c r="I18" s="1403">
        <f t="shared" si="2"/>
        <v>0</v>
      </c>
    </row>
    <row r="19" spans="1:9">
      <c r="A19" s="1409"/>
      <c r="B19" s="1398" t="s">
        <v>455</v>
      </c>
      <c r="C19" s="1394"/>
      <c r="D19" s="1403"/>
      <c r="E19" s="1403"/>
      <c r="F19" s="1403"/>
      <c r="G19" s="1403"/>
      <c r="H19" s="1403"/>
      <c r="I19" s="1403"/>
    </row>
    <row r="20" spans="1:9">
      <c r="A20" s="776"/>
      <c r="B20" s="774"/>
      <c r="C20" s="775" t="s">
        <v>456</v>
      </c>
      <c r="D20" s="670">
        <v>0</v>
      </c>
      <c r="E20" s="670">
        <v>0</v>
      </c>
      <c r="F20" s="670">
        <f t="shared" ref="F20:F30" si="3">+D20+E20</f>
        <v>0</v>
      </c>
      <c r="G20" s="670">
        <v>0</v>
      </c>
      <c r="H20" s="670">
        <v>0</v>
      </c>
      <c r="I20" s="669">
        <f>+H20-D20</f>
        <v>0</v>
      </c>
    </row>
    <row r="21" spans="1:9">
      <c r="A21" s="776"/>
      <c r="B21" s="774"/>
      <c r="C21" s="775" t="s">
        <v>457</v>
      </c>
      <c r="D21" s="670">
        <v>0</v>
      </c>
      <c r="E21" s="670">
        <v>0</v>
      </c>
      <c r="F21" s="670">
        <f t="shared" si="3"/>
        <v>0</v>
      </c>
      <c r="G21" s="670">
        <v>0</v>
      </c>
      <c r="H21" s="670">
        <v>0</v>
      </c>
      <c r="I21" s="669">
        <f t="shared" ref="I21:I37" si="4">+H21-D21</f>
        <v>0</v>
      </c>
    </row>
    <row r="22" spans="1:9">
      <c r="A22" s="776"/>
      <c r="B22" s="774"/>
      <c r="C22" s="775" t="s">
        <v>458</v>
      </c>
      <c r="D22" s="670">
        <v>0</v>
      </c>
      <c r="E22" s="670">
        <v>0</v>
      </c>
      <c r="F22" s="670">
        <f t="shared" si="3"/>
        <v>0</v>
      </c>
      <c r="G22" s="670">
        <v>0</v>
      </c>
      <c r="H22" s="670">
        <v>0</v>
      </c>
      <c r="I22" s="669">
        <f t="shared" si="4"/>
        <v>0</v>
      </c>
    </row>
    <row r="23" spans="1:9">
      <c r="A23" s="776"/>
      <c r="B23" s="774"/>
      <c r="C23" s="775" t="s">
        <v>459</v>
      </c>
      <c r="D23" s="670">
        <v>0</v>
      </c>
      <c r="E23" s="670">
        <v>0</v>
      </c>
      <c r="F23" s="670">
        <f t="shared" si="3"/>
        <v>0</v>
      </c>
      <c r="G23" s="670">
        <v>0</v>
      </c>
      <c r="H23" s="670">
        <v>0</v>
      </c>
      <c r="I23" s="669">
        <f t="shared" si="4"/>
        <v>0</v>
      </c>
    </row>
    <row r="24" spans="1:9">
      <c r="A24" s="776"/>
      <c r="B24" s="774"/>
      <c r="C24" s="775" t="s">
        <v>460</v>
      </c>
      <c r="D24" s="670">
        <v>0</v>
      </c>
      <c r="E24" s="670">
        <v>0</v>
      </c>
      <c r="F24" s="670">
        <f t="shared" si="3"/>
        <v>0</v>
      </c>
      <c r="G24" s="670">
        <v>0</v>
      </c>
      <c r="H24" s="670">
        <v>0</v>
      </c>
      <c r="I24" s="669">
        <f t="shared" si="4"/>
        <v>0</v>
      </c>
    </row>
    <row r="25" spans="1:9">
      <c r="A25" s="776"/>
      <c r="B25" s="774"/>
      <c r="C25" s="775" t="s">
        <v>461</v>
      </c>
      <c r="D25" s="670">
        <v>0</v>
      </c>
      <c r="E25" s="670">
        <v>0</v>
      </c>
      <c r="F25" s="670">
        <f t="shared" si="3"/>
        <v>0</v>
      </c>
      <c r="G25" s="670">
        <v>0</v>
      </c>
      <c r="H25" s="670">
        <v>0</v>
      </c>
      <c r="I25" s="669">
        <f t="shared" si="4"/>
        <v>0</v>
      </c>
    </row>
    <row r="26" spans="1:9">
      <c r="A26" s="776"/>
      <c r="B26" s="774"/>
      <c r="C26" s="775" t="s">
        <v>462</v>
      </c>
      <c r="D26" s="670">
        <v>0</v>
      </c>
      <c r="E26" s="670">
        <v>0</v>
      </c>
      <c r="F26" s="670">
        <f t="shared" si="3"/>
        <v>0</v>
      </c>
      <c r="G26" s="670">
        <v>0</v>
      </c>
      <c r="H26" s="670">
        <v>0</v>
      </c>
      <c r="I26" s="669">
        <f t="shared" si="4"/>
        <v>0</v>
      </c>
    </row>
    <row r="27" spans="1:9">
      <c r="A27" s="776"/>
      <c r="B27" s="774"/>
      <c r="C27" s="775" t="s">
        <v>463</v>
      </c>
      <c r="D27" s="670">
        <v>0</v>
      </c>
      <c r="E27" s="670">
        <v>0</v>
      </c>
      <c r="F27" s="670">
        <f t="shared" si="3"/>
        <v>0</v>
      </c>
      <c r="G27" s="670">
        <v>0</v>
      </c>
      <c r="H27" s="670">
        <v>0</v>
      </c>
      <c r="I27" s="669">
        <f t="shared" si="4"/>
        <v>0</v>
      </c>
    </row>
    <row r="28" spans="1:9">
      <c r="A28" s="776"/>
      <c r="B28" s="774"/>
      <c r="C28" s="775" t="s">
        <v>464</v>
      </c>
      <c r="D28" s="670">
        <v>0</v>
      </c>
      <c r="E28" s="670">
        <v>0</v>
      </c>
      <c r="F28" s="670">
        <f t="shared" si="3"/>
        <v>0</v>
      </c>
      <c r="G28" s="670">
        <v>0</v>
      </c>
      <c r="H28" s="670">
        <v>0</v>
      </c>
      <c r="I28" s="669">
        <f t="shared" si="4"/>
        <v>0</v>
      </c>
    </row>
    <row r="29" spans="1:9">
      <c r="A29" s="776"/>
      <c r="B29" s="774"/>
      <c r="C29" s="775" t="s">
        <v>465</v>
      </c>
      <c r="D29" s="670">
        <v>0</v>
      </c>
      <c r="E29" s="670">
        <v>0</v>
      </c>
      <c r="F29" s="670">
        <f t="shared" si="3"/>
        <v>0</v>
      </c>
      <c r="G29" s="670">
        <v>0</v>
      </c>
      <c r="H29" s="670">
        <v>0</v>
      </c>
      <c r="I29" s="669">
        <f t="shared" si="4"/>
        <v>0</v>
      </c>
    </row>
    <row r="30" spans="1:9">
      <c r="A30" s="776"/>
      <c r="B30" s="774"/>
      <c r="C30" s="775" t="s">
        <v>466</v>
      </c>
      <c r="D30" s="670">
        <v>0</v>
      </c>
      <c r="E30" s="670">
        <v>0</v>
      </c>
      <c r="F30" s="670">
        <f t="shared" si="3"/>
        <v>0</v>
      </c>
      <c r="G30" s="670">
        <v>0</v>
      </c>
      <c r="H30" s="670">
        <v>0</v>
      </c>
      <c r="I30" s="669">
        <f t="shared" si="4"/>
        <v>0</v>
      </c>
    </row>
    <row r="31" spans="1:9">
      <c r="A31" s="776"/>
      <c r="B31" s="1398" t="s">
        <v>467</v>
      </c>
      <c r="C31" s="1394"/>
      <c r="D31" s="669">
        <f t="shared" ref="D31:I31" si="5">SUM(D32:D36)</f>
        <v>0</v>
      </c>
      <c r="E31" s="669">
        <f t="shared" si="5"/>
        <v>0</v>
      </c>
      <c r="F31" s="669">
        <f t="shared" si="5"/>
        <v>0</v>
      </c>
      <c r="G31" s="669">
        <f t="shared" si="5"/>
        <v>0</v>
      </c>
      <c r="H31" s="669">
        <f t="shared" si="5"/>
        <v>0</v>
      </c>
      <c r="I31" s="669">
        <f t="shared" si="5"/>
        <v>0</v>
      </c>
    </row>
    <row r="32" spans="1:9">
      <c r="A32" s="776"/>
      <c r="B32" s="774"/>
      <c r="C32" s="775" t="s">
        <v>468</v>
      </c>
      <c r="D32" s="670">
        <v>0</v>
      </c>
      <c r="E32" s="670">
        <v>0</v>
      </c>
      <c r="F32" s="670">
        <v>0</v>
      </c>
      <c r="G32" s="670"/>
      <c r="H32" s="670">
        <v>0</v>
      </c>
      <c r="I32" s="669">
        <f t="shared" si="4"/>
        <v>0</v>
      </c>
    </row>
    <row r="33" spans="1:9">
      <c r="A33" s="776"/>
      <c r="B33" s="774"/>
      <c r="C33" s="775" t="s">
        <v>469</v>
      </c>
      <c r="D33" s="670">
        <v>0</v>
      </c>
      <c r="E33" s="670">
        <v>0</v>
      </c>
      <c r="F33" s="670">
        <f>+D33+E33</f>
        <v>0</v>
      </c>
      <c r="G33" s="670"/>
      <c r="H33" s="670">
        <v>0</v>
      </c>
      <c r="I33" s="669">
        <f t="shared" si="4"/>
        <v>0</v>
      </c>
    </row>
    <row r="34" spans="1:9" ht="15.75" thickBot="1">
      <c r="A34" s="636"/>
      <c r="B34" s="713"/>
      <c r="C34" s="764" t="s">
        <v>470</v>
      </c>
      <c r="D34" s="671">
        <v>0</v>
      </c>
      <c r="E34" s="671">
        <v>0</v>
      </c>
      <c r="F34" s="671">
        <f>+D34+E34</f>
        <v>0</v>
      </c>
      <c r="G34" s="671"/>
      <c r="H34" s="671"/>
      <c r="I34" s="739">
        <f t="shared" si="4"/>
        <v>0</v>
      </c>
    </row>
    <row r="35" spans="1:9">
      <c r="A35" s="776"/>
      <c r="B35" s="774"/>
      <c r="C35" s="775" t="s">
        <v>471</v>
      </c>
      <c r="D35" s="670">
        <v>0</v>
      </c>
      <c r="E35" s="670">
        <v>0</v>
      </c>
      <c r="F35" s="670">
        <f>+D35+E35</f>
        <v>0</v>
      </c>
      <c r="G35" s="670"/>
      <c r="H35" s="670"/>
      <c r="I35" s="669">
        <f t="shared" si="4"/>
        <v>0</v>
      </c>
    </row>
    <row r="36" spans="1:9">
      <c r="A36" s="776"/>
      <c r="B36" s="774"/>
      <c r="C36" s="775" t="s">
        <v>472</v>
      </c>
      <c r="D36" s="670">
        <v>0</v>
      </c>
      <c r="E36" s="670">
        <v>0</v>
      </c>
      <c r="F36" s="670">
        <f>+D36+E36</f>
        <v>0</v>
      </c>
      <c r="G36" s="670"/>
      <c r="H36" s="670"/>
      <c r="I36" s="669">
        <f t="shared" si="4"/>
        <v>0</v>
      </c>
    </row>
    <row r="37" spans="1:9">
      <c r="A37" s="776"/>
      <c r="B37" s="1404" t="s">
        <v>1055</v>
      </c>
      <c r="C37" s="1405"/>
      <c r="D37" s="670">
        <v>18000000</v>
      </c>
      <c r="E37" s="670"/>
      <c r="F37" s="762">
        <f>+D37+E37</f>
        <v>18000000</v>
      </c>
      <c r="G37" s="670">
        <v>8188470</v>
      </c>
      <c r="H37" s="670">
        <v>8188470</v>
      </c>
      <c r="I37" s="763">
        <f t="shared" si="4"/>
        <v>-9811530</v>
      </c>
    </row>
    <row r="38" spans="1:9">
      <c r="A38" s="776"/>
      <c r="B38" s="1398" t="s">
        <v>473</v>
      </c>
      <c r="C38" s="1394"/>
      <c r="D38" s="669">
        <f t="shared" ref="D38:I38" si="6">SUM(D39)</f>
        <v>0</v>
      </c>
      <c r="E38" s="669">
        <f t="shared" si="6"/>
        <v>0</v>
      </c>
      <c r="F38" s="669">
        <f t="shared" si="6"/>
        <v>0</v>
      </c>
      <c r="G38" s="669">
        <f t="shared" si="6"/>
        <v>0</v>
      </c>
      <c r="H38" s="669">
        <f t="shared" si="6"/>
        <v>0</v>
      </c>
      <c r="I38" s="669">
        <f t="shared" si="6"/>
        <v>0</v>
      </c>
    </row>
    <row r="39" spans="1:9">
      <c r="A39" s="776"/>
      <c r="B39" s="774"/>
      <c r="C39" s="775" t="s">
        <v>474</v>
      </c>
      <c r="D39" s="670">
        <v>0</v>
      </c>
      <c r="E39" s="670"/>
      <c r="F39" s="670">
        <f>+D39+E39</f>
        <v>0</v>
      </c>
      <c r="G39" s="670"/>
      <c r="H39" s="670"/>
      <c r="I39" s="669">
        <f>+H39-D39</f>
        <v>0</v>
      </c>
    </row>
    <row r="40" spans="1:9">
      <c r="A40" s="776"/>
      <c r="B40" s="1398" t="s">
        <v>475</v>
      </c>
      <c r="C40" s="1394"/>
      <c r="D40" s="669">
        <f t="shared" ref="D40:I40" si="7">SUM(D41:D42)</f>
        <v>0</v>
      </c>
      <c r="E40" s="669">
        <f t="shared" si="7"/>
        <v>0</v>
      </c>
      <c r="F40" s="669">
        <f t="shared" si="7"/>
        <v>0</v>
      </c>
      <c r="G40" s="669">
        <f t="shared" si="7"/>
        <v>0</v>
      </c>
      <c r="H40" s="669">
        <f t="shared" si="7"/>
        <v>0</v>
      </c>
      <c r="I40" s="669">
        <f t="shared" si="7"/>
        <v>0</v>
      </c>
    </row>
    <row r="41" spans="1:9">
      <c r="A41" s="776"/>
      <c r="B41" s="774"/>
      <c r="C41" s="775" t="s">
        <v>476</v>
      </c>
      <c r="D41" s="670">
        <v>0</v>
      </c>
      <c r="E41" s="670">
        <v>0</v>
      </c>
      <c r="F41" s="670">
        <f>+D41+E41</f>
        <v>0</v>
      </c>
      <c r="G41" s="670"/>
      <c r="H41" s="670"/>
      <c r="I41" s="669">
        <f>H41-D41</f>
        <v>0</v>
      </c>
    </row>
    <row r="42" spans="1:9">
      <c r="A42" s="776"/>
      <c r="B42" s="774"/>
      <c r="C42" s="775" t="s">
        <v>477</v>
      </c>
      <c r="D42" s="670">
        <v>0</v>
      </c>
      <c r="E42" s="670">
        <v>0</v>
      </c>
      <c r="F42" s="670">
        <f>+D42+E42</f>
        <v>0</v>
      </c>
      <c r="G42" s="670"/>
      <c r="H42" s="670"/>
      <c r="I42" s="669">
        <f>H42-D42</f>
        <v>0</v>
      </c>
    </row>
    <row r="43" spans="1:9" ht="8.25" customHeight="1">
      <c r="A43" s="776"/>
      <c r="B43" s="774"/>
      <c r="C43" s="775"/>
      <c r="D43" s="665"/>
      <c r="E43" s="665"/>
      <c r="F43" s="665"/>
      <c r="G43" s="665"/>
      <c r="H43" s="665"/>
      <c r="I43" s="669"/>
    </row>
    <row r="44" spans="1:9" ht="15" customHeight="1">
      <c r="A44" s="792" t="s">
        <v>478</v>
      </c>
      <c r="B44" s="644"/>
      <c r="C44" s="664"/>
      <c r="D44" s="1402">
        <f t="shared" ref="D44:I44" si="8">+D11+D12+D13+D14+D15+D16+D17+D18+D31+D37+D38+D40</f>
        <v>88528385</v>
      </c>
      <c r="E44" s="1402">
        <f t="shared" si="8"/>
        <v>0</v>
      </c>
      <c r="F44" s="1402">
        <f t="shared" si="8"/>
        <v>88528385</v>
      </c>
      <c r="G44" s="1402">
        <f t="shared" si="8"/>
        <v>42161437</v>
      </c>
      <c r="H44" s="1402">
        <f t="shared" si="8"/>
        <v>38821272</v>
      </c>
      <c r="I44" s="1402">
        <f t="shared" si="8"/>
        <v>-49707113</v>
      </c>
    </row>
    <row r="45" spans="1:9">
      <c r="A45" s="792" t="s">
        <v>479</v>
      </c>
      <c r="B45" s="644"/>
      <c r="C45" s="664"/>
      <c r="D45" s="1402"/>
      <c r="E45" s="1402"/>
      <c r="F45" s="1402"/>
      <c r="G45" s="1402"/>
      <c r="H45" s="1402"/>
      <c r="I45" s="1402"/>
    </row>
    <row r="46" spans="1:9" ht="8.25" customHeight="1">
      <c r="A46" s="793"/>
      <c r="B46" s="777"/>
      <c r="C46" s="778"/>
      <c r="D46" s="1402"/>
      <c r="E46" s="1402"/>
      <c r="F46" s="1402"/>
      <c r="G46" s="1402"/>
      <c r="H46" s="1402"/>
      <c r="I46" s="1402"/>
    </row>
    <row r="47" spans="1:9">
      <c r="A47" s="1390" t="s">
        <v>480</v>
      </c>
      <c r="B47" s="1391"/>
      <c r="C47" s="1392"/>
      <c r="D47" s="672"/>
      <c r="E47" s="672"/>
      <c r="F47" s="672"/>
      <c r="G47" s="672"/>
      <c r="H47" s="672"/>
      <c r="I47" s="673" t="str">
        <f>IF(($H$44-$D$44)&lt;=0," ",$H$44-$D$44)</f>
        <v/>
      </c>
    </row>
    <row r="48" spans="1:9" ht="11.25" customHeight="1">
      <c r="A48" s="776"/>
      <c r="B48" s="774"/>
      <c r="C48" s="775"/>
      <c r="D48" s="665"/>
      <c r="E48" s="665"/>
      <c r="F48" s="665"/>
      <c r="G48" s="665"/>
      <c r="H48" s="665"/>
      <c r="I48" s="669"/>
    </row>
    <row r="49" spans="1:9">
      <c r="A49" s="1390" t="s">
        <v>481</v>
      </c>
      <c r="B49" s="1391"/>
      <c r="C49" s="1392"/>
      <c r="D49" s="665"/>
      <c r="E49" s="665"/>
      <c r="F49" s="665"/>
      <c r="G49" s="665"/>
      <c r="H49" s="665"/>
      <c r="I49" s="669"/>
    </row>
    <row r="50" spans="1:9">
      <c r="A50" s="776"/>
      <c r="B50" s="1398" t="s">
        <v>482</v>
      </c>
      <c r="C50" s="1394"/>
      <c r="D50" s="665">
        <f t="shared" ref="D50:I50" si="9">SUM(D51:D58)</f>
        <v>0</v>
      </c>
      <c r="E50" s="665">
        <f t="shared" si="9"/>
        <v>0</v>
      </c>
      <c r="F50" s="665">
        <f t="shared" si="9"/>
        <v>0</v>
      </c>
      <c r="G50" s="665">
        <f t="shared" si="9"/>
        <v>0</v>
      </c>
      <c r="H50" s="665">
        <f t="shared" si="9"/>
        <v>0</v>
      </c>
      <c r="I50" s="669">
        <f t="shared" si="9"/>
        <v>0</v>
      </c>
    </row>
    <row r="51" spans="1:9">
      <c r="A51" s="776"/>
      <c r="B51" s="774"/>
      <c r="C51" s="775" t="s">
        <v>483</v>
      </c>
      <c r="D51" s="670">
        <v>0</v>
      </c>
      <c r="E51" s="670">
        <v>0</v>
      </c>
      <c r="F51" s="670">
        <f t="shared" ref="F51:F79" si="10">+D51+E51</f>
        <v>0</v>
      </c>
      <c r="G51" s="670">
        <v>0</v>
      </c>
      <c r="H51" s="670">
        <v>0</v>
      </c>
      <c r="I51" s="669">
        <f>H51-D51</f>
        <v>0</v>
      </c>
    </row>
    <row r="52" spans="1:9">
      <c r="A52" s="776"/>
      <c r="B52" s="774"/>
      <c r="C52" s="775" t="s">
        <v>484</v>
      </c>
      <c r="D52" s="670">
        <v>0</v>
      </c>
      <c r="E52" s="670"/>
      <c r="F52" s="670">
        <f t="shared" si="10"/>
        <v>0</v>
      </c>
      <c r="G52" s="670"/>
      <c r="H52" s="670"/>
      <c r="I52" s="669">
        <f t="shared" ref="I52:I63" si="11">H52-D52</f>
        <v>0</v>
      </c>
    </row>
    <row r="53" spans="1:9">
      <c r="A53" s="776"/>
      <c r="B53" s="774"/>
      <c r="C53" s="775" t="s">
        <v>485</v>
      </c>
      <c r="D53" s="670">
        <v>0</v>
      </c>
      <c r="E53" s="670"/>
      <c r="F53" s="670">
        <f t="shared" si="10"/>
        <v>0</v>
      </c>
      <c r="G53" s="670"/>
      <c r="H53" s="670"/>
      <c r="I53" s="669">
        <f t="shared" si="11"/>
        <v>0</v>
      </c>
    </row>
    <row r="54" spans="1:9" ht="18">
      <c r="A54" s="776"/>
      <c r="B54" s="774"/>
      <c r="C54" s="779" t="s">
        <v>486</v>
      </c>
      <c r="D54" s="670">
        <v>0</v>
      </c>
      <c r="E54" s="670"/>
      <c r="F54" s="670">
        <f t="shared" si="10"/>
        <v>0</v>
      </c>
      <c r="G54" s="670"/>
      <c r="H54" s="670"/>
      <c r="I54" s="669">
        <f t="shared" si="11"/>
        <v>0</v>
      </c>
    </row>
    <row r="55" spans="1:9">
      <c r="A55" s="776"/>
      <c r="B55" s="774"/>
      <c r="C55" s="775" t="s">
        <v>487</v>
      </c>
      <c r="D55" s="670">
        <v>0</v>
      </c>
      <c r="E55" s="670">
        <v>0</v>
      </c>
      <c r="F55" s="670">
        <f t="shared" si="10"/>
        <v>0</v>
      </c>
      <c r="G55" s="670">
        <v>0</v>
      </c>
      <c r="H55" s="670">
        <v>0</v>
      </c>
      <c r="I55" s="669">
        <f t="shared" si="11"/>
        <v>0</v>
      </c>
    </row>
    <row r="56" spans="1:9">
      <c r="A56" s="776"/>
      <c r="B56" s="774"/>
      <c r="C56" s="775" t="s">
        <v>488</v>
      </c>
      <c r="D56" s="670">
        <v>0</v>
      </c>
      <c r="E56" s="670"/>
      <c r="F56" s="670">
        <f t="shared" si="10"/>
        <v>0</v>
      </c>
      <c r="G56" s="670"/>
      <c r="H56" s="670"/>
      <c r="I56" s="669">
        <f t="shared" si="11"/>
        <v>0</v>
      </c>
    </row>
    <row r="57" spans="1:9" ht="18">
      <c r="A57" s="776"/>
      <c r="B57" s="774"/>
      <c r="C57" s="779" t="s">
        <v>489</v>
      </c>
      <c r="D57" s="670">
        <v>0</v>
      </c>
      <c r="E57" s="670"/>
      <c r="F57" s="670">
        <f t="shared" si="10"/>
        <v>0</v>
      </c>
      <c r="G57" s="670"/>
      <c r="H57" s="670"/>
      <c r="I57" s="669">
        <f t="shared" si="11"/>
        <v>0</v>
      </c>
    </row>
    <row r="58" spans="1:9" ht="18">
      <c r="A58" s="776"/>
      <c r="B58" s="774"/>
      <c r="C58" s="779" t="s">
        <v>490</v>
      </c>
      <c r="D58" s="670">
        <v>0</v>
      </c>
      <c r="E58" s="670"/>
      <c r="F58" s="670">
        <f t="shared" si="10"/>
        <v>0</v>
      </c>
      <c r="G58" s="670"/>
      <c r="H58" s="670"/>
      <c r="I58" s="669">
        <f t="shared" si="11"/>
        <v>0</v>
      </c>
    </row>
    <row r="59" spans="1:9">
      <c r="A59" s="776"/>
      <c r="B59" s="1398" t="s">
        <v>491</v>
      </c>
      <c r="C59" s="1394"/>
      <c r="D59" s="665">
        <f t="shared" ref="D59:I59" si="12">SUM(D60:D63)</f>
        <v>0</v>
      </c>
      <c r="E59" s="665">
        <f t="shared" si="12"/>
        <v>0</v>
      </c>
      <c r="F59" s="665">
        <f t="shared" si="12"/>
        <v>0</v>
      </c>
      <c r="G59" s="665">
        <f t="shared" si="12"/>
        <v>0</v>
      </c>
      <c r="H59" s="665">
        <f t="shared" si="12"/>
        <v>0</v>
      </c>
      <c r="I59" s="669">
        <f t="shared" si="12"/>
        <v>0</v>
      </c>
    </row>
    <row r="60" spans="1:9">
      <c r="A60" s="776"/>
      <c r="B60" s="774"/>
      <c r="C60" s="775" t="s">
        <v>492</v>
      </c>
      <c r="D60" s="670">
        <v>0</v>
      </c>
      <c r="E60" s="670"/>
      <c r="F60" s="670">
        <f t="shared" si="10"/>
        <v>0</v>
      </c>
      <c r="G60" s="670"/>
      <c r="H60" s="670"/>
      <c r="I60" s="669">
        <f t="shared" si="11"/>
        <v>0</v>
      </c>
    </row>
    <row r="61" spans="1:9">
      <c r="A61" s="776"/>
      <c r="B61" s="774"/>
      <c r="C61" s="775" t="s">
        <v>493</v>
      </c>
      <c r="D61" s="670">
        <v>0</v>
      </c>
      <c r="E61" s="670"/>
      <c r="F61" s="670">
        <v>0</v>
      </c>
      <c r="G61" s="670"/>
      <c r="H61" s="670"/>
      <c r="I61" s="669">
        <f t="shared" si="11"/>
        <v>0</v>
      </c>
    </row>
    <row r="62" spans="1:9">
      <c r="A62" s="776"/>
      <c r="B62" s="774"/>
      <c r="C62" s="775" t="s">
        <v>494</v>
      </c>
      <c r="D62" s="670">
        <v>0</v>
      </c>
      <c r="E62" s="670"/>
      <c r="F62" s="670">
        <v>0</v>
      </c>
      <c r="G62" s="670"/>
      <c r="H62" s="670"/>
      <c r="I62" s="669">
        <f t="shared" si="11"/>
        <v>0</v>
      </c>
    </row>
    <row r="63" spans="1:9">
      <c r="A63" s="776"/>
      <c r="B63" s="774"/>
      <c r="C63" s="775" t="s">
        <v>495</v>
      </c>
      <c r="D63" s="670">
        <v>0</v>
      </c>
      <c r="E63" s="670"/>
      <c r="F63" s="670">
        <v>0</v>
      </c>
      <c r="G63" s="670"/>
      <c r="H63" s="670"/>
      <c r="I63" s="669">
        <f t="shared" si="11"/>
        <v>0</v>
      </c>
    </row>
    <row r="64" spans="1:9">
      <c r="A64" s="776"/>
      <c r="B64" s="1398" t="s">
        <v>496</v>
      </c>
      <c r="C64" s="1394"/>
      <c r="D64" s="665">
        <f t="shared" ref="D64:I64" si="13">SUM(D65:D66)</f>
        <v>0</v>
      </c>
      <c r="E64" s="665">
        <f t="shared" si="13"/>
        <v>0</v>
      </c>
      <c r="F64" s="665">
        <f t="shared" si="13"/>
        <v>0</v>
      </c>
      <c r="G64" s="665">
        <f t="shared" si="13"/>
        <v>0</v>
      </c>
      <c r="H64" s="665">
        <f t="shared" si="13"/>
        <v>0</v>
      </c>
      <c r="I64" s="669">
        <f t="shared" si="13"/>
        <v>0</v>
      </c>
    </row>
    <row r="65" spans="1:10" ht="18.75" thickBot="1">
      <c r="A65" s="636"/>
      <c r="B65" s="713"/>
      <c r="C65" s="714" t="s">
        <v>497</v>
      </c>
      <c r="D65" s="671">
        <v>0</v>
      </c>
      <c r="E65" s="671">
        <v>0</v>
      </c>
      <c r="F65" s="671">
        <f t="shared" si="10"/>
        <v>0</v>
      </c>
      <c r="G65" s="671">
        <v>0</v>
      </c>
      <c r="H65" s="671">
        <v>0</v>
      </c>
      <c r="I65" s="739">
        <f>H65-D65</f>
        <v>0</v>
      </c>
    </row>
    <row r="66" spans="1:10">
      <c r="A66" s="776"/>
      <c r="B66" s="774"/>
      <c r="C66" s="779" t="s">
        <v>498</v>
      </c>
      <c r="D66" s="670">
        <v>0</v>
      </c>
      <c r="E66" s="670">
        <v>0</v>
      </c>
      <c r="F66" s="762">
        <v>0</v>
      </c>
      <c r="G66" s="670">
        <v>0</v>
      </c>
      <c r="H66" s="670">
        <v>0</v>
      </c>
      <c r="I66" s="669">
        <f>H66-D66</f>
        <v>0</v>
      </c>
    </row>
    <row r="67" spans="1:10">
      <c r="A67" s="776"/>
      <c r="B67" s="1398" t="s">
        <v>1071</v>
      </c>
      <c r="C67" s="1394"/>
      <c r="D67" s="670">
        <v>0</v>
      </c>
      <c r="E67" s="670">
        <v>0</v>
      </c>
      <c r="F67" s="670">
        <f t="shared" si="10"/>
        <v>0</v>
      </c>
      <c r="G67" s="670">
        <v>0</v>
      </c>
      <c r="H67" s="670">
        <v>0</v>
      </c>
      <c r="I67" s="669">
        <f>H67-D67</f>
        <v>0</v>
      </c>
    </row>
    <row r="68" spans="1:10">
      <c r="A68" s="776"/>
      <c r="B68" s="1398" t="s">
        <v>499</v>
      </c>
      <c r="C68" s="1394"/>
      <c r="D68" s="670">
        <v>0</v>
      </c>
      <c r="E68" s="670">
        <v>0</v>
      </c>
      <c r="F68" s="670">
        <f t="shared" si="10"/>
        <v>0</v>
      </c>
      <c r="G68" s="670">
        <v>0</v>
      </c>
      <c r="H68" s="670">
        <v>0</v>
      </c>
      <c r="I68" s="669">
        <f>H68-D68</f>
        <v>0</v>
      </c>
    </row>
    <row r="69" spans="1:10" ht="8.25" customHeight="1">
      <c r="A69" s="776"/>
      <c r="B69" s="1398"/>
      <c r="C69" s="1394"/>
      <c r="D69" s="665"/>
      <c r="E69" s="665"/>
      <c r="F69" s="665" t="s">
        <v>248</v>
      </c>
      <c r="G69" s="665"/>
      <c r="H69" s="665"/>
      <c r="I69" s="669"/>
    </row>
    <row r="70" spans="1:10">
      <c r="A70" s="1399" t="s">
        <v>500</v>
      </c>
      <c r="B70" s="1400"/>
      <c r="C70" s="1401"/>
      <c r="D70" s="667">
        <f t="shared" ref="D70:I70" si="14">+D50+D59+D64+D67+D68</f>
        <v>0</v>
      </c>
      <c r="E70" s="667">
        <f t="shared" si="14"/>
        <v>0</v>
      </c>
      <c r="F70" s="667">
        <f t="shared" si="14"/>
        <v>0</v>
      </c>
      <c r="G70" s="667">
        <f t="shared" si="14"/>
        <v>0</v>
      </c>
      <c r="H70" s="667">
        <f t="shared" si="14"/>
        <v>0</v>
      </c>
      <c r="I70" s="740">
        <f t="shared" si="14"/>
        <v>0</v>
      </c>
    </row>
    <row r="71" spans="1:10" ht="6" customHeight="1">
      <c r="A71" s="776"/>
      <c r="B71" s="1398"/>
      <c r="C71" s="1394"/>
      <c r="D71" s="665"/>
      <c r="E71" s="665"/>
      <c r="F71" s="665" t="s">
        <v>248</v>
      </c>
      <c r="G71" s="665"/>
      <c r="H71" s="665"/>
      <c r="I71" s="669"/>
    </row>
    <row r="72" spans="1:10">
      <c r="A72" s="1390" t="s">
        <v>501</v>
      </c>
      <c r="B72" s="1391"/>
      <c r="C72" s="1392"/>
      <c r="D72" s="667">
        <f t="shared" ref="D72:I72" si="15">SUM(D73)</f>
        <v>0</v>
      </c>
      <c r="E72" s="667">
        <f t="shared" si="15"/>
        <v>0</v>
      </c>
      <c r="F72" s="667">
        <f t="shared" si="15"/>
        <v>0</v>
      </c>
      <c r="G72" s="667">
        <f t="shared" si="15"/>
        <v>0</v>
      </c>
      <c r="H72" s="667">
        <f t="shared" si="15"/>
        <v>0</v>
      </c>
      <c r="I72" s="740">
        <f t="shared" si="15"/>
        <v>0</v>
      </c>
    </row>
    <row r="73" spans="1:10">
      <c r="A73" s="776"/>
      <c r="B73" s="1393" t="s">
        <v>502</v>
      </c>
      <c r="C73" s="1394"/>
      <c r="D73" s="670">
        <v>0</v>
      </c>
      <c r="E73" s="670"/>
      <c r="F73" s="670" t="s">
        <v>248</v>
      </c>
      <c r="G73" s="670"/>
      <c r="H73" s="670">
        <v>0</v>
      </c>
      <c r="I73" s="669">
        <f>H73-D73</f>
        <v>0</v>
      </c>
    </row>
    <row r="74" spans="1:10" ht="7.5" customHeight="1">
      <c r="A74" s="776"/>
      <c r="B74" s="1393"/>
      <c r="C74" s="1394"/>
      <c r="D74" s="665"/>
      <c r="E74" s="665"/>
      <c r="F74" s="665" t="s">
        <v>248</v>
      </c>
      <c r="G74" s="665"/>
      <c r="H74" s="665"/>
      <c r="I74" s="669"/>
    </row>
    <row r="75" spans="1:10">
      <c r="A75" s="1390" t="s">
        <v>503</v>
      </c>
      <c r="B75" s="1391"/>
      <c r="C75" s="1392"/>
      <c r="D75" s="667">
        <f t="shared" ref="D75:I75" si="16">+D44+D70+D72</f>
        <v>88528385</v>
      </c>
      <c r="E75" s="667">
        <f t="shared" si="16"/>
        <v>0</v>
      </c>
      <c r="F75" s="667">
        <f t="shared" si="16"/>
        <v>88528385</v>
      </c>
      <c r="G75" s="667">
        <f t="shared" si="16"/>
        <v>42161437</v>
      </c>
      <c r="H75" s="667">
        <f t="shared" si="16"/>
        <v>38821272</v>
      </c>
      <c r="I75" s="740">
        <f t="shared" si="16"/>
        <v>-49707113</v>
      </c>
    </row>
    <row r="76" spans="1:10" ht="6" customHeight="1">
      <c r="A76" s="776"/>
      <c r="B76" s="1393"/>
      <c r="C76" s="1394"/>
      <c r="D76" s="665"/>
      <c r="E76" s="665"/>
      <c r="F76" s="665" t="s">
        <v>248</v>
      </c>
      <c r="G76" s="665"/>
      <c r="H76" s="665"/>
      <c r="I76" s="669"/>
    </row>
    <row r="77" spans="1:10">
      <c r="A77" s="776"/>
      <c r="B77" s="1395" t="s">
        <v>504</v>
      </c>
      <c r="C77" s="1392"/>
      <c r="D77" s="669"/>
      <c r="E77" s="669"/>
      <c r="F77" s="669" t="s">
        <v>248</v>
      </c>
      <c r="G77" s="669"/>
      <c r="H77" s="669"/>
      <c r="I77" s="669"/>
    </row>
    <row r="78" spans="1:10" ht="21.75" customHeight="1">
      <c r="A78" s="776"/>
      <c r="B78" s="1396" t="s">
        <v>505</v>
      </c>
      <c r="C78" s="1397"/>
      <c r="D78" s="670">
        <v>0</v>
      </c>
      <c r="E78" s="670">
        <v>0</v>
      </c>
      <c r="F78" s="670">
        <f t="shared" si="10"/>
        <v>0</v>
      </c>
      <c r="G78" s="670">
        <v>0</v>
      </c>
      <c r="H78" s="670">
        <v>0</v>
      </c>
      <c r="I78" s="669">
        <f>H78-D78</f>
        <v>0</v>
      </c>
    </row>
    <row r="79" spans="1:10" ht="22.5" customHeight="1">
      <c r="A79" s="776"/>
      <c r="B79" s="1396" t="s">
        <v>506</v>
      </c>
      <c r="C79" s="1397"/>
      <c r="D79" s="670">
        <v>0</v>
      </c>
      <c r="E79" s="670">
        <v>0</v>
      </c>
      <c r="F79" s="670">
        <f t="shared" si="10"/>
        <v>0</v>
      </c>
      <c r="G79" s="670">
        <v>0</v>
      </c>
      <c r="H79" s="670">
        <v>0</v>
      </c>
      <c r="I79" s="669">
        <f>H79-D79</f>
        <v>0</v>
      </c>
    </row>
    <row r="80" spans="1:10">
      <c r="A80" s="776"/>
      <c r="B80" s="1395" t="s">
        <v>507</v>
      </c>
      <c r="C80" s="1392"/>
      <c r="D80" s="667">
        <f t="shared" ref="D80:I80" si="17">+D78+D79</f>
        <v>0</v>
      </c>
      <c r="E80" s="667">
        <f t="shared" si="17"/>
        <v>0</v>
      </c>
      <c r="F80" s="667">
        <f t="shared" si="17"/>
        <v>0</v>
      </c>
      <c r="G80" s="667">
        <f t="shared" si="17"/>
        <v>0</v>
      </c>
      <c r="H80" s="667">
        <f t="shared" si="17"/>
        <v>0</v>
      </c>
      <c r="I80" s="740">
        <f t="shared" si="17"/>
        <v>0</v>
      </c>
      <c r="J80" s="515" t="str">
        <f>IF(D75&lt;&gt;'ETCA-II-01'!C20,"ERROR!!!!! EL MONTO ESTIMADO NO COINCIDE CON LO REPORTADO EN EL FORMATO ETCA-II-01 EN EL TOTAL DE INGRESOS","")</f>
        <v/>
      </c>
    </row>
    <row r="81" spans="1:10" ht="15.75" thickBot="1">
      <c r="A81" s="635"/>
      <c r="B81" s="1388"/>
      <c r="C81" s="1389"/>
      <c r="D81" s="666"/>
      <c r="E81" s="666"/>
      <c r="F81" s="666"/>
      <c r="G81" s="666"/>
      <c r="H81" s="666"/>
      <c r="I81" s="666"/>
      <c r="J81" s="515" t="str">
        <f>IF(E75&lt;&gt;'ETCA-II-01'!D20,"ERROR!!!!! EL MONTO NO COINCIDE CON LO REPORTADO EN EL FORMATO ETCA-II-01 EN EL TOTAL DE INGRESOS","")</f>
        <v/>
      </c>
    </row>
    <row r="82" spans="1:10">
      <c r="J82" s="515" t="str">
        <f>IF(F75&lt;&gt;'ETCA-II-01'!E20,"ERROR!!!!! EL MONTO NO COINCIDE CON LO REPORTADO EN EL FORMATO ETCA-II-01 EN EL TOTAL DE INGRESOS","")</f>
        <v/>
      </c>
    </row>
    <row r="83" spans="1:10">
      <c r="J83" s="515" t="s">
        <v>248</v>
      </c>
    </row>
    <row r="84" spans="1:10">
      <c r="J84" s="515" t="s">
        <v>248</v>
      </c>
    </row>
    <row r="85" spans="1:10">
      <c r="J85" s="515" t="s">
        <v>248</v>
      </c>
    </row>
    <row r="86" spans="1:10">
      <c r="J86" s="515" t="str">
        <f>IF(D75&lt;&gt;'ETCA-II-01'!C45,"ERROR!!!!! EL MONTO NO COINCIDE CON LO REPORTADO EN EL FORMATO ETCA-II-01 EN EL TOTAL DE INGRESOS","")</f>
        <v/>
      </c>
    </row>
    <row r="87" spans="1:10">
      <c r="J87" s="515" t="str">
        <f>IF(E75&lt;&gt;'ETCA-II-01'!D45,"ERROR!!!!! EL MONTO NO COINCIDE CON LO REPORTADO EN EL FORMATO ETCA-II-01 EN EL TOTAL DE INGRESOS","")</f>
        <v/>
      </c>
    </row>
    <row r="88" spans="1:10">
      <c r="J88" s="515" t="str">
        <f>IF(F75&lt;&gt;'ETCA-II-01'!E45,"ERROR!!!!! EL MONTO NO COINCIDE CON LO REPORTADO EN EL FORMATO ETCA-II-01 EN EL TOTAL DE INGRESOS","")</f>
        <v/>
      </c>
    </row>
    <row r="89" spans="1:10">
      <c r="J89" s="515" t="s">
        <v>248</v>
      </c>
    </row>
    <row r="90" spans="1:10">
      <c r="J90" s="515" t="s">
        <v>248</v>
      </c>
    </row>
    <row r="91" spans="1:10">
      <c r="J91" s="515" t="s">
        <v>248</v>
      </c>
    </row>
  </sheetData>
  <sheetProtection formatColumns="0" formatRows="0" insertHyperlinks="0"/>
  <mergeCells count="63">
    <mergeCell ref="A5:I5"/>
    <mergeCell ref="A4:I4"/>
    <mergeCell ref="A2:I2"/>
    <mergeCell ref="A1:I1"/>
    <mergeCell ref="A3:I3"/>
    <mergeCell ref="A6:C6"/>
    <mergeCell ref="D6:H6"/>
    <mergeCell ref="I6:I8"/>
    <mergeCell ref="A7:C7"/>
    <mergeCell ref="A8:C8"/>
    <mergeCell ref="D7:D8"/>
    <mergeCell ref="E7:E8"/>
    <mergeCell ref="F7:F8"/>
    <mergeCell ref="G7:G8"/>
    <mergeCell ref="H7:H8"/>
    <mergeCell ref="A9:C9"/>
    <mergeCell ref="B17:C17"/>
    <mergeCell ref="A18:A19"/>
    <mergeCell ref="B18:C18"/>
    <mergeCell ref="B19:C19"/>
    <mergeCell ref="B16:C16"/>
    <mergeCell ref="B15:C15"/>
    <mergeCell ref="A10:C10"/>
    <mergeCell ref="B11:C11"/>
    <mergeCell ref="B12:C12"/>
    <mergeCell ref="B13:C13"/>
    <mergeCell ref="B14:C14"/>
    <mergeCell ref="G44:G46"/>
    <mergeCell ref="H44:H46"/>
    <mergeCell ref="I44:I46"/>
    <mergeCell ref="B31:C31"/>
    <mergeCell ref="B37:C37"/>
    <mergeCell ref="G18:G19"/>
    <mergeCell ref="H18:H19"/>
    <mergeCell ref="I18:I19"/>
    <mergeCell ref="D18:D19"/>
    <mergeCell ref="E18:E19"/>
    <mergeCell ref="A47:C47"/>
    <mergeCell ref="B38:C38"/>
    <mergeCell ref="B40:C40"/>
    <mergeCell ref="D44:D46"/>
    <mergeCell ref="F18:F19"/>
    <mergeCell ref="E44:E46"/>
    <mergeCell ref="F44:F46"/>
    <mergeCell ref="B74:C74"/>
    <mergeCell ref="A49:C49"/>
    <mergeCell ref="B50:C50"/>
    <mergeCell ref="B59:C59"/>
    <mergeCell ref="B64:C64"/>
    <mergeCell ref="B67:C67"/>
    <mergeCell ref="B68:C68"/>
    <mergeCell ref="B69:C69"/>
    <mergeCell ref="A70:C70"/>
    <mergeCell ref="B71:C71"/>
    <mergeCell ref="A72:C72"/>
    <mergeCell ref="B73:C73"/>
    <mergeCell ref="B81:C81"/>
    <mergeCell ref="A75:C75"/>
    <mergeCell ref="B76:C76"/>
    <mergeCell ref="B77:C77"/>
    <mergeCell ref="B78:C78"/>
    <mergeCell ref="B79:C79"/>
    <mergeCell ref="B80:C80"/>
  </mergeCells>
  <printOptions horizontalCentered="1"/>
  <pageMargins left="0.23622047244094491" right="0.23622047244094491" top="0.74803149606299213" bottom="0.74803149606299213" header="0.31496062992125984" footer="0.31496062992125984"/>
  <pageSetup orientation="landscape" r:id="rId1"/>
  <drawing r:id="rId2"/>
</worksheet>
</file>

<file path=xl/worksheets/sheet16.xml><?xml version="1.0" encoding="utf-8"?>
<worksheet xmlns="http://schemas.openxmlformats.org/spreadsheetml/2006/main" xmlns:r="http://schemas.openxmlformats.org/officeDocument/2006/relationships">
  <sheetPr codeName="Hoja11">
    <tabColor rgb="FFFFFF00"/>
    <pageSetUpPr fitToPage="1"/>
  </sheetPr>
  <dimension ref="A1:E27"/>
  <sheetViews>
    <sheetView view="pageBreakPreview" topLeftCell="A13" zoomScale="120" zoomScaleSheetLayoutView="120" workbookViewId="0">
      <selection activeCell="A23" sqref="A23"/>
    </sheetView>
  </sheetViews>
  <sheetFormatPr baseColWidth="10" defaultColWidth="11.28515625" defaultRowHeight="16.5"/>
  <cols>
    <col min="1" max="1" width="1.28515625" style="124" customWidth="1"/>
    <col min="2" max="2" width="43.85546875" style="124" customWidth="1"/>
    <col min="3" max="4" width="25.7109375" style="124" customWidth="1"/>
    <col min="5" max="5" width="62" style="235" customWidth="1"/>
    <col min="6" max="16384" width="11.28515625" style="124"/>
  </cols>
  <sheetData>
    <row r="1" spans="1:5">
      <c r="A1" s="1307" t="s">
        <v>23</v>
      </c>
      <c r="B1" s="1307"/>
      <c r="C1" s="1307"/>
      <c r="D1" s="1307"/>
    </row>
    <row r="2" spans="1:5" s="166" customFormat="1" ht="15.75">
      <c r="A2" s="1307" t="s">
        <v>508</v>
      </c>
      <c r="B2" s="1307"/>
      <c r="C2" s="1307"/>
      <c r="D2" s="1307"/>
      <c r="E2" s="420"/>
    </row>
    <row r="3" spans="1:5" s="166" customFormat="1" ht="15.75">
      <c r="A3" s="1308" t="str">
        <f>'ETCA-I-01'!A3:G3</f>
        <v>TELEVISORA DE HERMOSILLO, S.A. de C.V.</v>
      </c>
      <c r="B3" s="1308"/>
      <c r="C3" s="1308"/>
      <c r="D3" s="1308"/>
      <c r="E3" s="419"/>
    </row>
    <row r="4" spans="1:5" s="166" customFormat="1">
      <c r="A4" s="1309" t="str">
        <f>'ETCA-I-01'!A4:G4</f>
        <v>Al 30 de Junio de 2019</v>
      </c>
      <c r="B4" s="1309"/>
      <c r="C4" s="1309"/>
      <c r="D4" s="1309"/>
      <c r="E4" s="419"/>
    </row>
    <row r="5" spans="1:5" s="168" customFormat="1" ht="17.25" thickBot="1">
      <c r="A5" s="167"/>
      <c r="B5" s="1310" t="s">
        <v>509</v>
      </c>
      <c r="C5" s="1310"/>
      <c r="D5" s="240"/>
      <c r="E5" s="421"/>
    </row>
    <row r="6" spans="1:5" s="169" customFormat="1" ht="27" customHeight="1" thickBot="1">
      <c r="A6" s="1429" t="s">
        <v>1032</v>
      </c>
      <c r="B6" s="1430"/>
      <c r="C6" s="249"/>
      <c r="D6" s="1020">
        <f>'ETCA-II-01'!F20</f>
        <v>42161437.060000002</v>
      </c>
      <c r="E6" s="422" t="str">
        <f>IF(D6&lt;&gt;'ETCA-II-01'!F45,"ERROR!!!!! EL MONTO NO COINCIDE CON LO REPORTADO EN EL FORMATO ETCA-II-01 EN EL TOTAL DEVENGADO DEL ANALÍTICO DE INGRESOS","")</f>
        <v/>
      </c>
    </row>
    <row r="7" spans="1:5" s="243" customFormat="1" ht="9.75" customHeight="1">
      <c r="A7" s="262"/>
      <c r="B7" s="241"/>
      <c r="C7" s="242"/>
      <c r="D7" s="264"/>
      <c r="E7" s="423"/>
    </row>
    <row r="8" spans="1:5" s="243" customFormat="1" ht="17.25" customHeight="1" thickBot="1">
      <c r="A8" s="263"/>
      <c r="B8" s="244"/>
      <c r="C8" s="245"/>
      <c r="D8" s="265"/>
      <c r="E8" s="422"/>
    </row>
    <row r="9" spans="1:5" ht="20.100000000000001" customHeight="1" thickBot="1">
      <c r="A9" s="251" t="s">
        <v>1033</v>
      </c>
      <c r="B9" s="252"/>
      <c r="C9" s="253"/>
      <c r="D9" s="254">
        <f>SUM(C10:C15)</f>
        <v>154047</v>
      </c>
      <c r="E9" s="422"/>
    </row>
    <row r="10" spans="1:5" ht="20.100000000000001" customHeight="1">
      <c r="A10" s="170"/>
      <c r="B10" s="271" t="s">
        <v>1030</v>
      </c>
      <c r="C10" s="255"/>
      <c r="D10" s="424"/>
      <c r="E10" s="441" t="str">
        <f>IF(C10&lt;&gt;'ETCA-I-03'!C21,"ERROR!!!, NO COINCIDEN LOS MONTOS CON LO REPORTADO EN EL FORMATO ETCA-I-03","")</f>
        <v/>
      </c>
    </row>
    <row r="11" spans="1:5" ht="20.100000000000001" customHeight="1">
      <c r="A11" s="170"/>
      <c r="B11" s="272" t="s">
        <v>209</v>
      </c>
      <c r="C11" s="255"/>
      <c r="D11" s="424"/>
      <c r="E11" s="441"/>
    </row>
    <row r="12" spans="1:5" ht="33" customHeight="1">
      <c r="A12" s="170"/>
      <c r="B12" s="272" t="s">
        <v>210</v>
      </c>
      <c r="C12" s="255"/>
      <c r="D12" s="424"/>
      <c r="E12" s="441" t="str">
        <f>IF(C12&lt;&gt;'ETCA-I-03'!C22,"ERROR!!!, NO COINCIDEN LOS MONTOS CON LO REPORTADO EN EL FORMATO ETCA-I-03","")</f>
        <v/>
      </c>
    </row>
    <row r="13" spans="1:5" ht="20.100000000000001" customHeight="1">
      <c r="A13" s="171"/>
      <c r="B13" s="272" t="s">
        <v>211</v>
      </c>
      <c r="C13" s="255"/>
      <c r="D13" s="424"/>
      <c r="E13" s="441" t="str">
        <f>IF(C13&lt;&gt;'ETCA-I-03'!C23,"ERROR!!!, NO COINCIDEN LOS MONTOS CON LO REPORTADO EN EL FORMATO ETCA-I-03","")</f>
        <v/>
      </c>
    </row>
    <row r="14" spans="1:5" ht="20.100000000000001" customHeight="1">
      <c r="A14" s="171"/>
      <c r="B14" s="272" t="s">
        <v>212</v>
      </c>
      <c r="C14" s="255">
        <v>143043</v>
      </c>
      <c r="D14" s="424"/>
      <c r="E14" s="441" t="str">
        <f>IF(C14&lt;&gt;'ETCA-I-03'!C24,"ERROR!!!, NO COINCIDEN LOS MONTOS CON LO REPORTADO EN EL FORMATO ETCA-I-03","")</f>
        <v/>
      </c>
    </row>
    <row r="15" spans="1:5" ht="24.75" customHeight="1" thickBot="1">
      <c r="A15" s="246" t="s">
        <v>1072</v>
      </c>
      <c r="B15" s="275"/>
      <c r="C15" s="256">
        <v>11004</v>
      </c>
      <c r="D15" s="425"/>
      <c r="E15" s="422"/>
    </row>
    <row r="16" spans="1:5" ht="7.5" customHeight="1">
      <c r="A16" s="276"/>
      <c r="B16" s="266"/>
      <c r="C16" s="267"/>
      <c r="D16" s="268"/>
      <c r="E16" s="422"/>
    </row>
    <row r="17" spans="1:5" ht="20.100000000000001" customHeight="1" thickBot="1">
      <c r="A17" s="277"/>
      <c r="B17" s="269"/>
      <c r="C17" s="270"/>
      <c r="D17" s="247"/>
      <c r="E17" s="422"/>
    </row>
    <row r="18" spans="1:5" ht="20.100000000000001" customHeight="1" thickBot="1">
      <c r="A18" s="251" t="s">
        <v>1034</v>
      </c>
      <c r="B18" s="252"/>
      <c r="C18" s="253"/>
      <c r="D18" s="254">
        <f>SUM(C19:C22)</f>
        <v>0</v>
      </c>
      <c r="E18" s="422"/>
    </row>
    <row r="19" spans="1:5" ht="20.100000000000001" customHeight="1">
      <c r="A19" s="171"/>
      <c r="B19" s="271" t="s">
        <v>1031</v>
      </c>
      <c r="C19" s="257"/>
      <c r="D19" s="424"/>
      <c r="E19" s="422"/>
    </row>
    <row r="20" spans="1:5" ht="20.100000000000001" customHeight="1">
      <c r="A20" s="171"/>
      <c r="B20" s="272" t="s">
        <v>431</v>
      </c>
      <c r="C20" s="257"/>
      <c r="D20" s="424"/>
      <c r="E20" s="422"/>
    </row>
    <row r="21" spans="1:5" ht="20.100000000000001" customHeight="1">
      <c r="A21" s="248" t="s">
        <v>1073</v>
      </c>
      <c r="B21" s="273"/>
      <c r="C21" s="257"/>
      <c r="D21" s="424"/>
      <c r="E21" s="422"/>
    </row>
    <row r="22" spans="1:5" ht="20.100000000000001" customHeight="1" thickBot="1">
      <c r="A22" s="171"/>
      <c r="B22" s="274"/>
      <c r="C22" s="258"/>
      <c r="D22" s="424"/>
      <c r="E22" s="422"/>
    </row>
    <row r="23" spans="1:5" ht="26.25" customHeight="1" thickBot="1">
      <c r="A23" s="259" t="s">
        <v>1035</v>
      </c>
      <c r="B23" s="260"/>
      <c r="C23" s="261"/>
      <c r="D23" s="1020">
        <f>D6+D9-D18</f>
        <v>42315484.060000002</v>
      </c>
      <c r="E23" s="422" t="s">
        <v>248</v>
      </c>
    </row>
    <row r="26" spans="1:5" s="931" customFormat="1" ht="13.5">
      <c r="B26" s="938" t="s">
        <v>1080</v>
      </c>
      <c r="C26" s="938"/>
      <c r="D26" s="938"/>
      <c r="E26" s="932"/>
    </row>
    <row r="27" spans="1:5" s="931" customFormat="1" ht="13.5">
      <c r="B27" s="938" t="s">
        <v>1081</v>
      </c>
      <c r="C27" s="938"/>
      <c r="D27" s="938"/>
      <c r="E27" s="932"/>
    </row>
  </sheetData>
  <sheetProtection insertHyperlinks="0"/>
  <mergeCells count="6">
    <mergeCell ref="A6:B6"/>
    <mergeCell ref="A1:D1"/>
    <mergeCell ref="A3:D3"/>
    <mergeCell ref="A2:D2"/>
    <mergeCell ref="A4:D4"/>
    <mergeCell ref="B5:C5"/>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17.xml><?xml version="1.0" encoding="utf-8"?>
<worksheet xmlns="http://schemas.openxmlformats.org/spreadsheetml/2006/main" xmlns:r="http://schemas.openxmlformats.org/officeDocument/2006/relationships">
  <dimension ref="A1:G91"/>
  <sheetViews>
    <sheetView view="pageBreakPreview" topLeftCell="A55" zoomScale="98" zoomScaleSheetLayoutView="98" workbookViewId="0">
      <selection activeCell="C7" sqref="C7"/>
    </sheetView>
  </sheetViews>
  <sheetFormatPr baseColWidth="10" defaultRowHeight="15"/>
  <cols>
    <col min="1" max="1" width="49.85546875" customWidth="1"/>
    <col min="2" max="2" width="12.42578125" customWidth="1"/>
    <col min="3" max="3" width="12.7109375" customWidth="1"/>
    <col min="4" max="4" width="13.7109375" customWidth="1"/>
    <col min="5" max="5" width="12.7109375" customWidth="1"/>
    <col min="6" max="7" width="13.7109375" customWidth="1"/>
  </cols>
  <sheetData>
    <row r="1" spans="1:7" ht="15.75">
      <c r="A1" s="1307" t="s">
        <v>23</v>
      </c>
      <c r="B1" s="1307"/>
      <c r="C1" s="1307"/>
      <c r="D1" s="1307"/>
      <c r="E1" s="1307"/>
      <c r="F1" s="1307"/>
      <c r="G1" s="1307"/>
    </row>
    <row r="2" spans="1:7" ht="15.75">
      <c r="A2" s="1307" t="s">
        <v>510</v>
      </c>
      <c r="B2" s="1307"/>
      <c r="C2" s="1307"/>
      <c r="D2" s="1307"/>
      <c r="E2" s="1307"/>
      <c r="F2" s="1307"/>
      <c r="G2" s="1307"/>
    </row>
    <row r="3" spans="1:7" ht="15.75">
      <c r="A3" s="1307" t="s">
        <v>511</v>
      </c>
      <c r="B3" s="1307"/>
      <c r="C3" s="1307"/>
      <c r="D3" s="1307"/>
      <c r="E3" s="1307"/>
      <c r="F3" s="1307"/>
      <c r="G3" s="1307"/>
    </row>
    <row r="4" spans="1:7" ht="15.75">
      <c r="A4" s="1308" t="str">
        <f>'ETCA-I-01'!A3:G3</f>
        <v>TELEVISORA DE HERMOSILLO, S.A. de C.V.</v>
      </c>
      <c r="B4" s="1308"/>
      <c r="C4" s="1308"/>
      <c r="D4" s="1308"/>
      <c r="E4" s="1308"/>
      <c r="F4" s="1308"/>
      <c r="G4" s="1308"/>
    </row>
    <row r="5" spans="1:7" ht="16.5">
      <c r="A5" s="1309" t="str">
        <f>'ETCA-I-03'!A4:D4</f>
        <v>Del 01 de Enero al 30 de Junio de 2019</v>
      </c>
      <c r="B5" s="1309"/>
      <c r="C5" s="1309"/>
      <c r="D5" s="1309"/>
      <c r="E5" s="1309"/>
      <c r="F5" s="1309"/>
      <c r="G5" s="1309"/>
    </row>
    <row r="6" spans="1:7" ht="17.25" thickBot="1">
      <c r="A6" s="1433" t="s">
        <v>512</v>
      </c>
      <c r="B6" s="1433"/>
      <c r="C6" s="1433"/>
      <c r="D6" s="1433"/>
      <c r="E6" s="1433"/>
      <c r="F6" s="240"/>
      <c r="G6" s="168"/>
    </row>
    <row r="7" spans="1:7" ht="38.25">
      <c r="A7" s="1431" t="s">
        <v>513</v>
      </c>
      <c r="B7" s="202" t="s">
        <v>514</v>
      </c>
      <c r="C7" s="202" t="s">
        <v>442</v>
      </c>
      <c r="D7" s="468" t="s">
        <v>515</v>
      </c>
      <c r="E7" s="203" t="s">
        <v>516</v>
      </c>
      <c r="F7" s="203" t="s">
        <v>517</v>
      </c>
      <c r="G7" s="469" t="s">
        <v>518</v>
      </c>
    </row>
    <row r="8" spans="1:7" ht="15.75" thickBot="1">
      <c r="A8" s="1432"/>
      <c r="B8" s="206" t="s">
        <v>422</v>
      </c>
      <c r="C8" s="206" t="s">
        <v>423</v>
      </c>
      <c r="D8" s="470" t="s">
        <v>519</v>
      </c>
      <c r="E8" s="207" t="s">
        <v>425</v>
      </c>
      <c r="F8" s="207" t="s">
        <v>426</v>
      </c>
      <c r="G8" s="471" t="s">
        <v>520</v>
      </c>
    </row>
    <row r="9" spans="1:7">
      <c r="A9" s="472" t="s">
        <v>216</v>
      </c>
      <c r="B9" s="477">
        <f>SUM(B10:B16)</f>
        <v>57610576.5</v>
      </c>
      <c r="C9" s="477">
        <f>SUM(C10:C16)</f>
        <v>0</v>
      </c>
      <c r="D9" s="477">
        <f>B9+C9</f>
        <v>57610576.5</v>
      </c>
      <c r="E9" s="477">
        <f>SUM(E10:E16)</f>
        <v>37144437</v>
      </c>
      <c r="F9" s="477">
        <f>SUM(F10:F16)</f>
        <v>30354699.5</v>
      </c>
      <c r="G9" s="478">
        <f>D9-E9</f>
        <v>20466139.5</v>
      </c>
    </row>
    <row r="10" spans="1:7">
      <c r="A10" s="473" t="s">
        <v>521</v>
      </c>
      <c r="B10" s="479">
        <f>SUM('ETCA-II-13'!C13:C19)+0.5</f>
        <v>35602637.5</v>
      </c>
      <c r="C10" s="479">
        <f>SUM('ETCA-II-13'!D13:D19)</f>
        <v>0</v>
      </c>
      <c r="D10" s="477">
        <f t="shared" ref="D10:D72" si="0">B10+C10</f>
        <v>35602637.5</v>
      </c>
      <c r="E10" s="479">
        <f>SUM('ETCA-II-13'!F13:F19)-1</f>
        <v>22111361</v>
      </c>
      <c r="F10" s="479">
        <f>SUM('ETCA-II-13'!G13:G19)</f>
        <v>22066241</v>
      </c>
      <c r="G10" s="478">
        <f t="shared" ref="G10:G73" si="1">D10-E10</f>
        <v>13491276.5</v>
      </c>
    </row>
    <row r="11" spans="1:7">
      <c r="A11" s="473" t="s">
        <v>522</v>
      </c>
      <c r="B11" s="479">
        <f>SUM('ETCA-II-13'!C21)</f>
        <v>526349</v>
      </c>
      <c r="C11" s="479">
        <f>SUM('ETCA-II-13'!D21)</f>
        <v>0</v>
      </c>
      <c r="D11" s="477">
        <f t="shared" si="0"/>
        <v>526349</v>
      </c>
      <c r="E11" s="479">
        <f>SUM('ETCA-II-13'!F21)-1</f>
        <v>212870</v>
      </c>
      <c r="F11" s="479">
        <f>SUM('ETCA-II-13'!G21)+0.5</f>
        <v>212871.5</v>
      </c>
      <c r="G11" s="478">
        <f t="shared" si="1"/>
        <v>313479</v>
      </c>
    </row>
    <row r="12" spans="1:7">
      <c r="A12" s="473" t="s">
        <v>523</v>
      </c>
      <c r="B12" s="479">
        <f>SUM('ETCA-II-13'!C28:C32)</f>
        <v>7974834</v>
      </c>
      <c r="C12" s="479">
        <f>SUM('ETCA-II-13'!D28:D32)</f>
        <v>0</v>
      </c>
      <c r="D12" s="477">
        <f t="shared" si="0"/>
        <v>7974834</v>
      </c>
      <c r="E12" s="479">
        <f>SUM('ETCA-II-13'!F28:F32)-1</f>
        <v>5525843</v>
      </c>
      <c r="F12" s="479">
        <f>SUM('ETCA-II-13'!G28:G32)</f>
        <v>2298826</v>
      </c>
      <c r="G12" s="478">
        <f t="shared" si="1"/>
        <v>2448991</v>
      </c>
    </row>
    <row r="13" spans="1:7">
      <c r="A13" s="473" t="s">
        <v>524</v>
      </c>
      <c r="B13" s="479">
        <f>SUM('ETCA-II-13'!C36:C38)</f>
        <v>6376541</v>
      </c>
      <c r="C13" s="479">
        <f>SUM('ETCA-II-13'!D36:D38)</f>
        <v>0</v>
      </c>
      <c r="D13" s="477">
        <f t="shared" si="0"/>
        <v>6376541</v>
      </c>
      <c r="E13" s="479">
        <f>SUM('ETCA-II-13'!F36:F38)</f>
        <v>4467260</v>
      </c>
      <c r="F13" s="479">
        <f>SUM('ETCA-II-13'!G36:G38)</f>
        <v>2500925</v>
      </c>
      <c r="G13" s="478">
        <f t="shared" si="1"/>
        <v>1909281</v>
      </c>
    </row>
    <row r="14" spans="1:7">
      <c r="A14" s="473" t="s">
        <v>525</v>
      </c>
      <c r="B14" s="479">
        <f>SUM('ETCA-II-13'!C40:C45)</f>
        <v>5422940</v>
      </c>
      <c r="C14" s="479">
        <f>SUM('ETCA-II-13'!D40:D45)</f>
        <v>0</v>
      </c>
      <c r="D14" s="477">
        <f t="shared" si="0"/>
        <v>5422940</v>
      </c>
      <c r="E14" s="479">
        <f>SUM('ETCA-II-13'!F40:F45)</f>
        <v>3198710</v>
      </c>
      <c r="F14" s="479">
        <f>SUM('ETCA-II-13'!G40:G45)</f>
        <v>1647443</v>
      </c>
      <c r="G14" s="478">
        <f t="shared" si="1"/>
        <v>2224230</v>
      </c>
    </row>
    <row r="15" spans="1:7">
      <c r="A15" s="473" t="s">
        <v>526</v>
      </c>
      <c r="B15" s="479"/>
      <c r="C15" s="479"/>
      <c r="D15" s="477">
        <f t="shared" si="0"/>
        <v>0</v>
      </c>
      <c r="E15" s="479"/>
      <c r="F15" s="479"/>
      <c r="G15" s="478">
        <f t="shared" si="1"/>
        <v>0</v>
      </c>
    </row>
    <row r="16" spans="1:7">
      <c r="A16" s="473" t="s">
        <v>527</v>
      </c>
      <c r="B16" s="479">
        <f>SUM('ETCA-II-13'!C47)</f>
        <v>1707275</v>
      </c>
      <c r="C16" s="479">
        <f>SUM('ETCA-II-13'!D47)</f>
        <v>0</v>
      </c>
      <c r="D16" s="477">
        <f t="shared" si="0"/>
        <v>1707275</v>
      </c>
      <c r="E16" s="479">
        <f>SUM('ETCA-II-13'!F47)</f>
        <v>1628393</v>
      </c>
      <c r="F16" s="479">
        <f>SUM('ETCA-II-13'!G47)</f>
        <v>1628393</v>
      </c>
      <c r="G16" s="478">
        <f t="shared" si="1"/>
        <v>78882</v>
      </c>
    </row>
    <row r="17" spans="1:7">
      <c r="A17" s="474" t="s">
        <v>217</v>
      </c>
      <c r="B17" s="477">
        <f>SUM(B18:B26)</f>
        <v>1420105</v>
      </c>
      <c r="C17" s="477">
        <f>SUM(C18:C26)</f>
        <v>0</v>
      </c>
      <c r="D17" s="477">
        <f>B17+C17</f>
        <v>1420105</v>
      </c>
      <c r="E17" s="477">
        <f>SUM(E18:E26)</f>
        <v>515627</v>
      </c>
      <c r="F17" s="477">
        <f>SUM(F18:F26)</f>
        <v>502763</v>
      </c>
      <c r="G17" s="478">
        <f t="shared" si="1"/>
        <v>904478</v>
      </c>
    </row>
    <row r="18" spans="1:7" ht="25.5">
      <c r="A18" s="473" t="s">
        <v>528</v>
      </c>
      <c r="B18" s="479">
        <f>SUM('ETCA-II-13'!C51:C54)</f>
        <v>110556</v>
      </c>
      <c r="C18" s="479">
        <f>SUM('ETCA-II-13'!D51:D54)</f>
        <v>-97</v>
      </c>
      <c r="D18" s="477">
        <f t="shared" si="0"/>
        <v>110459</v>
      </c>
      <c r="E18" s="479">
        <f>SUM('ETCA-II-13'!F51:F54)</f>
        <v>52186</v>
      </c>
      <c r="F18" s="479">
        <f>SUM('ETCA-II-13'!G51:G54)</f>
        <v>52186</v>
      </c>
      <c r="G18" s="478">
        <f t="shared" si="1"/>
        <v>58273</v>
      </c>
    </row>
    <row r="19" spans="1:7">
      <c r="A19" s="473" t="s">
        <v>529</v>
      </c>
      <c r="B19" s="479">
        <f>SUM('ETCA-II-13'!C56)</f>
        <v>163902</v>
      </c>
      <c r="C19" s="479">
        <f>SUM('ETCA-II-13'!D56)</f>
        <v>0</v>
      </c>
      <c r="D19" s="477">
        <f t="shared" si="0"/>
        <v>163902</v>
      </c>
      <c r="E19" s="479">
        <f>SUM('ETCA-II-13'!F56)</f>
        <v>95518</v>
      </c>
      <c r="F19" s="479">
        <f>SUM('ETCA-II-13'!G56)</f>
        <v>91654</v>
      </c>
      <c r="G19" s="478">
        <f t="shared" si="1"/>
        <v>68384</v>
      </c>
    </row>
    <row r="20" spans="1:7">
      <c r="A20" s="473" t="s">
        <v>530</v>
      </c>
      <c r="B20" s="479"/>
      <c r="C20" s="479"/>
      <c r="D20" s="477">
        <f t="shared" si="0"/>
        <v>0</v>
      </c>
      <c r="E20" s="479"/>
      <c r="F20" s="479"/>
      <c r="G20" s="478">
        <f t="shared" si="1"/>
        <v>0</v>
      </c>
    </row>
    <row r="21" spans="1:7">
      <c r="A21" s="473" t="s">
        <v>531</v>
      </c>
      <c r="B21" s="479">
        <f>SUM('ETCA-II-13'!C58:C59)</f>
        <v>478031</v>
      </c>
      <c r="C21" s="479">
        <f>SUM('ETCA-II-13'!D58:D59)</f>
        <v>-24272</v>
      </c>
      <c r="D21" s="477">
        <f t="shared" si="0"/>
        <v>453759</v>
      </c>
      <c r="E21" s="479">
        <f>SUM('ETCA-II-13'!F58:F59)</f>
        <v>19846</v>
      </c>
      <c r="F21" s="479">
        <f>SUM('ETCA-II-13'!G58:G59)</f>
        <v>10846</v>
      </c>
      <c r="G21" s="478">
        <f t="shared" si="1"/>
        <v>433913</v>
      </c>
    </row>
    <row r="22" spans="1:7">
      <c r="A22" s="473" t="s">
        <v>532</v>
      </c>
      <c r="B22" s="479">
        <f>SUM('ETCA-II-13'!C61)</f>
        <v>216</v>
      </c>
      <c r="C22" s="479">
        <f>SUM('ETCA-II-13'!D61)</f>
        <v>272</v>
      </c>
      <c r="D22" s="477">
        <f t="shared" si="0"/>
        <v>488</v>
      </c>
      <c r="E22" s="479">
        <f>SUM('ETCA-II-13'!F61)</f>
        <v>488</v>
      </c>
      <c r="F22" s="479">
        <f>SUM('ETCA-II-13'!G61)</f>
        <v>488</v>
      </c>
      <c r="G22" s="478">
        <f t="shared" si="1"/>
        <v>0</v>
      </c>
    </row>
    <row r="23" spans="1:7">
      <c r="A23" s="473" t="s">
        <v>533</v>
      </c>
      <c r="B23" s="479">
        <f>SUM('ETCA-II-13'!C63)</f>
        <v>550694</v>
      </c>
      <c r="C23" s="479">
        <f>SUM('ETCA-II-13'!D63)</f>
        <v>0</v>
      </c>
      <c r="D23" s="477">
        <f t="shared" si="0"/>
        <v>550694</v>
      </c>
      <c r="E23" s="479">
        <f>SUM('ETCA-II-13'!F63)</f>
        <v>282248</v>
      </c>
      <c r="F23" s="479">
        <f>SUM('ETCA-II-13'!G63)</f>
        <v>282248</v>
      </c>
      <c r="G23" s="478">
        <f t="shared" si="1"/>
        <v>268446</v>
      </c>
    </row>
    <row r="24" spans="1:7">
      <c r="A24" s="473" t="s">
        <v>534</v>
      </c>
      <c r="B24" s="479">
        <f>SUM('ETCA-II-13'!C65)</f>
        <v>33171</v>
      </c>
      <c r="C24" s="479">
        <f>SUM('ETCA-II-13'!D65)</f>
        <v>24000</v>
      </c>
      <c r="D24" s="477">
        <f t="shared" si="0"/>
        <v>57171</v>
      </c>
      <c r="E24" s="479">
        <f>SUM('ETCA-II-13'!F65)</f>
        <v>48272</v>
      </c>
      <c r="F24" s="479">
        <f>SUM('ETCA-II-13'!G65)</f>
        <v>48272</v>
      </c>
      <c r="G24" s="478">
        <f t="shared" si="1"/>
        <v>8899</v>
      </c>
    </row>
    <row r="25" spans="1:7">
      <c r="A25" s="473" t="s">
        <v>535</v>
      </c>
      <c r="B25" s="479"/>
      <c r="C25" s="479"/>
      <c r="D25" s="477">
        <f t="shared" si="0"/>
        <v>0</v>
      </c>
      <c r="E25" s="479"/>
      <c r="F25" s="479"/>
      <c r="G25" s="478">
        <f t="shared" si="1"/>
        <v>0</v>
      </c>
    </row>
    <row r="26" spans="1:7">
      <c r="A26" s="473" t="s">
        <v>536</v>
      </c>
      <c r="B26" s="479">
        <f>SUM('ETCA-II-13'!C67:C68)</f>
        <v>83535</v>
      </c>
      <c r="C26" s="479">
        <f>SUM('ETCA-II-13'!D67:D68)</f>
        <v>97</v>
      </c>
      <c r="D26" s="477">
        <f t="shared" si="0"/>
        <v>83632</v>
      </c>
      <c r="E26" s="479">
        <f>SUM('ETCA-II-13'!F67:F68)</f>
        <v>17069</v>
      </c>
      <c r="F26" s="479">
        <f>SUM('ETCA-II-13'!G67:G68)</f>
        <v>17069</v>
      </c>
      <c r="G26" s="478">
        <f t="shared" si="1"/>
        <v>66563</v>
      </c>
    </row>
    <row r="27" spans="1:7">
      <c r="A27" s="474" t="s">
        <v>218</v>
      </c>
      <c r="B27" s="477">
        <f>SUM(B28:B36)</f>
        <v>11497703</v>
      </c>
      <c r="C27" s="477">
        <f>SUM(C28:C36)</f>
        <v>0.39999999999781721</v>
      </c>
      <c r="D27" s="477">
        <f>B27+C27</f>
        <v>11497703.4</v>
      </c>
      <c r="E27" s="477">
        <f>SUM(E28:E36)</f>
        <v>6505412</v>
      </c>
      <c r="F27" s="477">
        <f>SUM(F28:F36)</f>
        <v>4226010.4000000004</v>
      </c>
      <c r="G27" s="478">
        <f t="shared" si="1"/>
        <v>4992291.4000000004</v>
      </c>
    </row>
    <row r="28" spans="1:7">
      <c r="A28" s="473" t="s">
        <v>537</v>
      </c>
      <c r="B28" s="479">
        <f>SUM('ETCA-II-13'!C72:C78)</f>
        <v>2484531</v>
      </c>
      <c r="C28" s="479">
        <f>SUM('ETCA-II-13'!D72:D78)</f>
        <v>226859</v>
      </c>
      <c r="D28" s="477">
        <f t="shared" si="0"/>
        <v>2711390</v>
      </c>
      <c r="E28" s="479">
        <f>SUM('ETCA-II-13'!F72:F78)</f>
        <v>1816782</v>
      </c>
      <c r="F28" s="479">
        <f>SUM('ETCA-II-13'!G72:G78)</f>
        <v>1179136</v>
      </c>
      <c r="G28" s="478">
        <f t="shared" si="1"/>
        <v>894608</v>
      </c>
    </row>
    <row r="29" spans="1:7">
      <c r="A29" s="473" t="s">
        <v>538</v>
      </c>
      <c r="B29" s="479">
        <f>SUM('ETCA-II-13'!C80:C83)</f>
        <v>275537</v>
      </c>
      <c r="C29" s="479">
        <f>SUM('ETCA-II-13'!D80:D83)</f>
        <v>-12947</v>
      </c>
      <c r="D29" s="477">
        <f t="shared" si="0"/>
        <v>262590</v>
      </c>
      <c r="E29" s="479">
        <f>SUM('ETCA-II-13'!F80:F83)</f>
        <v>175094</v>
      </c>
      <c r="F29" s="479">
        <f>SUM('ETCA-II-13'!G80:G83)</f>
        <v>147075</v>
      </c>
      <c r="G29" s="478">
        <f t="shared" si="1"/>
        <v>87496</v>
      </c>
    </row>
    <row r="30" spans="1:7">
      <c r="A30" s="473" t="s">
        <v>539</v>
      </c>
      <c r="B30" s="479">
        <f>SUM('ETCA-II-13'!C87:C91)</f>
        <v>2521738</v>
      </c>
      <c r="C30" s="479">
        <f>SUM('ETCA-II-13'!D87:D91)</f>
        <v>-190377</v>
      </c>
      <c r="D30" s="477">
        <f t="shared" si="0"/>
        <v>2331361</v>
      </c>
      <c r="E30" s="479">
        <f>SUM('ETCA-II-13'!F87:F91)</f>
        <v>1495388</v>
      </c>
      <c r="F30" s="479">
        <f>SUM('ETCA-II-13'!G87:G91)</f>
        <v>838703</v>
      </c>
      <c r="G30" s="478">
        <f t="shared" si="1"/>
        <v>835973</v>
      </c>
    </row>
    <row r="31" spans="1:7">
      <c r="A31" s="473" t="s">
        <v>540</v>
      </c>
      <c r="B31" s="479">
        <f>SUM('ETCA-II-13'!C93:C97)</f>
        <v>1812073</v>
      </c>
      <c r="C31" s="479">
        <f>SUM('ETCA-II-13'!D93:D97)</f>
        <v>-10629</v>
      </c>
      <c r="D31" s="477">
        <f t="shared" si="0"/>
        <v>1801444</v>
      </c>
      <c r="E31" s="479">
        <f>SUM('ETCA-II-13'!F93:F97)</f>
        <v>754413</v>
      </c>
      <c r="F31" s="479">
        <f>SUM('ETCA-II-13'!G93:G97)</f>
        <v>754413</v>
      </c>
      <c r="G31" s="478">
        <f t="shared" si="1"/>
        <v>1047031</v>
      </c>
    </row>
    <row r="32" spans="1:7" ht="25.5">
      <c r="A32" s="473" t="s">
        <v>541</v>
      </c>
      <c r="B32" s="479">
        <f>SUM('ETCA-II-13'!C99:C104)</f>
        <v>1276721</v>
      </c>
      <c r="C32" s="479">
        <f>SUM('ETCA-II-13'!D99:D104)-0.3</f>
        <v>28271.7</v>
      </c>
      <c r="D32" s="477">
        <f t="shared" si="0"/>
        <v>1304992.7</v>
      </c>
      <c r="E32" s="479">
        <f>SUM('ETCA-II-13'!F99:F104)</f>
        <v>625439</v>
      </c>
      <c r="F32" s="479">
        <f>SUM('ETCA-II-13'!G99:G104)-0.3</f>
        <v>439034.7</v>
      </c>
      <c r="G32" s="478">
        <f t="shared" si="1"/>
        <v>679553.7</v>
      </c>
    </row>
    <row r="33" spans="1:7">
      <c r="A33" s="473" t="s">
        <v>542</v>
      </c>
      <c r="B33" s="479">
        <f>SUM('ETCA-II-13'!C106:C108)</f>
        <v>573514</v>
      </c>
      <c r="C33" s="479">
        <f>SUM('ETCA-II-13'!D106:D108)-0.3</f>
        <v>-31524.3</v>
      </c>
      <c r="D33" s="477">
        <f t="shared" si="0"/>
        <v>541989.69999999995</v>
      </c>
      <c r="E33" s="479">
        <f>SUM('ETCA-II-13'!F106:F108)</f>
        <v>93293</v>
      </c>
      <c r="F33" s="479">
        <f>SUM('ETCA-II-13'!G106:G108)-0.3</f>
        <v>93292.7</v>
      </c>
      <c r="G33" s="478">
        <f t="shared" si="1"/>
        <v>448696.69999999995</v>
      </c>
    </row>
    <row r="34" spans="1:7">
      <c r="A34" s="473" t="s">
        <v>543</v>
      </c>
      <c r="B34" s="479">
        <f>SUM('ETCA-II-13'!C110:C112)</f>
        <v>240777</v>
      </c>
      <c r="C34" s="479">
        <f>SUM('ETCA-II-13'!D110:D112)</f>
        <v>-9653</v>
      </c>
      <c r="D34" s="477">
        <f t="shared" si="0"/>
        <v>231124</v>
      </c>
      <c r="E34" s="479">
        <f>SUM('ETCA-II-13'!F110:F112)</f>
        <v>101529</v>
      </c>
      <c r="F34" s="479">
        <f>SUM('ETCA-II-13'!G110:G112)</f>
        <v>101129</v>
      </c>
      <c r="G34" s="478">
        <f t="shared" si="1"/>
        <v>129595</v>
      </c>
    </row>
    <row r="35" spans="1:7" ht="15.75" thickBot="1">
      <c r="A35" s="475" t="s">
        <v>544</v>
      </c>
      <c r="B35" s="480">
        <f>SUM('ETCA-II-13'!C114:C115)</f>
        <v>398896</v>
      </c>
      <c r="C35" s="480">
        <f>SUM('ETCA-II-13'!D114:D115)</f>
        <v>0</v>
      </c>
      <c r="D35" s="481">
        <f t="shared" si="0"/>
        <v>398896</v>
      </c>
      <c r="E35" s="480">
        <f>SUM('ETCA-II-13'!F114:F115)</f>
        <v>260633</v>
      </c>
      <c r="F35" s="480">
        <f>SUM('ETCA-II-13'!G114:G115)</f>
        <v>163518</v>
      </c>
      <c r="G35" s="482">
        <f t="shared" si="1"/>
        <v>138263</v>
      </c>
    </row>
    <row r="36" spans="1:7">
      <c r="A36" s="473" t="s">
        <v>545</v>
      </c>
      <c r="B36" s="479">
        <f>SUM('ETCA-II-13'!C117:C119)</f>
        <v>1913916</v>
      </c>
      <c r="C36" s="479">
        <f>SUM('ETCA-II-13'!D117:D119)</f>
        <v>0</v>
      </c>
      <c r="D36" s="477">
        <f t="shared" si="0"/>
        <v>1913916</v>
      </c>
      <c r="E36" s="479">
        <f>SUM('ETCA-II-13'!F117:F119)</f>
        <v>1182841</v>
      </c>
      <c r="F36" s="479">
        <f>SUM('ETCA-II-13'!G117:G119)</f>
        <v>509709</v>
      </c>
      <c r="G36" s="478">
        <f t="shared" si="1"/>
        <v>731075</v>
      </c>
    </row>
    <row r="37" spans="1:7">
      <c r="A37" s="474" t="s">
        <v>434</v>
      </c>
      <c r="B37" s="477">
        <f>SUM(B38:B46)</f>
        <v>0</v>
      </c>
      <c r="C37" s="477">
        <f>SUM(C38:C46)</f>
        <v>0</v>
      </c>
      <c r="D37" s="477">
        <f>B37+C37</f>
        <v>0</v>
      </c>
      <c r="E37" s="477">
        <f>SUM(E38:E46)</f>
        <v>0</v>
      </c>
      <c r="F37" s="477">
        <f>SUM(F38:F46)</f>
        <v>0</v>
      </c>
      <c r="G37" s="478">
        <f t="shared" si="1"/>
        <v>0</v>
      </c>
    </row>
    <row r="38" spans="1:7">
      <c r="A38" s="473" t="s">
        <v>219</v>
      </c>
      <c r="B38" s="479"/>
      <c r="C38" s="479"/>
      <c r="D38" s="477">
        <f t="shared" si="0"/>
        <v>0</v>
      </c>
      <c r="E38" s="479"/>
      <c r="F38" s="479"/>
      <c r="G38" s="478">
        <f t="shared" si="1"/>
        <v>0</v>
      </c>
    </row>
    <row r="39" spans="1:7">
      <c r="A39" s="473" t="s">
        <v>220</v>
      </c>
      <c r="B39" s="479"/>
      <c r="C39" s="479"/>
      <c r="D39" s="477">
        <f t="shared" si="0"/>
        <v>0</v>
      </c>
      <c r="E39" s="479"/>
      <c r="F39" s="479"/>
      <c r="G39" s="478">
        <f t="shared" si="1"/>
        <v>0</v>
      </c>
    </row>
    <row r="40" spans="1:7">
      <c r="A40" s="473" t="s">
        <v>221</v>
      </c>
      <c r="B40" s="479"/>
      <c r="C40" s="479"/>
      <c r="D40" s="477">
        <f t="shared" si="0"/>
        <v>0</v>
      </c>
      <c r="E40" s="479"/>
      <c r="F40" s="479"/>
      <c r="G40" s="478">
        <f t="shared" si="1"/>
        <v>0</v>
      </c>
    </row>
    <row r="41" spans="1:7">
      <c r="A41" s="473" t="s">
        <v>222</v>
      </c>
      <c r="B41" s="479"/>
      <c r="C41" s="479"/>
      <c r="D41" s="477">
        <f t="shared" si="0"/>
        <v>0</v>
      </c>
      <c r="E41" s="479"/>
      <c r="F41" s="479"/>
      <c r="G41" s="478">
        <f t="shared" si="1"/>
        <v>0</v>
      </c>
    </row>
    <row r="42" spans="1:7">
      <c r="A42" s="473" t="s">
        <v>223</v>
      </c>
      <c r="B42" s="479"/>
      <c r="C42" s="479"/>
      <c r="D42" s="477">
        <f t="shared" si="0"/>
        <v>0</v>
      </c>
      <c r="E42" s="479"/>
      <c r="F42" s="479"/>
      <c r="G42" s="478">
        <f t="shared" si="1"/>
        <v>0</v>
      </c>
    </row>
    <row r="43" spans="1:7">
      <c r="A43" s="473" t="s">
        <v>546</v>
      </c>
      <c r="B43" s="479"/>
      <c r="C43" s="479"/>
      <c r="D43" s="477">
        <f t="shared" si="0"/>
        <v>0</v>
      </c>
      <c r="E43" s="479"/>
      <c r="F43" s="479"/>
      <c r="G43" s="478">
        <f t="shared" si="1"/>
        <v>0</v>
      </c>
    </row>
    <row r="44" spans="1:7">
      <c r="A44" s="473" t="s">
        <v>225</v>
      </c>
      <c r="B44" s="479"/>
      <c r="C44" s="479"/>
      <c r="D44" s="477">
        <f t="shared" si="0"/>
        <v>0</v>
      </c>
      <c r="E44" s="479"/>
      <c r="F44" s="479"/>
      <c r="G44" s="478">
        <f t="shared" si="1"/>
        <v>0</v>
      </c>
    </row>
    <row r="45" spans="1:7">
      <c r="A45" s="473" t="s">
        <v>226</v>
      </c>
      <c r="B45" s="479"/>
      <c r="C45" s="479"/>
      <c r="D45" s="477">
        <f t="shared" si="0"/>
        <v>0</v>
      </c>
      <c r="E45" s="479"/>
      <c r="F45" s="479"/>
      <c r="G45" s="478">
        <f t="shared" si="1"/>
        <v>0</v>
      </c>
    </row>
    <row r="46" spans="1:7">
      <c r="A46" s="473" t="s">
        <v>227</v>
      </c>
      <c r="B46" s="479"/>
      <c r="C46" s="479"/>
      <c r="D46" s="477">
        <f t="shared" si="0"/>
        <v>0</v>
      </c>
      <c r="E46" s="479"/>
      <c r="F46" s="479"/>
      <c r="G46" s="478">
        <f t="shared" si="1"/>
        <v>0</v>
      </c>
    </row>
    <row r="47" spans="1:7">
      <c r="A47" s="474" t="s">
        <v>547</v>
      </c>
      <c r="B47" s="477">
        <f>SUM(B48:B56)</f>
        <v>0</v>
      </c>
      <c r="C47" s="477">
        <f>SUM(C48:C56)</f>
        <v>0</v>
      </c>
      <c r="D47" s="477">
        <f>B47+C47</f>
        <v>0</v>
      </c>
      <c r="E47" s="477">
        <f>SUM(E48:E56)</f>
        <v>0</v>
      </c>
      <c r="F47" s="477">
        <f>SUM(F48:F56)</f>
        <v>0</v>
      </c>
      <c r="G47" s="478">
        <f t="shared" si="1"/>
        <v>0</v>
      </c>
    </row>
    <row r="48" spans="1:7">
      <c r="A48" s="473" t="s">
        <v>548</v>
      </c>
      <c r="B48" s="479">
        <v>0</v>
      </c>
      <c r="C48" s="479"/>
      <c r="D48" s="477">
        <f t="shared" si="0"/>
        <v>0</v>
      </c>
      <c r="E48" s="479"/>
      <c r="F48" s="479"/>
      <c r="G48" s="478">
        <f>D48-E48</f>
        <v>0</v>
      </c>
    </row>
    <row r="49" spans="1:7">
      <c r="A49" s="473" t="s">
        <v>549</v>
      </c>
      <c r="B49" s="479"/>
      <c r="C49" s="479"/>
      <c r="D49" s="477">
        <f t="shared" si="0"/>
        <v>0</v>
      </c>
      <c r="E49" s="479"/>
      <c r="F49" s="479"/>
      <c r="G49" s="478">
        <f t="shared" si="1"/>
        <v>0</v>
      </c>
    </row>
    <row r="50" spans="1:7">
      <c r="A50" s="473" t="s">
        <v>550</v>
      </c>
      <c r="B50" s="479"/>
      <c r="C50" s="479"/>
      <c r="D50" s="477">
        <f t="shared" si="0"/>
        <v>0</v>
      </c>
      <c r="E50" s="479"/>
      <c r="F50" s="479"/>
      <c r="G50" s="478">
        <f t="shared" si="1"/>
        <v>0</v>
      </c>
    </row>
    <row r="51" spans="1:7">
      <c r="A51" s="473" t="s">
        <v>551</v>
      </c>
      <c r="B51" s="479"/>
      <c r="C51" s="479"/>
      <c r="D51" s="477">
        <f t="shared" si="0"/>
        <v>0</v>
      </c>
      <c r="E51" s="479"/>
      <c r="F51" s="479"/>
      <c r="G51" s="478">
        <f t="shared" si="1"/>
        <v>0</v>
      </c>
    </row>
    <row r="52" spans="1:7">
      <c r="A52" s="473" t="s">
        <v>552</v>
      </c>
      <c r="B52" s="479"/>
      <c r="C52" s="479"/>
      <c r="D52" s="477">
        <f t="shared" si="0"/>
        <v>0</v>
      </c>
      <c r="E52" s="479"/>
      <c r="F52" s="479"/>
      <c r="G52" s="478">
        <f t="shared" si="1"/>
        <v>0</v>
      </c>
    </row>
    <row r="53" spans="1:7">
      <c r="A53" s="473" t="s">
        <v>553</v>
      </c>
      <c r="B53" s="479"/>
      <c r="C53" s="479"/>
      <c r="D53" s="477">
        <f t="shared" si="0"/>
        <v>0</v>
      </c>
      <c r="E53" s="479"/>
      <c r="F53" s="479"/>
      <c r="G53" s="478">
        <f t="shared" si="1"/>
        <v>0</v>
      </c>
    </row>
    <row r="54" spans="1:7">
      <c r="A54" s="473" t="s">
        <v>554</v>
      </c>
      <c r="B54" s="479"/>
      <c r="C54" s="479"/>
      <c r="D54" s="477">
        <f t="shared" si="0"/>
        <v>0</v>
      </c>
      <c r="E54" s="479"/>
      <c r="F54" s="479"/>
      <c r="G54" s="478">
        <f t="shared" si="1"/>
        <v>0</v>
      </c>
    </row>
    <row r="55" spans="1:7">
      <c r="A55" s="473" t="s">
        <v>555</v>
      </c>
      <c r="B55" s="479"/>
      <c r="C55" s="479"/>
      <c r="D55" s="477">
        <f t="shared" si="0"/>
        <v>0</v>
      </c>
      <c r="E55" s="479"/>
      <c r="F55" s="479"/>
      <c r="G55" s="478">
        <f t="shared" si="1"/>
        <v>0</v>
      </c>
    </row>
    <row r="56" spans="1:7">
      <c r="A56" s="473" t="s">
        <v>57</v>
      </c>
      <c r="B56" s="479"/>
      <c r="C56" s="479"/>
      <c r="D56" s="477">
        <f t="shared" si="0"/>
        <v>0</v>
      </c>
      <c r="E56" s="479"/>
      <c r="F56" s="479"/>
      <c r="G56" s="478">
        <f t="shared" si="1"/>
        <v>0</v>
      </c>
    </row>
    <row r="57" spans="1:7">
      <c r="A57" s="474" t="s">
        <v>243</v>
      </c>
      <c r="B57" s="477">
        <f>SUM(B58:B60)</f>
        <v>0</v>
      </c>
      <c r="C57" s="477">
        <f>SUM(C58:C60)</f>
        <v>0</v>
      </c>
      <c r="D57" s="477">
        <f>B57+C57</f>
        <v>0</v>
      </c>
      <c r="E57" s="477">
        <f>SUM(E58:E60)</f>
        <v>0</v>
      </c>
      <c r="F57" s="477">
        <f>SUM(F58:F60)</f>
        <v>0</v>
      </c>
      <c r="G57" s="478">
        <f t="shared" si="1"/>
        <v>0</v>
      </c>
    </row>
    <row r="58" spans="1:7">
      <c r="A58" s="473" t="s">
        <v>556</v>
      </c>
      <c r="B58" s="479"/>
      <c r="C58" s="479"/>
      <c r="D58" s="477">
        <f t="shared" si="0"/>
        <v>0</v>
      </c>
      <c r="E58" s="479"/>
      <c r="F58" s="479"/>
      <c r="G58" s="478">
        <f t="shared" si="1"/>
        <v>0</v>
      </c>
    </row>
    <row r="59" spans="1:7">
      <c r="A59" s="473" t="s">
        <v>557</v>
      </c>
      <c r="B59" s="479"/>
      <c r="C59" s="479"/>
      <c r="D59" s="477">
        <f t="shared" si="0"/>
        <v>0</v>
      </c>
      <c r="E59" s="479"/>
      <c r="F59" s="479"/>
      <c r="G59" s="478">
        <f t="shared" si="1"/>
        <v>0</v>
      </c>
    </row>
    <row r="60" spans="1:7">
      <c r="A60" s="473" t="s">
        <v>558</v>
      </c>
      <c r="B60" s="479"/>
      <c r="C60" s="479"/>
      <c r="D60" s="477">
        <f t="shared" si="0"/>
        <v>0</v>
      </c>
      <c r="E60" s="479"/>
      <c r="F60" s="479"/>
      <c r="G60" s="478">
        <f t="shared" si="1"/>
        <v>0</v>
      </c>
    </row>
    <row r="61" spans="1:7">
      <c r="A61" s="474" t="s">
        <v>559</v>
      </c>
      <c r="B61" s="477">
        <f>SUM(B62:B68)</f>
        <v>0</v>
      </c>
      <c r="C61" s="477">
        <f>SUM(C62:C68)</f>
        <v>0</v>
      </c>
      <c r="D61" s="477">
        <f>B61+C61</f>
        <v>0</v>
      </c>
      <c r="E61" s="477">
        <f>SUM(E62:E68)</f>
        <v>0</v>
      </c>
      <c r="F61" s="477">
        <f>SUM(F62:F68)</f>
        <v>0</v>
      </c>
      <c r="G61" s="478">
        <f t="shared" si="1"/>
        <v>0</v>
      </c>
    </row>
    <row r="62" spans="1:7">
      <c r="A62" s="473" t="s">
        <v>560</v>
      </c>
      <c r="B62" s="479"/>
      <c r="C62" s="479"/>
      <c r="D62" s="477">
        <f t="shared" si="0"/>
        <v>0</v>
      </c>
      <c r="E62" s="479"/>
      <c r="F62" s="479"/>
      <c r="G62" s="478">
        <f t="shared" si="1"/>
        <v>0</v>
      </c>
    </row>
    <row r="63" spans="1:7" ht="15.75" thickBot="1">
      <c r="A63" s="475" t="s">
        <v>561</v>
      </c>
      <c r="B63" s="480"/>
      <c r="C63" s="480"/>
      <c r="D63" s="481">
        <f t="shared" si="0"/>
        <v>0</v>
      </c>
      <c r="E63" s="480"/>
      <c r="F63" s="480"/>
      <c r="G63" s="482">
        <f t="shared" si="1"/>
        <v>0</v>
      </c>
    </row>
    <row r="64" spans="1:7">
      <c r="A64" s="473" t="s">
        <v>562</v>
      </c>
      <c r="B64" s="479"/>
      <c r="C64" s="479"/>
      <c r="D64" s="477">
        <f t="shared" si="0"/>
        <v>0</v>
      </c>
      <c r="E64" s="479"/>
      <c r="F64" s="479"/>
      <c r="G64" s="478">
        <f t="shared" si="1"/>
        <v>0</v>
      </c>
    </row>
    <row r="65" spans="1:7">
      <c r="A65" s="473" t="s">
        <v>563</v>
      </c>
      <c r="B65" s="479"/>
      <c r="C65" s="479"/>
      <c r="D65" s="477">
        <f t="shared" si="0"/>
        <v>0</v>
      </c>
      <c r="E65" s="479"/>
      <c r="F65" s="479"/>
      <c r="G65" s="478">
        <f t="shared" si="1"/>
        <v>0</v>
      </c>
    </row>
    <row r="66" spans="1:7">
      <c r="A66" s="473" t="s">
        <v>564</v>
      </c>
      <c r="B66" s="479"/>
      <c r="C66" s="479"/>
      <c r="D66" s="477">
        <f t="shared" si="0"/>
        <v>0</v>
      </c>
      <c r="E66" s="479"/>
      <c r="F66" s="479"/>
      <c r="G66" s="478">
        <f t="shared" si="1"/>
        <v>0</v>
      </c>
    </row>
    <row r="67" spans="1:7">
      <c r="A67" s="473" t="s">
        <v>565</v>
      </c>
      <c r="B67" s="479"/>
      <c r="C67" s="479"/>
      <c r="D67" s="477">
        <f t="shared" si="0"/>
        <v>0</v>
      </c>
      <c r="E67" s="479"/>
      <c r="F67" s="479"/>
      <c r="G67" s="478">
        <f t="shared" si="1"/>
        <v>0</v>
      </c>
    </row>
    <row r="68" spans="1:7">
      <c r="A68" s="473" t="s">
        <v>566</v>
      </c>
      <c r="B68" s="479"/>
      <c r="C68" s="479"/>
      <c r="D68" s="477">
        <f t="shared" si="0"/>
        <v>0</v>
      </c>
      <c r="E68" s="479"/>
      <c r="F68" s="479"/>
      <c r="G68" s="478">
        <f t="shared" si="1"/>
        <v>0</v>
      </c>
    </row>
    <row r="69" spans="1:7">
      <c r="A69" s="474" t="s">
        <v>206</v>
      </c>
      <c r="B69" s="477">
        <f>SUM(B70:B72)</f>
        <v>0</v>
      </c>
      <c r="C69" s="477">
        <f>SUM(C70:C72)</f>
        <v>0</v>
      </c>
      <c r="D69" s="477">
        <f>B69+C69</f>
        <v>0</v>
      </c>
      <c r="E69" s="477">
        <f>SUM(E70:E72)</f>
        <v>0</v>
      </c>
      <c r="F69" s="477">
        <f>SUM(F70:F72)</f>
        <v>0</v>
      </c>
      <c r="G69" s="478">
        <f t="shared" si="1"/>
        <v>0</v>
      </c>
    </row>
    <row r="70" spans="1:7">
      <c r="A70" s="473" t="s">
        <v>229</v>
      </c>
      <c r="B70" s="479"/>
      <c r="C70" s="479"/>
      <c r="D70" s="477">
        <f t="shared" si="0"/>
        <v>0</v>
      </c>
      <c r="E70" s="479"/>
      <c r="F70" s="479"/>
      <c r="G70" s="478">
        <f t="shared" si="1"/>
        <v>0</v>
      </c>
    </row>
    <row r="71" spans="1:7">
      <c r="A71" s="473" t="s">
        <v>70</v>
      </c>
      <c r="B71" s="479"/>
      <c r="C71" s="479"/>
      <c r="D71" s="477">
        <f t="shared" si="0"/>
        <v>0</v>
      </c>
      <c r="E71" s="479"/>
      <c r="F71" s="479"/>
      <c r="G71" s="478">
        <f t="shared" si="1"/>
        <v>0</v>
      </c>
    </row>
    <row r="72" spans="1:7">
      <c r="A72" s="473" t="s">
        <v>230</v>
      </c>
      <c r="B72" s="479"/>
      <c r="C72" s="479"/>
      <c r="D72" s="477">
        <f t="shared" si="0"/>
        <v>0</v>
      </c>
      <c r="E72" s="479"/>
      <c r="F72" s="479"/>
      <c r="G72" s="478">
        <f t="shared" si="1"/>
        <v>0</v>
      </c>
    </row>
    <row r="73" spans="1:7">
      <c r="A73" s="474" t="s">
        <v>567</v>
      </c>
      <c r="B73" s="477">
        <f>SUM(B74:B80)</f>
        <v>18000000</v>
      </c>
      <c r="C73" s="477">
        <f>SUM(C74:C80)</f>
        <v>0</v>
      </c>
      <c r="D73" s="477">
        <f>B73+C73</f>
        <v>18000000</v>
      </c>
      <c r="E73" s="477">
        <f>SUM(E74:E80)</f>
        <v>7748680</v>
      </c>
      <c r="F73" s="477">
        <f>SUM(F74:F80)</f>
        <v>7748680</v>
      </c>
      <c r="G73" s="478">
        <f t="shared" si="1"/>
        <v>10251320</v>
      </c>
    </row>
    <row r="74" spans="1:7">
      <c r="A74" s="473" t="s">
        <v>568</v>
      </c>
      <c r="B74" s="479">
        <f>SUM('ETCA-II-13'!C131)</f>
        <v>10000000</v>
      </c>
      <c r="C74" s="479">
        <f>SUM('ETCA-II-13'!D131)</f>
        <v>0</v>
      </c>
      <c r="D74" s="477">
        <f t="shared" ref="D74:D80" si="2">B74+C74</f>
        <v>10000000</v>
      </c>
      <c r="E74" s="479">
        <f>SUM('ETCA-II-13'!F131)</f>
        <v>4999992</v>
      </c>
      <c r="F74" s="479">
        <f>SUM('ETCA-II-13'!G131)</f>
        <v>4999992</v>
      </c>
      <c r="G74" s="478">
        <f t="shared" ref="G74:G80" si="3">D74-E74</f>
        <v>5000008</v>
      </c>
    </row>
    <row r="75" spans="1:7">
      <c r="A75" s="473" t="s">
        <v>232</v>
      </c>
      <c r="B75" s="479">
        <f>SUM('ETCA-II-13'!C132)</f>
        <v>8000000</v>
      </c>
      <c r="C75" s="479">
        <f>SUM('ETCA-II-13'!D132)</f>
        <v>0</v>
      </c>
      <c r="D75" s="477">
        <f t="shared" si="2"/>
        <v>8000000</v>
      </c>
      <c r="E75" s="479">
        <f>SUM('ETCA-II-13'!F132)</f>
        <v>2748688</v>
      </c>
      <c r="F75" s="479">
        <f>SUM('ETCA-II-13'!G132)</f>
        <v>2748688</v>
      </c>
      <c r="G75" s="478">
        <f t="shared" si="3"/>
        <v>5251312</v>
      </c>
    </row>
    <row r="76" spans="1:7">
      <c r="A76" s="473" t="s">
        <v>233</v>
      </c>
      <c r="B76" s="479"/>
      <c r="C76" s="479"/>
      <c r="D76" s="477">
        <f t="shared" si="2"/>
        <v>0</v>
      </c>
      <c r="E76" s="479"/>
      <c r="F76" s="479"/>
      <c r="G76" s="478">
        <f t="shared" si="3"/>
        <v>0</v>
      </c>
    </row>
    <row r="77" spans="1:7">
      <c r="A77" s="473" t="s">
        <v>234</v>
      </c>
      <c r="B77" s="479"/>
      <c r="C77" s="479"/>
      <c r="D77" s="477">
        <f t="shared" si="2"/>
        <v>0</v>
      </c>
      <c r="E77" s="479"/>
      <c r="F77" s="479"/>
      <c r="G77" s="478">
        <f t="shared" si="3"/>
        <v>0</v>
      </c>
    </row>
    <row r="78" spans="1:7">
      <c r="A78" s="473" t="s">
        <v>235</v>
      </c>
      <c r="B78" s="479"/>
      <c r="C78" s="479"/>
      <c r="D78" s="477">
        <f t="shared" si="2"/>
        <v>0</v>
      </c>
      <c r="E78" s="479"/>
      <c r="F78" s="479"/>
      <c r="G78" s="478">
        <f t="shared" si="3"/>
        <v>0</v>
      </c>
    </row>
    <row r="79" spans="1:7">
      <c r="A79" s="473" t="s">
        <v>236</v>
      </c>
      <c r="B79" s="479"/>
      <c r="C79" s="479"/>
      <c r="D79" s="477">
        <f t="shared" si="2"/>
        <v>0</v>
      </c>
      <c r="E79" s="479"/>
      <c r="F79" s="479"/>
      <c r="G79" s="478">
        <f t="shared" si="3"/>
        <v>0</v>
      </c>
    </row>
    <row r="80" spans="1:7" ht="15.75" thickBot="1">
      <c r="A80" s="475" t="s">
        <v>569</v>
      </c>
      <c r="B80" s="480"/>
      <c r="C80" s="480"/>
      <c r="D80" s="481">
        <f t="shared" si="2"/>
        <v>0</v>
      </c>
      <c r="E80" s="480"/>
      <c r="F80" s="480"/>
      <c r="G80" s="482">
        <f t="shared" si="3"/>
        <v>0</v>
      </c>
    </row>
    <row r="81" spans="1:7" ht="15.75" thickBot="1">
      <c r="A81" s="476" t="s">
        <v>570</v>
      </c>
      <c r="B81" s="449">
        <f>B73+B69+B61+B57+B47+B37+B27+B17+B9</f>
        <v>88528384.5</v>
      </c>
      <c r="C81" s="449">
        <f>C73+C69+C61+C57+C47+C37+C27+C17+C9</f>
        <v>0.39999999999781721</v>
      </c>
      <c r="D81" s="449">
        <f>B81+C81</f>
        <v>88528384.900000006</v>
      </c>
      <c r="E81" s="449">
        <f>E73+E69+E61+E57+E47+E37+E27+E17+E9</f>
        <v>51914156</v>
      </c>
      <c r="F81" s="449">
        <f>F73+F69+F61+F57+F47+F37+F27+F17+F9</f>
        <v>42832152.899999999</v>
      </c>
      <c r="G81" s="483">
        <f>D81-E81</f>
        <v>36614228.900000006</v>
      </c>
    </row>
    <row r="82" spans="1:7">
      <c r="A82" s="590"/>
      <c r="B82" s="591"/>
      <c r="C82" s="591"/>
      <c r="D82" s="591"/>
      <c r="E82" s="591"/>
      <c r="F82" s="591"/>
      <c r="G82" s="591"/>
    </row>
    <row r="83" spans="1:7">
      <c r="A83" s="590"/>
      <c r="B83" s="591"/>
      <c r="C83" s="591"/>
      <c r="D83" s="591"/>
      <c r="E83" s="591"/>
      <c r="F83" s="591"/>
      <c r="G83" s="591"/>
    </row>
    <row r="84" spans="1:7">
      <c r="A84" s="590"/>
      <c r="B84" s="591"/>
      <c r="C84" s="591"/>
      <c r="D84" s="591"/>
      <c r="E84" s="591"/>
      <c r="F84" s="591"/>
      <c r="G84" s="591"/>
    </row>
    <row r="85" spans="1:7">
      <c r="A85" s="590"/>
      <c r="B85" s="591"/>
      <c r="C85" s="591"/>
      <c r="D85" s="591"/>
      <c r="E85" s="591"/>
      <c r="F85" s="591"/>
      <c r="G85" s="591"/>
    </row>
    <row r="86" spans="1:7">
      <c r="A86" s="590"/>
      <c r="B86" s="591"/>
      <c r="C86" s="591"/>
      <c r="D86" s="591"/>
      <c r="E86" s="591"/>
      <c r="F86" s="591"/>
      <c r="G86" s="591"/>
    </row>
    <row r="87" spans="1:7">
      <c r="A87" s="590"/>
      <c r="B87" s="591"/>
      <c r="C87" s="591"/>
      <c r="D87" s="591"/>
      <c r="E87" s="591"/>
      <c r="F87" s="591"/>
      <c r="G87" s="591"/>
    </row>
    <row r="88" spans="1:7" ht="16.5">
      <c r="A88" s="124"/>
      <c r="B88" s="124"/>
      <c r="C88" s="124"/>
      <c r="D88" s="124"/>
      <c r="E88" s="124"/>
      <c r="F88" s="124"/>
      <c r="G88" s="124"/>
    </row>
    <row r="89" spans="1:7" ht="16.5">
      <c r="A89" s="124"/>
      <c r="B89" s="124"/>
      <c r="C89" s="124"/>
      <c r="D89" s="124"/>
      <c r="E89" s="124"/>
      <c r="F89" s="124"/>
      <c r="G89" s="124"/>
    </row>
    <row r="90" spans="1:7" ht="16.5">
      <c r="A90" s="124"/>
      <c r="B90" s="124"/>
      <c r="C90" s="124"/>
      <c r="D90" s="124"/>
      <c r="E90" s="124"/>
      <c r="F90" s="124"/>
      <c r="G90" s="124"/>
    </row>
    <row r="91" spans="1:7" ht="16.5">
      <c r="A91" s="124"/>
      <c r="B91" s="124"/>
      <c r="C91" s="124"/>
      <c r="D91" s="124"/>
      <c r="E91" s="124"/>
      <c r="F91" s="124"/>
      <c r="G91" s="124"/>
    </row>
  </sheetData>
  <sheetProtection sheet="1" scenarios="1" formatColumns="0" formatRows="0"/>
  <mergeCells count="7">
    <mergeCell ref="A7:A8"/>
    <mergeCell ref="A1:G1"/>
    <mergeCell ref="A2:G2"/>
    <mergeCell ref="A3:G3"/>
    <mergeCell ref="A4:G4"/>
    <mergeCell ref="A5:G5"/>
    <mergeCell ref="A6:E6"/>
  </mergeCells>
  <pageMargins left="0.70866141732283472" right="0.70866141732283472" top="0.74803149606299213" bottom="0.74803149606299213" header="0.31496062992125984" footer="0.31496062992125984"/>
  <pageSetup scale="67" orientation="portrait" horizontalDpi="1200" verticalDpi="1200" r:id="rId1"/>
  <rowBreaks count="1" manualBreakCount="1">
    <brk id="63" max="16383" man="1"/>
  </rowBreaks>
  <drawing r:id="rId2"/>
</worksheet>
</file>

<file path=xl/worksheets/sheet18.xml><?xml version="1.0" encoding="utf-8"?>
<worksheet xmlns="http://schemas.openxmlformats.org/spreadsheetml/2006/main" xmlns:r="http://schemas.openxmlformats.org/officeDocument/2006/relationships">
  <dimension ref="A1:I160"/>
  <sheetViews>
    <sheetView view="pageBreakPreview" topLeftCell="A144" zoomScaleSheetLayoutView="100" workbookViewId="0">
      <selection activeCell="K154" sqref="K154"/>
    </sheetView>
  </sheetViews>
  <sheetFormatPr baseColWidth="10" defaultRowHeight="15"/>
  <cols>
    <col min="1" max="1" width="6.140625" customWidth="1"/>
    <col min="2" max="2" width="47.85546875" customWidth="1"/>
    <col min="3" max="3" width="12.140625" customWidth="1"/>
    <col min="4" max="4" width="10.85546875" style="1211" customWidth="1"/>
    <col min="5" max="5" width="10.5703125" style="1211" customWidth="1"/>
    <col min="6" max="6" width="12" customWidth="1"/>
    <col min="7" max="7" width="10.28515625" style="1211" customWidth="1"/>
    <col min="8" max="8" width="12" style="1211" customWidth="1"/>
  </cols>
  <sheetData>
    <row r="1" spans="1:8" ht="15.75">
      <c r="A1" s="1437" t="s">
        <v>23</v>
      </c>
      <c r="B1" s="1438"/>
      <c r="C1" s="1438"/>
      <c r="D1" s="1438"/>
      <c r="E1" s="1438"/>
      <c r="F1" s="1438"/>
      <c r="G1" s="1438"/>
      <c r="H1" s="1439"/>
    </row>
    <row r="2" spans="1:8" ht="15.75">
      <c r="A2" s="1440" t="str">
        <f>'ETCA-I-01'!A3:G3</f>
        <v>TELEVISORA DE HERMOSILLO, S.A. de C.V.</v>
      </c>
      <c r="B2" s="1441"/>
      <c r="C2" s="1441"/>
      <c r="D2" s="1441"/>
      <c r="E2" s="1441"/>
      <c r="F2" s="1441"/>
      <c r="G2" s="1441"/>
      <c r="H2" s="1442"/>
    </row>
    <row r="3" spans="1:8">
      <c r="A3" s="1443" t="s">
        <v>571</v>
      </c>
      <c r="B3" s="1444"/>
      <c r="C3" s="1444"/>
      <c r="D3" s="1444"/>
      <c r="E3" s="1444"/>
      <c r="F3" s="1444"/>
      <c r="G3" s="1444"/>
      <c r="H3" s="1445"/>
    </row>
    <row r="4" spans="1:8">
      <c r="A4" s="1443" t="s">
        <v>572</v>
      </c>
      <c r="B4" s="1444"/>
      <c r="C4" s="1444"/>
      <c r="D4" s="1444"/>
      <c r="E4" s="1444"/>
      <c r="F4" s="1444"/>
      <c r="G4" s="1444"/>
      <c r="H4" s="1445"/>
    </row>
    <row r="5" spans="1:8">
      <c r="A5" s="1443" t="str">
        <f>'ETCA-II-02'!A4:I4</f>
        <v>Del 01 de Enero al 30 de Junio de 2019</v>
      </c>
      <c r="B5" s="1444"/>
      <c r="C5" s="1444"/>
      <c r="D5" s="1444"/>
      <c r="E5" s="1444"/>
      <c r="F5" s="1444"/>
      <c r="G5" s="1444"/>
      <c r="H5" s="1445"/>
    </row>
    <row r="6" spans="1:8" ht="15.75" thickBot="1">
      <c r="A6" s="1434" t="s">
        <v>87</v>
      </c>
      <c r="B6" s="1435"/>
      <c r="C6" s="1435"/>
      <c r="D6" s="1435"/>
      <c r="E6" s="1435"/>
      <c r="F6" s="1435"/>
      <c r="G6" s="1435"/>
      <c r="H6" s="1436"/>
    </row>
    <row r="7" spans="1:8" ht="15.75" thickBot="1">
      <c r="A7" s="1448" t="s">
        <v>88</v>
      </c>
      <c r="B7" s="1449"/>
      <c r="C7" s="1451" t="s">
        <v>573</v>
      </c>
      <c r="D7" s="1452"/>
      <c r="E7" s="1452"/>
      <c r="F7" s="1452"/>
      <c r="G7" s="1453"/>
      <c r="H7" s="1454" t="s">
        <v>574</v>
      </c>
    </row>
    <row r="8" spans="1:8" ht="45.75" thickBot="1">
      <c r="A8" s="1434"/>
      <c r="B8" s="1450"/>
      <c r="C8" s="826" t="s">
        <v>575</v>
      </c>
      <c r="D8" s="1204" t="s">
        <v>576</v>
      </c>
      <c r="E8" s="1212" t="s">
        <v>577</v>
      </c>
      <c r="F8" s="826" t="s">
        <v>444</v>
      </c>
      <c r="G8" s="1212" t="s">
        <v>578</v>
      </c>
      <c r="H8" s="1455"/>
    </row>
    <row r="9" spans="1:8">
      <c r="A9" s="827"/>
      <c r="B9" s="753"/>
      <c r="C9" s="753"/>
      <c r="D9" s="1205"/>
      <c r="E9" s="1213"/>
      <c r="F9" s="753"/>
      <c r="G9" s="1213"/>
      <c r="H9" s="1217"/>
    </row>
    <row r="10" spans="1:8">
      <c r="A10" s="1456" t="s">
        <v>579</v>
      </c>
      <c r="B10" s="1457"/>
      <c r="C10" s="702">
        <f t="shared" ref="C10:H10" si="0">+C11+C19+C29+C39+C49+C59+C63+C72+C76</f>
        <v>70528385</v>
      </c>
      <c r="D10" s="1206">
        <f t="shared" si="0"/>
        <v>0.40000000000145519</v>
      </c>
      <c r="E10" s="1206">
        <f t="shared" si="0"/>
        <v>70528385.400000006</v>
      </c>
      <c r="F10" s="702">
        <f t="shared" si="0"/>
        <v>44165476</v>
      </c>
      <c r="G10" s="1206">
        <f t="shared" si="0"/>
        <v>35083473.100000001</v>
      </c>
      <c r="H10" s="1206">
        <f t="shared" si="0"/>
        <v>26362909.399999999</v>
      </c>
    </row>
    <row r="11" spans="1:8">
      <c r="A11" s="1446" t="s">
        <v>580</v>
      </c>
      <c r="B11" s="1447"/>
      <c r="C11" s="703">
        <f>SUM(C12:C18)</f>
        <v>57610577</v>
      </c>
      <c r="D11" s="1207">
        <f t="shared" ref="D11:H11" si="1">SUM(D12:D18)</f>
        <v>0</v>
      </c>
      <c r="E11" s="1214">
        <f t="shared" si="1"/>
        <v>57610577</v>
      </c>
      <c r="F11" s="703">
        <f t="shared" si="1"/>
        <v>37144437</v>
      </c>
      <c r="G11" s="1207">
        <f>SUM(G12:G18)+0.5</f>
        <v>30354700</v>
      </c>
      <c r="H11" s="1207">
        <f t="shared" si="1"/>
        <v>20466140</v>
      </c>
    </row>
    <row r="12" spans="1:8">
      <c r="A12" s="825"/>
      <c r="B12" s="736" t="s">
        <v>581</v>
      </c>
      <c r="C12" s="704">
        <f>+'ETCA II-04'!B10+0.5</f>
        <v>35602638</v>
      </c>
      <c r="D12" s="1208">
        <f>+'ETCA II-04'!C10</f>
        <v>0</v>
      </c>
      <c r="E12" s="1214">
        <f>C12+D12</f>
        <v>35602638</v>
      </c>
      <c r="F12" s="704">
        <f>+'ETCA II-04'!E10</f>
        <v>22111361</v>
      </c>
      <c r="G12" s="1208">
        <f>+'ETCA II-04'!F10</f>
        <v>22066241</v>
      </c>
      <c r="H12" s="1218">
        <f t="shared" ref="H12:H18" si="2">+E12-F12</f>
        <v>13491277</v>
      </c>
    </row>
    <row r="13" spans="1:8">
      <c r="A13" s="825"/>
      <c r="B13" s="736" t="s">
        <v>582</v>
      </c>
      <c r="C13" s="704">
        <f>+'ETCA II-04'!B11</f>
        <v>526349</v>
      </c>
      <c r="D13" s="1208">
        <f>+'ETCA II-04'!C11</f>
        <v>0</v>
      </c>
      <c r="E13" s="1214">
        <f t="shared" ref="E13:E77" si="3">C13+D13</f>
        <v>526349</v>
      </c>
      <c r="F13" s="704">
        <f>+'ETCA II-04'!E11</f>
        <v>212870</v>
      </c>
      <c r="G13" s="1208">
        <f>+'ETCA II-04'!F11</f>
        <v>212871.5</v>
      </c>
      <c r="H13" s="1218">
        <f t="shared" si="2"/>
        <v>313479</v>
      </c>
    </row>
    <row r="14" spans="1:8">
      <c r="A14" s="825"/>
      <c r="B14" s="736" t="s">
        <v>583</v>
      </c>
      <c r="C14" s="704">
        <f>+'ETCA II-04'!B12</f>
        <v>7974834</v>
      </c>
      <c r="D14" s="1208">
        <f>+'ETCA II-04'!C12</f>
        <v>0</v>
      </c>
      <c r="E14" s="1214">
        <f t="shared" si="3"/>
        <v>7974834</v>
      </c>
      <c r="F14" s="704">
        <f>+'ETCA II-04'!E12</f>
        <v>5525843</v>
      </c>
      <c r="G14" s="1208">
        <f>+'ETCA II-04'!F12</f>
        <v>2298826</v>
      </c>
      <c r="H14" s="1218">
        <f t="shared" si="2"/>
        <v>2448991</v>
      </c>
    </row>
    <row r="15" spans="1:8">
      <c r="A15" s="825"/>
      <c r="B15" s="736" t="s">
        <v>584</v>
      </c>
      <c r="C15" s="704">
        <f>+'ETCA II-04'!B13</f>
        <v>6376541</v>
      </c>
      <c r="D15" s="1208">
        <f>+'ETCA II-04'!C13</f>
        <v>0</v>
      </c>
      <c r="E15" s="1214">
        <f t="shared" si="3"/>
        <v>6376541</v>
      </c>
      <c r="F15" s="704">
        <f>+'ETCA II-04'!E13</f>
        <v>4467260</v>
      </c>
      <c r="G15" s="1208">
        <f>+'ETCA II-04'!F13</f>
        <v>2500925</v>
      </c>
      <c r="H15" s="1218">
        <f t="shared" si="2"/>
        <v>1909281</v>
      </c>
    </row>
    <row r="16" spans="1:8">
      <c r="A16" s="825"/>
      <c r="B16" s="736" t="s">
        <v>585</v>
      </c>
      <c r="C16" s="704">
        <f>+'ETCA II-04'!B14</f>
        <v>5422940</v>
      </c>
      <c r="D16" s="1208">
        <f>+'ETCA II-04'!C14</f>
        <v>0</v>
      </c>
      <c r="E16" s="1214">
        <f t="shared" si="3"/>
        <v>5422940</v>
      </c>
      <c r="F16" s="704">
        <f>+'ETCA II-04'!E14</f>
        <v>3198710</v>
      </c>
      <c r="G16" s="1208">
        <f>+'ETCA II-04'!F14</f>
        <v>1647443</v>
      </c>
      <c r="H16" s="1218">
        <f t="shared" si="2"/>
        <v>2224230</v>
      </c>
    </row>
    <row r="17" spans="1:8">
      <c r="A17" s="825"/>
      <c r="B17" s="736" t="s">
        <v>586</v>
      </c>
      <c r="C17" s="704">
        <f>+'ETCA II-04'!B15</f>
        <v>0</v>
      </c>
      <c r="D17" s="1208">
        <f>+'ETCA II-04'!C15</f>
        <v>0</v>
      </c>
      <c r="E17" s="1214">
        <f t="shared" si="3"/>
        <v>0</v>
      </c>
      <c r="F17" s="704">
        <f>+'ETCA II-04'!E15</f>
        <v>0</v>
      </c>
      <c r="G17" s="1208">
        <f>+'ETCA II-04'!F15</f>
        <v>0</v>
      </c>
      <c r="H17" s="1218">
        <f t="shared" si="2"/>
        <v>0</v>
      </c>
    </row>
    <row r="18" spans="1:8">
      <c r="A18" s="825"/>
      <c r="B18" s="736" t="s">
        <v>587</v>
      </c>
      <c r="C18" s="704">
        <f>+'ETCA II-04'!B16</f>
        <v>1707275</v>
      </c>
      <c r="D18" s="1208">
        <f>+'ETCA II-04'!C16</f>
        <v>0</v>
      </c>
      <c r="E18" s="1214">
        <f t="shared" si="3"/>
        <v>1707275</v>
      </c>
      <c r="F18" s="704">
        <f>+'ETCA II-04'!E16</f>
        <v>1628393</v>
      </c>
      <c r="G18" s="1208">
        <f>+'ETCA II-04'!F16</f>
        <v>1628393</v>
      </c>
      <c r="H18" s="1218">
        <f t="shared" si="2"/>
        <v>78882</v>
      </c>
    </row>
    <row r="19" spans="1:8">
      <c r="A19" s="1446" t="s">
        <v>588</v>
      </c>
      <c r="B19" s="1447"/>
      <c r="C19" s="703">
        <f t="shared" ref="C19:H19" si="4">SUM(C20:C28)</f>
        <v>1420105</v>
      </c>
      <c r="D19" s="1207">
        <f t="shared" si="4"/>
        <v>0</v>
      </c>
      <c r="E19" s="1214">
        <f t="shared" si="4"/>
        <v>1420105</v>
      </c>
      <c r="F19" s="703">
        <f t="shared" si="4"/>
        <v>515627</v>
      </c>
      <c r="G19" s="1207">
        <f t="shared" si="4"/>
        <v>502763</v>
      </c>
      <c r="H19" s="1207">
        <f t="shared" si="4"/>
        <v>904478</v>
      </c>
    </row>
    <row r="20" spans="1:8">
      <c r="A20" s="825"/>
      <c r="B20" s="736" t="s">
        <v>589</v>
      </c>
      <c r="C20" s="704">
        <f>+'ETCA II-04'!B18</f>
        <v>110556</v>
      </c>
      <c r="D20" s="1208">
        <f>+'ETCA II-04'!C18</f>
        <v>-97</v>
      </c>
      <c r="E20" s="1214">
        <f t="shared" si="3"/>
        <v>110459</v>
      </c>
      <c r="F20" s="704">
        <f>+'ETCA II-04'!E18</f>
        <v>52186</v>
      </c>
      <c r="G20" s="1208">
        <f>+'ETCA II-04'!F18</f>
        <v>52186</v>
      </c>
      <c r="H20" s="1218">
        <f t="shared" ref="H20:H83" si="5">+E20-F20</f>
        <v>58273</v>
      </c>
    </row>
    <row r="21" spans="1:8">
      <c r="A21" s="825"/>
      <c r="B21" s="736" t="s">
        <v>590</v>
      </c>
      <c r="C21" s="704">
        <f>+'ETCA II-04'!B19</f>
        <v>163902</v>
      </c>
      <c r="D21" s="1208">
        <f>+'ETCA II-04'!C19</f>
        <v>0</v>
      </c>
      <c r="E21" s="1214">
        <f t="shared" si="3"/>
        <v>163902</v>
      </c>
      <c r="F21" s="704">
        <f>+'ETCA II-04'!E19</f>
        <v>95518</v>
      </c>
      <c r="G21" s="1208">
        <f>+'ETCA II-04'!F19</f>
        <v>91654</v>
      </c>
      <c r="H21" s="1218">
        <f t="shared" si="5"/>
        <v>68384</v>
      </c>
    </row>
    <row r="22" spans="1:8">
      <c r="A22" s="825"/>
      <c r="B22" s="736" t="s">
        <v>591</v>
      </c>
      <c r="C22" s="704">
        <f>+'ETCA II-04'!B20</f>
        <v>0</v>
      </c>
      <c r="D22" s="1208">
        <f>+'ETCA II-04'!C20</f>
        <v>0</v>
      </c>
      <c r="E22" s="1214">
        <f t="shared" si="3"/>
        <v>0</v>
      </c>
      <c r="F22" s="704">
        <f>+'ETCA II-04'!E20</f>
        <v>0</v>
      </c>
      <c r="G22" s="1208">
        <f>+'ETCA II-04'!F20</f>
        <v>0</v>
      </c>
      <c r="H22" s="1218">
        <f t="shared" si="5"/>
        <v>0</v>
      </c>
    </row>
    <row r="23" spans="1:8">
      <c r="A23" s="825"/>
      <c r="B23" s="736" t="s">
        <v>592</v>
      </c>
      <c r="C23" s="704">
        <f>+'ETCA II-04'!B21</f>
        <v>478031</v>
      </c>
      <c r="D23" s="1208">
        <f>+'ETCA II-04'!C21</f>
        <v>-24272</v>
      </c>
      <c r="E23" s="1214">
        <f t="shared" si="3"/>
        <v>453759</v>
      </c>
      <c r="F23" s="704">
        <f>+'ETCA II-04'!E21</f>
        <v>19846</v>
      </c>
      <c r="G23" s="1208">
        <f>+'ETCA II-04'!F21</f>
        <v>10846</v>
      </c>
      <c r="H23" s="1218">
        <f t="shared" si="5"/>
        <v>433913</v>
      </c>
    </row>
    <row r="24" spans="1:8">
      <c r="A24" s="825"/>
      <c r="B24" s="736" t="s">
        <v>593</v>
      </c>
      <c r="C24" s="704">
        <f>+'ETCA II-04'!B22</f>
        <v>216</v>
      </c>
      <c r="D24" s="1208">
        <f>+'ETCA II-04'!C22</f>
        <v>272</v>
      </c>
      <c r="E24" s="1214">
        <f t="shared" si="3"/>
        <v>488</v>
      </c>
      <c r="F24" s="704">
        <f>+'ETCA II-04'!E22</f>
        <v>488</v>
      </c>
      <c r="G24" s="1208">
        <f>+'ETCA II-04'!F22</f>
        <v>488</v>
      </c>
      <c r="H24" s="1218">
        <f t="shared" si="5"/>
        <v>0</v>
      </c>
    </row>
    <row r="25" spans="1:8">
      <c r="A25" s="825"/>
      <c r="B25" s="736" t="s">
        <v>594</v>
      </c>
      <c r="C25" s="704">
        <f>+'ETCA II-04'!B23</f>
        <v>550694</v>
      </c>
      <c r="D25" s="1208">
        <f>+'ETCA II-04'!C23</f>
        <v>0</v>
      </c>
      <c r="E25" s="1214">
        <f t="shared" si="3"/>
        <v>550694</v>
      </c>
      <c r="F25" s="704">
        <f>+'ETCA II-04'!E23</f>
        <v>282248</v>
      </c>
      <c r="G25" s="1208">
        <f>+'ETCA II-04'!F23</f>
        <v>282248</v>
      </c>
      <c r="H25" s="1218">
        <f t="shared" si="5"/>
        <v>268446</v>
      </c>
    </row>
    <row r="26" spans="1:8">
      <c r="A26" s="825"/>
      <c r="B26" s="736" t="s">
        <v>595</v>
      </c>
      <c r="C26" s="704">
        <f>+'ETCA II-04'!B24</f>
        <v>33171</v>
      </c>
      <c r="D26" s="1208">
        <f>+'ETCA II-04'!C24</f>
        <v>24000</v>
      </c>
      <c r="E26" s="1214">
        <f t="shared" si="3"/>
        <v>57171</v>
      </c>
      <c r="F26" s="704">
        <f>+'ETCA II-04'!E24</f>
        <v>48272</v>
      </c>
      <c r="G26" s="1208">
        <f>+'ETCA II-04'!F24</f>
        <v>48272</v>
      </c>
      <c r="H26" s="1218">
        <f t="shared" si="5"/>
        <v>8899</v>
      </c>
    </row>
    <row r="27" spans="1:8">
      <c r="A27" s="825"/>
      <c r="B27" s="736" t="s">
        <v>596</v>
      </c>
      <c r="C27" s="704">
        <f>+'ETCA II-04'!B25</f>
        <v>0</v>
      </c>
      <c r="D27" s="1208">
        <f>+'ETCA II-04'!C25</f>
        <v>0</v>
      </c>
      <c r="E27" s="1214">
        <f t="shared" si="3"/>
        <v>0</v>
      </c>
      <c r="F27" s="704">
        <f>+'ETCA II-04'!E25</f>
        <v>0</v>
      </c>
      <c r="G27" s="1208">
        <f>+'ETCA II-04'!F25</f>
        <v>0</v>
      </c>
      <c r="H27" s="1218">
        <f t="shared" si="5"/>
        <v>0</v>
      </c>
    </row>
    <row r="28" spans="1:8">
      <c r="A28" s="825"/>
      <c r="B28" s="736" t="s">
        <v>597</v>
      </c>
      <c r="C28" s="704">
        <f>+'ETCA II-04'!B26</f>
        <v>83535</v>
      </c>
      <c r="D28" s="1208">
        <f>+'ETCA II-04'!C26</f>
        <v>97</v>
      </c>
      <c r="E28" s="1214">
        <f t="shared" si="3"/>
        <v>83632</v>
      </c>
      <c r="F28" s="704">
        <f>+'ETCA II-04'!E26</f>
        <v>17069</v>
      </c>
      <c r="G28" s="1208">
        <f>+'ETCA II-04'!F26</f>
        <v>17069</v>
      </c>
      <c r="H28" s="1218">
        <f t="shared" si="5"/>
        <v>66563</v>
      </c>
    </row>
    <row r="29" spans="1:8">
      <c r="A29" s="1446" t="s">
        <v>598</v>
      </c>
      <c r="B29" s="1447"/>
      <c r="C29" s="703">
        <f t="shared" ref="C29:H29" si="6">SUM(C30:C38)</f>
        <v>11497703</v>
      </c>
      <c r="D29" s="1207">
        <f>SUM(D30:D38)</f>
        <v>0.40000000000145519</v>
      </c>
      <c r="E29" s="1214">
        <f t="shared" si="6"/>
        <v>11497703.4</v>
      </c>
      <c r="F29" s="703">
        <f t="shared" si="6"/>
        <v>6505412</v>
      </c>
      <c r="G29" s="1207">
        <f t="shared" si="6"/>
        <v>4226010.0999999996</v>
      </c>
      <c r="H29" s="1207">
        <f t="shared" si="6"/>
        <v>4992291.4000000004</v>
      </c>
    </row>
    <row r="30" spans="1:8">
      <c r="A30" s="825"/>
      <c r="B30" s="736" t="s">
        <v>599</v>
      </c>
      <c r="C30" s="704">
        <f>+'ETCA II-04'!B28</f>
        <v>2484531</v>
      </c>
      <c r="D30" s="1208">
        <f>+'ETCA II-04'!C28</f>
        <v>226859</v>
      </c>
      <c r="E30" s="1214">
        <f t="shared" si="3"/>
        <v>2711390</v>
      </c>
      <c r="F30" s="704">
        <f>+'ETCA II-04'!E28</f>
        <v>1816782</v>
      </c>
      <c r="G30" s="1208">
        <f>+'ETCA II-04'!F28</f>
        <v>1179136</v>
      </c>
      <c r="H30" s="1218">
        <f t="shared" si="5"/>
        <v>894608</v>
      </c>
    </row>
    <row r="31" spans="1:8">
      <c r="A31" s="825"/>
      <c r="B31" s="736" t="s">
        <v>600</v>
      </c>
      <c r="C31" s="704">
        <f>+'ETCA II-04'!B29</f>
        <v>275537</v>
      </c>
      <c r="D31" s="1208">
        <f>+'ETCA II-04'!C29</f>
        <v>-12947</v>
      </c>
      <c r="E31" s="1214">
        <f t="shared" si="3"/>
        <v>262590</v>
      </c>
      <c r="F31" s="704">
        <f>+'ETCA II-04'!E29</f>
        <v>175094</v>
      </c>
      <c r="G31" s="1208">
        <f>+'ETCA II-04'!F29</f>
        <v>147075</v>
      </c>
      <c r="H31" s="1218">
        <f t="shared" si="5"/>
        <v>87496</v>
      </c>
    </row>
    <row r="32" spans="1:8">
      <c r="A32" s="825"/>
      <c r="B32" s="736" t="s">
        <v>601</v>
      </c>
      <c r="C32" s="704">
        <f>+'ETCA II-04'!B30</f>
        <v>2521738</v>
      </c>
      <c r="D32" s="1208">
        <f>+'ETCA II-04'!C30</f>
        <v>-190377</v>
      </c>
      <c r="E32" s="1214">
        <f t="shared" si="3"/>
        <v>2331361</v>
      </c>
      <c r="F32" s="704">
        <f>+'ETCA II-04'!E30</f>
        <v>1495388</v>
      </c>
      <c r="G32" s="1208">
        <f>+'ETCA II-04'!F30</f>
        <v>838703</v>
      </c>
      <c r="H32" s="1218">
        <f t="shared" si="5"/>
        <v>835973</v>
      </c>
    </row>
    <row r="33" spans="1:8">
      <c r="A33" s="825"/>
      <c r="B33" s="736" t="s">
        <v>602</v>
      </c>
      <c r="C33" s="704">
        <f>+'ETCA II-04'!B31</f>
        <v>1812073</v>
      </c>
      <c r="D33" s="1208">
        <f>+'ETCA II-04'!C31</f>
        <v>-10629</v>
      </c>
      <c r="E33" s="1214">
        <f t="shared" si="3"/>
        <v>1801444</v>
      </c>
      <c r="F33" s="704">
        <f>+'ETCA II-04'!E31</f>
        <v>754413</v>
      </c>
      <c r="G33" s="1208">
        <f>+'ETCA II-04'!F31</f>
        <v>754413</v>
      </c>
      <c r="H33" s="1218">
        <f t="shared" si="5"/>
        <v>1047031</v>
      </c>
    </row>
    <row r="34" spans="1:8">
      <c r="A34" s="825"/>
      <c r="B34" s="736" t="s">
        <v>603</v>
      </c>
      <c r="C34" s="704">
        <f>+'ETCA II-04'!B32</f>
        <v>1276721</v>
      </c>
      <c r="D34" s="1208">
        <f>+'ETCA II-04'!C32-0.3</f>
        <v>28271.4</v>
      </c>
      <c r="E34" s="1214">
        <f>C34+D34</f>
        <v>1304992.3999999999</v>
      </c>
      <c r="F34" s="704">
        <f>+'ETCA II-04'!E32</f>
        <v>625439</v>
      </c>
      <c r="G34" s="1208">
        <f>+'ETCA II-04'!F32+0.3</f>
        <v>439035</v>
      </c>
      <c r="H34" s="1218">
        <f t="shared" si="5"/>
        <v>679553.39999999991</v>
      </c>
    </row>
    <row r="35" spans="1:8">
      <c r="A35" s="825"/>
      <c r="B35" s="736" t="s">
        <v>604</v>
      </c>
      <c r="C35" s="704">
        <f>+'ETCA II-04'!B33</f>
        <v>573514</v>
      </c>
      <c r="D35" s="1208">
        <f>+'ETCA II-04'!C33+0.3</f>
        <v>-31524</v>
      </c>
      <c r="E35" s="1214">
        <f>C35+D35</f>
        <v>541990</v>
      </c>
      <c r="F35" s="704">
        <f>+'ETCA II-04'!E33</f>
        <v>93293</v>
      </c>
      <c r="G35" s="1208">
        <f>+'ETCA II-04'!F33-0.3</f>
        <v>93292.4</v>
      </c>
      <c r="H35" s="1218">
        <f t="shared" si="5"/>
        <v>448697</v>
      </c>
    </row>
    <row r="36" spans="1:8">
      <c r="A36" s="825"/>
      <c r="B36" s="736" t="s">
        <v>605</v>
      </c>
      <c r="C36" s="704">
        <f>+'ETCA II-04'!B34</f>
        <v>240777</v>
      </c>
      <c r="D36" s="1208">
        <f>+'ETCA II-04'!C34</f>
        <v>-9653</v>
      </c>
      <c r="E36" s="1214">
        <f>C36+D36</f>
        <v>231124</v>
      </c>
      <c r="F36" s="704">
        <f>+'ETCA II-04'!E34</f>
        <v>101529</v>
      </c>
      <c r="G36" s="1208">
        <f>+'ETCA II-04'!F34-0.3</f>
        <v>101128.7</v>
      </c>
      <c r="H36" s="1218">
        <f t="shared" si="5"/>
        <v>129595</v>
      </c>
    </row>
    <row r="37" spans="1:8">
      <c r="A37" s="825"/>
      <c r="B37" s="736" t="s">
        <v>606</v>
      </c>
      <c r="C37" s="704">
        <f>+'ETCA II-04'!B35</f>
        <v>398896</v>
      </c>
      <c r="D37" s="1208">
        <f>+'ETCA II-04'!C35</f>
        <v>0</v>
      </c>
      <c r="E37" s="1214">
        <f t="shared" si="3"/>
        <v>398896</v>
      </c>
      <c r="F37" s="704">
        <f>+'ETCA II-04'!E35</f>
        <v>260633</v>
      </c>
      <c r="G37" s="1208">
        <f>+'ETCA II-04'!F35</f>
        <v>163518</v>
      </c>
      <c r="H37" s="1218">
        <f t="shared" si="5"/>
        <v>138263</v>
      </c>
    </row>
    <row r="38" spans="1:8" ht="15.75" thickBot="1">
      <c r="A38" s="735"/>
      <c r="B38" s="677" t="s">
        <v>607</v>
      </c>
      <c r="C38" s="715">
        <f>+'ETCA II-04'!B36</f>
        <v>1913916</v>
      </c>
      <c r="D38" s="1209">
        <f>+'ETCA II-04'!C36</f>
        <v>0</v>
      </c>
      <c r="E38" s="1215">
        <f t="shared" si="3"/>
        <v>1913916</v>
      </c>
      <c r="F38" s="715">
        <f>+'ETCA II-04'!E36</f>
        <v>1182841</v>
      </c>
      <c r="G38" s="1209">
        <f>+'ETCA II-04'!F36</f>
        <v>509709</v>
      </c>
      <c r="H38" s="1219">
        <f t="shared" si="5"/>
        <v>731075</v>
      </c>
    </row>
    <row r="39" spans="1:8">
      <c r="A39" s="1446" t="s">
        <v>608</v>
      </c>
      <c r="B39" s="1447"/>
      <c r="C39" s="703">
        <f t="shared" ref="C39:H39" si="7">SUM(C40:C48)</f>
        <v>0</v>
      </c>
      <c r="D39" s="1207">
        <f t="shared" si="7"/>
        <v>0</v>
      </c>
      <c r="E39" s="1207">
        <f t="shared" si="7"/>
        <v>0</v>
      </c>
      <c r="F39" s="703">
        <f t="shared" si="7"/>
        <v>0</v>
      </c>
      <c r="G39" s="1207">
        <f t="shared" si="7"/>
        <v>0</v>
      </c>
      <c r="H39" s="1207">
        <f t="shared" si="7"/>
        <v>0</v>
      </c>
    </row>
    <row r="40" spans="1:8">
      <c r="A40" s="825"/>
      <c r="B40" s="736" t="s">
        <v>609</v>
      </c>
      <c r="C40" s="704"/>
      <c r="D40" s="1208"/>
      <c r="E40" s="1214">
        <f t="shared" si="3"/>
        <v>0</v>
      </c>
      <c r="F40" s="704"/>
      <c r="G40" s="1208"/>
      <c r="H40" s="1218">
        <f t="shared" si="5"/>
        <v>0</v>
      </c>
    </row>
    <row r="41" spans="1:8">
      <c r="A41" s="825"/>
      <c r="B41" s="736" t="s">
        <v>610</v>
      </c>
      <c r="C41" s="704"/>
      <c r="D41" s="1208"/>
      <c r="E41" s="1214">
        <f t="shared" si="3"/>
        <v>0</v>
      </c>
      <c r="F41" s="704"/>
      <c r="G41" s="1208"/>
      <c r="H41" s="1218">
        <f t="shared" si="5"/>
        <v>0</v>
      </c>
    </row>
    <row r="42" spans="1:8">
      <c r="A42" s="825"/>
      <c r="B42" s="736" t="s">
        <v>611</v>
      </c>
      <c r="C42" s="704"/>
      <c r="D42" s="1208"/>
      <c r="E42" s="1214">
        <f t="shared" si="3"/>
        <v>0</v>
      </c>
      <c r="F42" s="704"/>
      <c r="G42" s="1208"/>
      <c r="H42" s="1218">
        <f t="shared" si="5"/>
        <v>0</v>
      </c>
    </row>
    <row r="43" spans="1:8">
      <c r="A43" s="825"/>
      <c r="B43" s="736" t="s">
        <v>612</v>
      </c>
      <c r="C43" s="704"/>
      <c r="D43" s="1208"/>
      <c r="E43" s="1214">
        <f t="shared" si="3"/>
        <v>0</v>
      </c>
      <c r="F43" s="704"/>
      <c r="G43" s="1208"/>
      <c r="H43" s="1218">
        <f t="shared" si="5"/>
        <v>0</v>
      </c>
    </row>
    <row r="44" spans="1:8">
      <c r="A44" s="825"/>
      <c r="B44" s="736" t="s">
        <v>613</v>
      </c>
      <c r="C44" s="704"/>
      <c r="D44" s="1208"/>
      <c r="E44" s="1214">
        <f t="shared" si="3"/>
        <v>0</v>
      </c>
      <c r="F44" s="704"/>
      <c r="G44" s="1208"/>
      <c r="H44" s="1218">
        <f t="shared" si="5"/>
        <v>0</v>
      </c>
    </row>
    <row r="45" spans="1:8">
      <c r="A45" s="825"/>
      <c r="B45" s="736" t="s">
        <v>614</v>
      </c>
      <c r="C45" s="704"/>
      <c r="D45" s="1208"/>
      <c r="E45" s="1214">
        <f t="shared" si="3"/>
        <v>0</v>
      </c>
      <c r="F45" s="704"/>
      <c r="G45" s="1208"/>
      <c r="H45" s="1218">
        <f t="shared" si="5"/>
        <v>0</v>
      </c>
    </row>
    <row r="46" spans="1:8">
      <c r="A46" s="825"/>
      <c r="B46" s="736" t="s">
        <v>615</v>
      </c>
      <c r="C46" s="704"/>
      <c r="D46" s="1208"/>
      <c r="E46" s="1214">
        <f t="shared" si="3"/>
        <v>0</v>
      </c>
      <c r="F46" s="704"/>
      <c r="G46" s="1208"/>
      <c r="H46" s="1218">
        <f t="shared" si="5"/>
        <v>0</v>
      </c>
    </row>
    <row r="47" spans="1:8">
      <c r="A47" s="825"/>
      <c r="B47" s="736" t="s">
        <v>616</v>
      </c>
      <c r="C47" s="704"/>
      <c r="D47" s="1208"/>
      <c r="E47" s="1214">
        <f t="shared" si="3"/>
        <v>0</v>
      </c>
      <c r="F47" s="704"/>
      <c r="G47" s="1208"/>
      <c r="H47" s="1218">
        <f t="shared" si="5"/>
        <v>0</v>
      </c>
    </row>
    <row r="48" spans="1:8">
      <c r="A48" s="825"/>
      <c r="B48" s="736" t="s">
        <v>617</v>
      </c>
      <c r="C48" s="704"/>
      <c r="D48" s="1208"/>
      <c r="E48" s="1214">
        <f t="shared" si="3"/>
        <v>0</v>
      </c>
      <c r="F48" s="704"/>
      <c r="G48" s="1208"/>
      <c r="H48" s="1218">
        <f t="shared" si="5"/>
        <v>0</v>
      </c>
    </row>
    <row r="49" spans="1:8">
      <c r="A49" s="1446" t="s">
        <v>618</v>
      </c>
      <c r="B49" s="1447"/>
      <c r="C49" s="703">
        <f t="shared" ref="C49:H49" si="8">SUM(C50:C58)</f>
        <v>0</v>
      </c>
      <c r="D49" s="1207">
        <f t="shared" si="8"/>
        <v>0</v>
      </c>
      <c r="E49" s="1214">
        <f t="shared" si="8"/>
        <v>0</v>
      </c>
      <c r="F49" s="703">
        <f t="shared" si="8"/>
        <v>0</v>
      </c>
      <c r="G49" s="1207">
        <f t="shared" si="8"/>
        <v>0</v>
      </c>
      <c r="H49" s="1207">
        <f t="shared" si="8"/>
        <v>0</v>
      </c>
    </row>
    <row r="50" spans="1:8">
      <c r="A50" s="825"/>
      <c r="B50" s="736" t="s">
        <v>619</v>
      </c>
      <c r="C50" s="704">
        <v>0</v>
      </c>
      <c r="D50" s="1208"/>
      <c r="E50" s="1214">
        <f t="shared" si="3"/>
        <v>0</v>
      </c>
      <c r="F50" s="704"/>
      <c r="G50" s="1208"/>
      <c r="H50" s="1218">
        <f t="shared" si="5"/>
        <v>0</v>
      </c>
    </row>
    <row r="51" spans="1:8">
      <c r="A51" s="825"/>
      <c r="B51" s="736" t="s">
        <v>620</v>
      </c>
      <c r="C51" s="704">
        <v>0</v>
      </c>
      <c r="D51" s="1208"/>
      <c r="E51" s="1214">
        <f t="shared" si="3"/>
        <v>0</v>
      </c>
      <c r="F51" s="704"/>
      <c r="G51" s="1208"/>
      <c r="H51" s="1218">
        <f t="shared" si="5"/>
        <v>0</v>
      </c>
    </row>
    <row r="52" spans="1:8">
      <c r="A52" s="825"/>
      <c r="B52" s="736" t="s">
        <v>621</v>
      </c>
      <c r="C52" s="704"/>
      <c r="D52" s="1208"/>
      <c r="E52" s="1214">
        <f t="shared" si="3"/>
        <v>0</v>
      </c>
      <c r="F52" s="704"/>
      <c r="G52" s="1208"/>
      <c r="H52" s="1218">
        <f t="shared" si="5"/>
        <v>0</v>
      </c>
    </row>
    <row r="53" spans="1:8">
      <c r="A53" s="825"/>
      <c r="B53" s="736" t="s">
        <v>622</v>
      </c>
      <c r="C53" s="704"/>
      <c r="D53" s="1208"/>
      <c r="E53" s="1214">
        <f t="shared" si="3"/>
        <v>0</v>
      </c>
      <c r="F53" s="704"/>
      <c r="G53" s="1208"/>
      <c r="H53" s="1218">
        <f t="shared" si="5"/>
        <v>0</v>
      </c>
    </row>
    <row r="54" spans="1:8">
      <c r="A54" s="825"/>
      <c r="B54" s="736" t="s">
        <v>623</v>
      </c>
      <c r="C54" s="704"/>
      <c r="D54" s="1208"/>
      <c r="E54" s="1214">
        <f t="shared" si="3"/>
        <v>0</v>
      </c>
      <c r="F54" s="704"/>
      <c r="G54" s="1208"/>
      <c r="H54" s="1218">
        <f t="shared" si="5"/>
        <v>0</v>
      </c>
    </row>
    <row r="55" spans="1:8">
      <c r="A55" s="825"/>
      <c r="B55" s="736" t="s">
        <v>624</v>
      </c>
      <c r="C55" s="704"/>
      <c r="D55" s="1208"/>
      <c r="E55" s="1214">
        <f t="shared" si="3"/>
        <v>0</v>
      </c>
      <c r="F55" s="704"/>
      <c r="G55" s="1208"/>
      <c r="H55" s="1218">
        <f t="shared" si="5"/>
        <v>0</v>
      </c>
    </row>
    <row r="56" spans="1:8">
      <c r="A56" s="825"/>
      <c r="B56" s="736" t="s">
        <v>625</v>
      </c>
      <c r="C56" s="704"/>
      <c r="D56" s="1208"/>
      <c r="E56" s="1214">
        <f t="shared" si="3"/>
        <v>0</v>
      </c>
      <c r="F56" s="704"/>
      <c r="G56" s="1208"/>
      <c r="H56" s="1218">
        <f t="shared" si="5"/>
        <v>0</v>
      </c>
    </row>
    <row r="57" spans="1:8">
      <c r="A57" s="825"/>
      <c r="B57" s="736" t="s">
        <v>626</v>
      </c>
      <c r="C57" s="704"/>
      <c r="D57" s="1208"/>
      <c r="E57" s="1214">
        <f t="shared" si="3"/>
        <v>0</v>
      </c>
      <c r="F57" s="704"/>
      <c r="G57" s="1208"/>
      <c r="H57" s="1218">
        <f t="shared" si="5"/>
        <v>0</v>
      </c>
    </row>
    <row r="58" spans="1:8">
      <c r="A58" s="825"/>
      <c r="B58" s="736" t="s">
        <v>627</v>
      </c>
      <c r="C58" s="704"/>
      <c r="D58" s="1208"/>
      <c r="E58" s="1214">
        <f t="shared" si="3"/>
        <v>0</v>
      </c>
      <c r="F58" s="704"/>
      <c r="G58" s="1208"/>
      <c r="H58" s="1218">
        <f t="shared" si="5"/>
        <v>0</v>
      </c>
    </row>
    <row r="59" spans="1:8">
      <c r="A59" s="1446" t="s">
        <v>628</v>
      </c>
      <c r="B59" s="1447"/>
      <c r="C59" s="703">
        <f t="shared" ref="C59:H59" si="9">SUM(C60:C62)</f>
        <v>0</v>
      </c>
      <c r="D59" s="1207">
        <f t="shared" si="9"/>
        <v>0</v>
      </c>
      <c r="E59" s="1214">
        <f t="shared" si="9"/>
        <v>0</v>
      </c>
      <c r="F59" s="703">
        <f t="shared" si="9"/>
        <v>0</v>
      </c>
      <c r="G59" s="1207">
        <f t="shared" si="9"/>
        <v>0</v>
      </c>
      <c r="H59" s="1207">
        <f t="shared" si="9"/>
        <v>0</v>
      </c>
    </row>
    <row r="60" spans="1:8">
      <c r="A60" s="825"/>
      <c r="B60" s="736" t="s">
        <v>629</v>
      </c>
      <c r="C60" s="704"/>
      <c r="D60" s="1208"/>
      <c r="E60" s="1214">
        <f t="shared" si="3"/>
        <v>0</v>
      </c>
      <c r="F60" s="704"/>
      <c r="G60" s="1208"/>
      <c r="H60" s="1218">
        <f t="shared" si="5"/>
        <v>0</v>
      </c>
    </row>
    <row r="61" spans="1:8">
      <c r="A61" s="825"/>
      <c r="B61" s="736" t="s">
        <v>630</v>
      </c>
      <c r="C61" s="704"/>
      <c r="D61" s="1208"/>
      <c r="E61" s="1214">
        <f t="shared" si="3"/>
        <v>0</v>
      </c>
      <c r="F61" s="704"/>
      <c r="G61" s="1208"/>
      <c r="H61" s="1218">
        <f t="shared" si="5"/>
        <v>0</v>
      </c>
    </row>
    <row r="62" spans="1:8">
      <c r="A62" s="825"/>
      <c r="B62" s="736" t="s">
        <v>631</v>
      </c>
      <c r="C62" s="704"/>
      <c r="D62" s="1208"/>
      <c r="E62" s="1214">
        <f t="shared" si="3"/>
        <v>0</v>
      </c>
      <c r="F62" s="704"/>
      <c r="G62" s="1208"/>
      <c r="H62" s="1218">
        <f t="shared" si="5"/>
        <v>0</v>
      </c>
    </row>
    <row r="63" spans="1:8">
      <c r="A63" s="1446" t="s">
        <v>632</v>
      </c>
      <c r="B63" s="1447"/>
      <c r="C63" s="703">
        <f t="shared" ref="C63:H63" si="10">SUM(C64:C71)</f>
        <v>0</v>
      </c>
      <c r="D63" s="1207">
        <f t="shared" si="10"/>
        <v>0</v>
      </c>
      <c r="E63" s="1207">
        <f t="shared" si="10"/>
        <v>0</v>
      </c>
      <c r="F63" s="703">
        <f t="shared" si="10"/>
        <v>0</v>
      </c>
      <c r="G63" s="1207">
        <f t="shared" si="10"/>
        <v>0</v>
      </c>
      <c r="H63" s="1207">
        <f t="shared" si="10"/>
        <v>0</v>
      </c>
    </row>
    <row r="64" spans="1:8">
      <c r="A64" s="825"/>
      <c r="B64" s="736" t="s">
        <v>633</v>
      </c>
      <c r="C64" s="704"/>
      <c r="D64" s="1208"/>
      <c r="E64" s="1214">
        <f t="shared" si="3"/>
        <v>0</v>
      </c>
      <c r="F64" s="704"/>
      <c r="G64" s="1208"/>
      <c r="H64" s="1218">
        <f t="shared" si="5"/>
        <v>0</v>
      </c>
    </row>
    <row r="65" spans="1:8">
      <c r="A65" s="825"/>
      <c r="B65" s="736" t="s">
        <v>634</v>
      </c>
      <c r="C65" s="704"/>
      <c r="D65" s="1208"/>
      <c r="E65" s="1214">
        <f t="shared" si="3"/>
        <v>0</v>
      </c>
      <c r="F65" s="704"/>
      <c r="G65" s="1208"/>
      <c r="H65" s="1218">
        <f t="shared" si="5"/>
        <v>0</v>
      </c>
    </row>
    <row r="66" spans="1:8">
      <c r="A66" s="825"/>
      <c r="B66" s="736" t="s">
        <v>635</v>
      </c>
      <c r="C66" s="704"/>
      <c r="D66" s="1208"/>
      <c r="E66" s="1214">
        <f t="shared" si="3"/>
        <v>0</v>
      </c>
      <c r="F66" s="704"/>
      <c r="G66" s="1208"/>
      <c r="H66" s="1218">
        <f t="shared" si="5"/>
        <v>0</v>
      </c>
    </row>
    <row r="67" spans="1:8">
      <c r="A67" s="825"/>
      <c r="B67" s="736" t="s">
        <v>636</v>
      </c>
      <c r="C67" s="704"/>
      <c r="D67" s="1208"/>
      <c r="E67" s="1214">
        <f t="shared" si="3"/>
        <v>0</v>
      </c>
      <c r="F67" s="704"/>
      <c r="G67" s="1208"/>
      <c r="H67" s="1218">
        <f t="shared" si="5"/>
        <v>0</v>
      </c>
    </row>
    <row r="68" spans="1:8">
      <c r="A68" s="825"/>
      <c r="B68" s="736" t="s">
        <v>637</v>
      </c>
      <c r="C68" s="704"/>
      <c r="D68" s="1208"/>
      <c r="E68" s="1214">
        <f t="shared" si="3"/>
        <v>0</v>
      </c>
      <c r="F68" s="704"/>
      <c r="G68" s="1208"/>
      <c r="H68" s="1218">
        <f t="shared" si="5"/>
        <v>0</v>
      </c>
    </row>
    <row r="69" spans="1:8">
      <c r="A69" s="825"/>
      <c r="B69" s="736" t="s">
        <v>638</v>
      </c>
      <c r="C69" s="704"/>
      <c r="D69" s="1208"/>
      <c r="E69" s="1214">
        <f t="shared" si="3"/>
        <v>0</v>
      </c>
      <c r="F69" s="704"/>
      <c r="G69" s="1208"/>
      <c r="H69" s="1218">
        <f t="shared" si="5"/>
        <v>0</v>
      </c>
    </row>
    <row r="70" spans="1:8">
      <c r="A70" s="825"/>
      <c r="B70" s="736" t="s">
        <v>639</v>
      </c>
      <c r="C70" s="704"/>
      <c r="D70" s="1208"/>
      <c r="E70" s="1214">
        <f t="shared" si="3"/>
        <v>0</v>
      </c>
      <c r="F70" s="704"/>
      <c r="G70" s="1208"/>
      <c r="H70" s="1218">
        <f t="shared" si="5"/>
        <v>0</v>
      </c>
    </row>
    <row r="71" spans="1:8">
      <c r="A71" s="825"/>
      <c r="B71" s="736" t="s">
        <v>640</v>
      </c>
      <c r="C71" s="704"/>
      <c r="D71" s="1208"/>
      <c r="E71" s="1214">
        <f t="shared" si="3"/>
        <v>0</v>
      </c>
      <c r="F71" s="704"/>
      <c r="G71" s="1208"/>
      <c r="H71" s="1218">
        <f t="shared" si="5"/>
        <v>0</v>
      </c>
    </row>
    <row r="72" spans="1:8">
      <c r="A72" s="1446" t="s">
        <v>641</v>
      </c>
      <c r="B72" s="1447"/>
      <c r="C72" s="703">
        <f t="shared" ref="C72:H72" si="11">SUM(C73:C75)</f>
        <v>0</v>
      </c>
      <c r="D72" s="1207">
        <f t="shared" si="11"/>
        <v>0</v>
      </c>
      <c r="E72" s="1214">
        <f t="shared" si="11"/>
        <v>0</v>
      </c>
      <c r="F72" s="703">
        <f t="shared" si="11"/>
        <v>0</v>
      </c>
      <c r="G72" s="1207">
        <f t="shared" si="11"/>
        <v>0</v>
      </c>
      <c r="H72" s="1207">
        <f t="shared" si="11"/>
        <v>0</v>
      </c>
    </row>
    <row r="73" spans="1:8" ht="15.75" thickBot="1">
      <c r="A73" s="735"/>
      <c r="B73" s="677" t="s">
        <v>642</v>
      </c>
      <c r="C73" s="715"/>
      <c r="D73" s="1209"/>
      <c r="E73" s="1215">
        <f t="shared" si="3"/>
        <v>0</v>
      </c>
      <c r="F73" s="715"/>
      <c r="G73" s="1209"/>
      <c r="H73" s="1219">
        <f t="shared" si="5"/>
        <v>0</v>
      </c>
    </row>
    <row r="74" spans="1:8">
      <c r="A74" s="825"/>
      <c r="B74" s="736" t="s">
        <v>643</v>
      </c>
      <c r="C74" s="704"/>
      <c r="D74" s="1208"/>
      <c r="E74" s="1214">
        <f t="shared" si="3"/>
        <v>0</v>
      </c>
      <c r="F74" s="704"/>
      <c r="G74" s="1208"/>
      <c r="H74" s="1218">
        <f t="shared" si="5"/>
        <v>0</v>
      </c>
    </row>
    <row r="75" spans="1:8">
      <c r="A75" s="825"/>
      <c r="B75" s="736" t="s">
        <v>644</v>
      </c>
      <c r="C75" s="704"/>
      <c r="D75" s="1208"/>
      <c r="E75" s="1214">
        <f t="shared" si="3"/>
        <v>0</v>
      </c>
      <c r="F75" s="704"/>
      <c r="G75" s="1208"/>
      <c r="H75" s="1218">
        <f t="shared" si="5"/>
        <v>0</v>
      </c>
    </row>
    <row r="76" spans="1:8">
      <c r="A76" s="1446" t="s">
        <v>645</v>
      </c>
      <c r="B76" s="1447"/>
      <c r="C76" s="703">
        <f t="shared" ref="C76:H76" si="12">SUM(C77:C83)</f>
        <v>0</v>
      </c>
      <c r="D76" s="1207">
        <f t="shared" si="12"/>
        <v>0</v>
      </c>
      <c r="E76" s="1214">
        <f t="shared" si="12"/>
        <v>0</v>
      </c>
      <c r="F76" s="703">
        <f t="shared" si="12"/>
        <v>0</v>
      </c>
      <c r="G76" s="1207">
        <f t="shared" si="12"/>
        <v>0</v>
      </c>
      <c r="H76" s="1207">
        <f t="shared" si="12"/>
        <v>0</v>
      </c>
    </row>
    <row r="77" spans="1:8">
      <c r="A77" s="825"/>
      <c r="B77" s="736" t="s">
        <v>646</v>
      </c>
      <c r="C77" s="704"/>
      <c r="D77" s="1208"/>
      <c r="E77" s="1214">
        <f t="shared" si="3"/>
        <v>0</v>
      </c>
      <c r="F77" s="704"/>
      <c r="G77" s="1208"/>
      <c r="H77" s="1218">
        <f t="shared" si="5"/>
        <v>0</v>
      </c>
    </row>
    <row r="78" spans="1:8">
      <c r="A78" s="825"/>
      <c r="B78" s="736" t="s">
        <v>647</v>
      </c>
      <c r="C78" s="704"/>
      <c r="D78" s="1208"/>
      <c r="E78" s="1214">
        <f t="shared" ref="E78:E83" si="13">C78+D78</f>
        <v>0</v>
      </c>
      <c r="F78" s="704"/>
      <c r="G78" s="1208"/>
      <c r="H78" s="1218">
        <f t="shared" si="5"/>
        <v>0</v>
      </c>
    </row>
    <row r="79" spans="1:8">
      <c r="A79" s="825"/>
      <c r="B79" s="736" t="s">
        <v>648</v>
      </c>
      <c r="C79" s="704"/>
      <c r="D79" s="1208"/>
      <c r="E79" s="1214">
        <f t="shared" si="13"/>
        <v>0</v>
      </c>
      <c r="F79" s="704"/>
      <c r="G79" s="1208"/>
      <c r="H79" s="1218">
        <f t="shared" si="5"/>
        <v>0</v>
      </c>
    </row>
    <row r="80" spans="1:8">
      <c r="A80" s="825"/>
      <c r="B80" s="736" t="s">
        <v>649</v>
      </c>
      <c r="C80" s="704"/>
      <c r="D80" s="1208"/>
      <c r="E80" s="1214">
        <f t="shared" si="13"/>
        <v>0</v>
      </c>
      <c r="F80" s="704"/>
      <c r="G80" s="1208"/>
      <c r="H80" s="1218">
        <f t="shared" si="5"/>
        <v>0</v>
      </c>
    </row>
    <row r="81" spans="1:8">
      <c r="A81" s="825"/>
      <c r="B81" s="736" t="s">
        <v>650</v>
      </c>
      <c r="C81" s="704"/>
      <c r="D81" s="1208"/>
      <c r="E81" s="1214">
        <f t="shared" si="13"/>
        <v>0</v>
      </c>
      <c r="F81" s="704"/>
      <c r="G81" s="1208"/>
      <c r="H81" s="1218">
        <f t="shared" si="5"/>
        <v>0</v>
      </c>
    </row>
    <row r="82" spans="1:8">
      <c r="A82" s="825"/>
      <c r="B82" s="736" t="s">
        <v>651</v>
      </c>
      <c r="C82" s="704"/>
      <c r="D82" s="1208"/>
      <c r="E82" s="1214">
        <f t="shared" si="13"/>
        <v>0</v>
      </c>
      <c r="F82" s="704"/>
      <c r="G82" s="1208"/>
      <c r="H82" s="1218">
        <f t="shared" si="5"/>
        <v>0</v>
      </c>
    </row>
    <row r="83" spans="1:8">
      <c r="A83" s="825"/>
      <c r="B83" s="736" t="s">
        <v>652</v>
      </c>
      <c r="C83" s="704"/>
      <c r="D83" s="1208"/>
      <c r="E83" s="1214">
        <f t="shared" si="13"/>
        <v>0</v>
      </c>
      <c r="F83" s="704"/>
      <c r="G83" s="1208"/>
      <c r="H83" s="1218">
        <f t="shared" si="5"/>
        <v>0</v>
      </c>
    </row>
    <row r="84" spans="1:8">
      <c r="A84" s="1456" t="s">
        <v>653</v>
      </c>
      <c r="B84" s="1457"/>
      <c r="C84" s="702">
        <f t="shared" ref="C84:H84" si="14">+C85+C93+C103+C113+C123+C133+C137+C146+C150</f>
        <v>18000000</v>
      </c>
      <c r="D84" s="1206">
        <f t="shared" si="14"/>
        <v>0</v>
      </c>
      <c r="E84" s="1216">
        <f t="shared" si="14"/>
        <v>18000000</v>
      </c>
      <c r="F84" s="702">
        <f t="shared" si="14"/>
        <v>7748680</v>
      </c>
      <c r="G84" s="1206">
        <f t="shared" si="14"/>
        <v>7748680</v>
      </c>
      <c r="H84" s="1206">
        <f t="shared" si="14"/>
        <v>10251320</v>
      </c>
    </row>
    <row r="85" spans="1:8">
      <c r="A85" s="1446" t="s">
        <v>580</v>
      </c>
      <c r="B85" s="1447"/>
      <c r="C85" s="703">
        <f t="shared" ref="C85:H85" si="15">SUM(C86:C92)</f>
        <v>0</v>
      </c>
      <c r="D85" s="1207">
        <f t="shared" si="15"/>
        <v>0</v>
      </c>
      <c r="E85" s="1214">
        <f t="shared" si="15"/>
        <v>0</v>
      </c>
      <c r="F85" s="703">
        <f t="shared" si="15"/>
        <v>0</v>
      </c>
      <c r="G85" s="1207">
        <f t="shared" si="15"/>
        <v>0</v>
      </c>
      <c r="H85" s="1207">
        <f t="shared" si="15"/>
        <v>0</v>
      </c>
    </row>
    <row r="86" spans="1:8">
      <c r="A86" s="825"/>
      <c r="B86" s="736" t="s">
        <v>581</v>
      </c>
      <c r="C86" s="704"/>
      <c r="D86" s="1208"/>
      <c r="E86" s="1214">
        <f t="shared" ref="E86:E92" si="16">C86+D86</f>
        <v>0</v>
      </c>
      <c r="F86" s="704"/>
      <c r="G86" s="1208"/>
      <c r="H86" s="1218">
        <f t="shared" ref="H86:H149" si="17">+E86-F86</f>
        <v>0</v>
      </c>
    </row>
    <row r="87" spans="1:8">
      <c r="A87" s="825"/>
      <c r="B87" s="736" t="s">
        <v>582</v>
      </c>
      <c r="C87" s="704"/>
      <c r="D87" s="1208"/>
      <c r="E87" s="1214">
        <f t="shared" si="16"/>
        <v>0</v>
      </c>
      <c r="F87" s="704"/>
      <c r="G87" s="1208"/>
      <c r="H87" s="1218">
        <f t="shared" si="17"/>
        <v>0</v>
      </c>
    </row>
    <row r="88" spans="1:8">
      <c r="A88" s="825"/>
      <c r="B88" s="736" t="s">
        <v>583</v>
      </c>
      <c r="C88" s="704"/>
      <c r="D88" s="1208"/>
      <c r="E88" s="1214">
        <f t="shared" si="16"/>
        <v>0</v>
      </c>
      <c r="F88" s="704"/>
      <c r="G88" s="1208"/>
      <c r="H88" s="1218">
        <f t="shared" si="17"/>
        <v>0</v>
      </c>
    </row>
    <row r="89" spans="1:8">
      <c r="A89" s="825"/>
      <c r="B89" s="736" t="s">
        <v>584</v>
      </c>
      <c r="C89" s="704"/>
      <c r="D89" s="1208"/>
      <c r="E89" s="1214">
        <f t="shared" si="16"/>
        <v>0</v>
      </c>
      <c r="F89" s="704"/>
      <c r="G89" s="1208"/>
      <c r="H89" s="1218">
        <f t="shared" si="17"/>
        <v>0</v>
      </c>
    </row>
    <row r="90" spans="1:8">
      <c r="A90" s="825"/>
      <c r="B90" s="736" t="s">
        <v>585</v>
      </c>
      <c r="C90" s="704"/>
      <c r="D90" s="1208"/>
      <c r="E90" s="1214">
        <f t="shared" si="16"/>
        <v>0</v>
      </c>
      <c r="F90" s="704"/>
      <c r="G90" s="1208"/>
      <c r="H90" s="1218">
        <f t="shared" si="17"/>
        <v>0</v>
      </c>
    </row>
    <row r="91" spans="1:8">
      <c r="A91" s="825"/>
      <c r="B91" s="736" t="s">
        <v>586</v>
      </c>
      <c r="C91" s="704"/>
      <c r="D91" s="1208"/>
      <c r="E91" s="1214">
        <f t="shared" si="16"/>
        <v>0</v>
      </c>
      <c r="F91" s="704"/>
      <c r="G91" s="1208"/>
      <c r="H91" s="1218">
        <f t="shared" si="17"/>
        <v>0</v>
      </c>
    </row>
    <row r="92" spans="1:8">
      <c r="A92" s="825"/>
      <c r="B92" s="736" t="s">
        <v>587</v>
      </c>
      <c r="C92" s="704"/>
      <c r="D92" s="1208"/>
      <c r="E92" s="1214">
        <f t="shared" si="16"/>
        <v>0</v>
      </c>
      <c r="F92" s="704"/>
      <c r="G92" s="1208"/>
      <c r="H92" s="1218">
        <f t="shared" si="17"/>
        <v>0</v>
      </c>
    </row>
    <row r="93" spans="1:8">
      <c r="A93" s="1446" t="s">
        <v>588</v>
      </c>
      <c r="B93" s="1447"/>
      <c r="C93" s="703">
        <f t="shared" ref="C93:H93" si="18">SUM(C94:C102)</f>
        <v>0</v>
      </c>
      <c r="D93" s="1207">
        <f t="shared" si="18"/>
        <v>0</v>
      </c>
      <c r="E93" s="1214">
        <f t="shared" si="18"/>
        <v>0</v>
      </c>
      <c r="F93" s="703">
        <f t="shared" si="18"/>
        <v>0</v>
      </c>
      <c r="G93" s="1207">
        <f t="shared" si="18"/>
        <v>0</v>
      </c>
      <c r="H93" s="1207">
        <f t="shared" si="18"/>
        <v>0</v>
      </c>
    </row>
    <row r="94" spans="1:8">
      <c r="A94" s="825"/>
      <c r="B94" s="736" t="s">
        <v>589</v>
      </c>
      <c r="C94" s="704"/>
      <c r="D94" s="1208"/>
      <c r="E94" s="1214">
        <f t="shared" ref="E94:E102" si="19">C94+D94</f>
        <v>0</v>
      </c>
      <c r="F94" s="704"/>
      <c r="G94" s="1208"/>
      <c r="H94" s="1218">
        <f t="shared" si="17"/>
        <v>0</v>
      </c>
    </row>
    <row r="95" spans="1:8">
      <c r="A95" s="825"/>
      <c r="B95" s="736" t="s">
        <v>590</v>
      </c>
      <c r="C95" s="704"/>
      <c r="D95" s="1208"/>
      <c r="E95" s="1214">
        <f t="shared" si="19"/>
        <v>0</v>
      </c>
      <c r="F95" s="704"/>
      <c r="G95" s="1208"/>
      <c r="H95" s="1218">
        <f t="shared" si="17"/>
        <v>0</v>
      </c>
    </row>
    <row r="96" spans="1:8">
      <c r="A96" s="825"/>
      <c r="B96" s="736" t="s">
        <v>591</v>
      </c>
      <c r="C96" s="704"/>
      <c r="D96" s="1208"/>
      <c r="E96" s="1214">
        <f t="shared" si="19"/>
        <v>0</v>
      </c>
      <c r="F96" s="704"/>
      <c r="G96" s="1208"/>
      <c r="H96" s="1218">
        <f t="shared" si="17"/>
        <v>0</v>
      </c>
    </row>
    <row r="97" spans="1:8">
      <c r="A97" s="825"/>
      <c r="B97" s="736" t="s">
        <v>592</v>
      </c>
      <c r="C97" s="704"/>
      <c r="D97" s="1208"/>
      <c r="E97" s="1214">
        <f t="shared" si="19"/>
        <v>0</v>
      </c>
      <c r="F97" s="704"/>
      <c r="G97" s="1208"/>
      <c r="H97" s="1218">
        <f t="shared" si="17"/>
        <v>0</v>
      </c>
    </row>
    <row r="98" spans="1:8">
      <c r="A98" s="825"/>
      <c r="B98" s="736" t="s">
        <v>593</v>
      </c>
      <c r="C98" s="704"/>
      <c r="D98" s="1208"/>
      <c r="E98" s="1214">
        <f t="shared" si="19"/>
        <v>0</v>
      </c>
      <c r="F98" s="704"/>
      <c r="G98" s="1208"/>
      <c r="H98" s="1218">
        <f t="shared" si="17"/>
        <v>0</v>
      </c>
    </row>
    <row r="99" spans="1:8">
      <c r="A99" s="825"/>
      <c r="B99" s="736" t="s">
        <v>594</v>
      </c>
      <c r="C99" s="704"/>
      <c r="D99" s="1208"/>
      <c r="E99" s="1214">
        <f t="shared" si="19"/>
        <v>0</v>
      </c>
      <c r="F99" s="704"/>
      <c r="G99" s="1208"/>
      <c r="H99" s="1218">
        <f t="shared" si="17"/>
        <v>0</v>
      </c>
    </row>
    <row r="100" spans="1:8">
      <c r="A100" s="825"/>
      <c r="B100" s="736" t="s">
        <v>595</v>
      </c>
      <c r="C100" s="704"/>
      <c r="D100" s="1208"/>
      <c r="E100" s="1214">
        <f t="shared" si="19"/>
        <v>0</v>
      </c>
      <c r="F100" s="704"/>
      <c r="G100" s="1208"/>
      <c r="H100" s="1218">
        <f t="shared" si="17"/>
        <v>0</v>
      </c>
    </row>
    <row r="101" spans="1:8">
      <c r="A101" s="825"/>
      <c r="B101" s="736" t="s">
        <v>596</v>
      </c>
      <c r="C101" s="704"/>
      <c r="D101" s="1208"/>
      <c r="E101" s="1214">
        <f t="shared" si="19"/>
        <v>0</v>
      </c>
      <c r="F101" s="704"/>
      <c r="G101" s="1208"/>
      <c r="H101" s="1218">
        <f t="shared" si="17"/>
        <v>0</v>
      </c>
    </row>
    <row r="102" spans="1:8">
      <c r="A102" s="825"/>
      <c r="B102" s="736" t="s">
        <v>597</v>
      </c>
      <c r="C102" s="704"/>
      <c r="D102" s="1208"/>
      <c r="E102" s="1214">
        <f t="shared" si="19"/>
        <v>0</v>
      </c>
      <c r="F102" s="704"/>
      <c r="G102" s="1208"/>
      <c r="H102" s="1218">
        <f t="shared" si="17"/>
        <v>0</v>
      </c>
    </row>
    <row r="103" spans="1:8">
      <c r="A103" s="1446" t="s">
        <v>598</v>
      </c>
      <c r="B103" s="1447"/>
      <c r="C103" s="703">
        <f t="shared" ref="C103:H103" si="20">SUM(C104:C112)</f>
        <v>0</v>
      </c>
      <c r="D103" s="1207">
        <f t="shared" si="20"/>
        <v>0</v>
      </c>
      <c r="E103" s="1214">
        <f t="shared" si="20"/>
        <v>0</v>
      </c>
      <c r="F103" s="703">
        <f t="shared" si="20"/>
        <v>0</v>
      </c>
      <c r="G103" s="1207">
        <f t="shared" si="20"/>
        <v>0</v>
      </c>
      <c r="H103" s="1207">
        <f t="shared" si="20"/>
        <v>0</v>
      </c>
    </row>
    <row r="104" spans="1:8">
      <c r="A104" s="825"/>
      <c r="B104" s="736" t="s">
        <v>599</v>
      </c>
      <c r="C104" s="704"/>
      <c r="D104" s="1208"/>
      <c r="E104" s="1214">
        <f t="shared" ref="E104:E112" si="21">C104+D104</f>
        <v>0</v>
      </c>
      <c r="F104" s="704"/>
      <c r="G104" s="1208"/>
      <c r="H104" s="1218">
        <f t="shared" si="17"/>
        <v>0</v>
      </c>
    </row>
    <row r="105" spans="1:8">
      <c r="A105" s="825"/>
      <c r="B105" s="736" t="s">
        <v>600</v>
      </c>
      <c r="C105" s="704"/>
      <c r="D105" s="1208"/>
      <c r="E105" s="1214">
        <f t="shared" si="21"/>
        <v>0</v>
      </c>
      <c r="F105" s="704"/>
      <c r="G105" s="1208"/>
      <c r="H105" s="1218">
        <f t="shared" si="17"/>
        <v>0</v>
      </c>
    </row>
    <row r="106" spans="1:8">
      <c r="A106" s="825"/>
      <c r="B106" s="736" t="s">
        <v>601</v>
      </c>
      <c r="C106" s="704"/>
      <c r="D106" s="1208"/>
      <c r="E106" s="1214">
        <f t="shared" si="21"/>
        <v>0</v>
      </c>
      <c r="F106" s="704"/>
      <c r="G106" s="1208"/>
      <c r="H106" s="1218">
        <f t="shared" si="17"/>
        <v>0</v>
      </c>
    </row>
    <row r="107" spans="1:8">
      <c r="A107" s="825"/>
      <c r="B107" s="736" t="s">
        <v>602</v>
      </c>
      <c r="C107" s="704"/>
      <c r="D107" s="1208"/>
      <c r="E107" s="1214">
        <f t="shared" si="21"/>
        <v>0</v>
      </c>
      <c r="F107" s="704"/>
      <c r="G107" s="1208"/>
      <c r="H107" s="1218">
        <f t="shared" si="17"/>
        <v>0</v>
      </c>
    </row>
    <row r="108" spans="1:8" ht="15.75" thickBot="1">
      <c r="A108" s="735"/>
      <c r="B108" s="677" t="s">
        <v>603</v>
      </c>
      <c r="C108" s="715"/>
      <c r="D108" s="1209"/>
      <c r="E108" s="1215">
        <f t="shared" si="21"/>
        <v>0</v>
      </c>
      <c r="F108" s="715"/>
      <c r="G108" s="1209"/>
      <c r="H108" s="1219">
        <f t="shared" si="17"/>
        <v>0</v>
      </c>
    </row>
    <row r="109" spans="1:8">
      <c r="A109" s="825"/>
      <c r="B109" s="736" t="s">
        <v>604</v>
      </c>
      <c r="C109" s="704"/>
      <c r="D109" s="1208"/>
      <c r="E109" s="1214">
        <f t="shared" si="21"/>
        <v>0</v>
      </c>
      <c r="F109" s="704"/>
      <c r="G109" s="1208"/>
      <c r="H109" s="1218">
        <f t="shared" si="17"/>
        <v>0</v>
      </c>
    </row>
    <row r="110" spans="1:8">
      <c r="A110" s="825"/>
      <c r="B110" s="736" t="s">
        <v>605</v>
      </c>
      <c r="C110" s="704"/>
      <c r="D110" s="1208"/>
      <c r="E110" s="1214">
        <f t="shared" si="21"/>
        <v>0</v>
      </c>
      <c r="F110" s="704"/>
      <c r="G110" s="1208"/>
      <c r="H110" s="1218">
        <f t="shared" si="17"/>
        <v>0</v>
      </c>
    </row>
    <row r="111" spans="1:8">
      <c r="A111" s="825"/>
      <c r="B111" s="736" t="s">
        <v>606</v>
      </c>
      <c r="C111" s="704"/>
      <c r="D111" s="1208"/>
      <c r="E111" s="1214">
        <f t="shared" si="21"/>
        <v>0</v>
      </c>
      <c r="F111" s="704"/>
      <c r="G111" s="1208"/>
      <c r="H111" s="1218">
        <f t="shared" si="17"/>
        <v>0</v>
      </c>
    </row>
    <row r="112" spans="1:8">
      <c r="A112" s="825"/>
      <c r="B112" s="736" t="s">
        <v>607</v>
      </c>
      <c r="C112" s="704"/>
      <c r="D112" s="1208"/>
      <c r="E112" s="1214">
        <f t="shared" si="21"/>
        <v>0</v>
      </c>
      <c r="F112" s="704"/>
      <c r="G112" s="1208"/>
      <c r="H112" s="1218">
        <f t="shared" si="17"/>
        <v>0</v>
      </c>
    </row>
    <row r="113" spans="1:8">
      <c r="A113" s="1446" t="s">
        <v>608</v>
      </c>
      <c r="B113" s="1447"/>
      <c r="C113" s="703">
        <f t="shared" ref="C113:H113" si="22">SUM(C114:C122)</f>
        <v>0</v>
      </c>
      <c r="D113" s="1207">
        <f t="shared" si="22"/>
        <v>0</v>
      </c>
      <c r="E113" s="1214">
        <f t="shared" si="22"/>
        <v>0</v>
      </c>
      <c r="F113" s="703">
        <f t="shared" si="22"/>
        <v>0</v>
      </c>
      <c r="G113" s="1207">
        <f t="shared" si="22"/>
        <v>0</v>
      </c>
      <c r="H113" s="1207">
        <f t="shared" si="22"/>
        <v>0</v>
      </c>
    </row>
    <row r="114" spans="1:8">
      <c r="A114" s="825"/>
      <c r="B114" s="736" t="s">
        <v>609</v>
      </c>
      <c r="C114" s="704"/>
      <c r="D114" s="1208"/>
      <c r="E114" s="1214">
        <f t="shared" ref="E114:E122" si="23">C114+D114</f>
        <v>0</v>
      </c>
      <c r="F114" s="704"/>
      <c r="G114" s="1208"/>
      <c r="H114" s="1218">
        <f t="shared" si="17"/>
        <v>0</v>
      </c>
    </row>
    <row r="115" spans="1:8">
      <c r="A115" s="825"/>
      <c r="B115" s="736" t="s">
        <v>610</v>
      </c>
      <c r="C115" s="704"/>
      <c r="D115" s="1208"/>
      <c r="E115" s="1214">
        <f t="shared" si="23"/>
        <v>0</v>
      </c>
      <c r="F115" s="704"/>
      <c r="G115" s="1208"/>
      <c r="H115" s="1218">
        <f t="shared" si="17"/>
        <v>0</v>
      </c>
    </row>
    <row r="116" spans="1:8">
      <c r="A116" s="825"/>
      <c r="B116" s="736" t="s">
        <v>611</v>
      </c>
      <c r="C116" s="704"/>
      <c r="D116" s="1208"/>
      <c r="E116" s="1214">
        <f t="shared" si="23"/>
        <v>0</v>
      </c>
      <c r="F116" s="704"/>
      <c r="G116" s="1208"/>
      <c r="H116" s="1218">
        <f t="shared" si="17"/>
        <v>0</v>
      </c>
    </row>
    <row r="117" spans="1:8">
      <c r="A117" s="825"/>
      <c r="B117" s="736" t="s">
        <v>612</v>
      </c>
      <c r="C117" s="704"/>
      <c r="D117" s="1208"/>
      <c r="E117" s="1214">
        <f t="shared" si="23"/>
        <v>0</v>
      </c>
      <c r="F117" s="704"/>
      <c r="G117" s="1208"/>
      <c r="H117" s="1218">
        <f t="shared" si="17"/>
        <v>0</v>
      </c>
    </row>
    <row r="118" spans="1:8">
      <c r="A118" s="825"/>
      <c r="B118" s="736" t="s">
        <v>613</v>
      </c>
      <c r="C118" s="704"/>
      <c r="D118" s="1208"/>
      <c r="E118" s="1214">
        <f t="shared" si="23"/>
        <v>0</v>
      </c>
      <c r="F118" s="704"/>
      <c r="G118" s="1208"/>
      <c r="H118" s="1218">
        <f t="shared" si="17"/>
        <v>0</v>
      </c>
    </row>
    <row r="119" spans="1:8">
      <c r="A119" s="825"/>
      <c r="B119" s="736" t="s">
        <v>614</v>
      </c>
      <c r="C119" s="704"/>
      <c r="D119" s="1208"/>
      <c r="E119" s="1214">
        <f t="shared" si="23"/>
        <v>0</v>
      </c>
      <c r="F119" s="704"/>
      <c r="G119" s="1208"/>
      <c r="H119" s="1218">
        <f t="shared" si="17"/>
        <v>0</v>
      </c>
    </row>
    <row r="120" spans="1:8">
      <c r="A120" s="825"/>
      <c r="B120" s="736" t="s">
        <v>615</v>
      </c>
      <c r="C120" s="704"/>
      <c r="D120" s="1208"/>
      <c r="E120" s="1214">
        <f t="shared" si="23"/>
        <v>0</v>
      </c>
      <c r="F120" s="704"/>
      <c r="G120" s="1208"/>
      <c r="H120" s="1218">
        <f t="shared" si="17"/>
        <v>0</v>
      </c>
    </row>
    <row r="121" spans="1:8">
      <c r="A121" s="825"/>
      <c r="B121" s="736" t="s">
        <v>616</v>
      </c>
      <c r="C121" s="704"/>
      <c r="D121" s="1208"/>
      <c r="E121" s="1214">
        <f t="shared" si="23"/>
        <v>0</v>
      </c>
      <c r="F121" s="704"/>
      <c r="G121" s="1208"/>
      <c r="H121" s="1218">
        <f t="shared" si="17"/>
        <v>0</v>
      </c>
    </row>
    <row r="122" spans="1:8">
      <c r="A122" s="825"/>
      <c r="B122" s="736" t="s">
        <v>617</v>
      </c>
      <c r="C122" s="704"/>
      <c r="D122" s="1208"/>
      <c r="E122" s="1214">
        <f t="shared" si="23"/>
        <v>0</v>
      </c>
      <c r="F122" s="704"/>
      <c r="G122" s="1208"/>
      <c r="H122" s="1218">
        <f t="shared" si="17"/>
        <v>0</v>
      </c>
    </row>
    <row r="123" spans="1:8">
      <c r="A123" s="1446" t="s">
        <v>618</v>
      </c>
      <c r="B123" s="1447"/>
      <c r="C123" s="703">
        <f t="shared" ref="C123:H123" si="24">SUM(C124:C132)</f>
        <v>0</v>
      </c>
      <c r="D123" s="1207">
        <f t="shared" si="24"/>
        <v>0</v>
      </c>
      <c r="E123" s="1214">
        <f t="shared" si="24"/>
        <v>0</v>
      </c>
      <c r="F123" s="703">
        <f t="shared" si="24"/>
        <v>0</v>
      </c>
      <c r="G123" s="1207">
        <f t="shared" si="24"/>
        <v>0</v>
      </c>
      <c r="H123" s="1207">
        <f t="shared" si="24"/>
        <v>0</v>
      </c>
    </row>
    <row r="124" spans="1:8">
      <c r="A124" s="825"/>
      <c r="B124" s="736" t="s">
        <v>619</v>
      </c>
      <c r="C124" s="704">
        <v>0</v>
      </c>
      <c r="D124" s="1208"/>
      <c r="E124" s="1214">
        <f t="shared" ref="E124:E132" si="25">C124+D124</f>
        <v>0</v>
      </c>
      <c r="F124" s="704"/>
      <c r="G124" s="1208"/>
      <c r="H124" s="1218">
        <f t="shared" si="17"/>
        <v>0</v>
      </c>
    </row>
    <row r="125" spans="1:8">
      <c r="A125" s="825"/>
      <c r="B125" s="736" t="s">
        <v>620</v>
      </c>
      <c r="C125" s="704"/>
      <c r="D125" s="1208"/>
      <c r="E125" s="1214">
        <f t="shared" si="25"/>
        <v>0</v>
      </c>
      <c r="F125" s="704"/>
      <c r="G125" s="1208"/>
      <c r="H125" s="1218">
        <f t="shared" si="17"/>
        <v>0</v>
      </c>
    </row>
    <row r="126" spans="1:8">
      <c r="A126" s="825"/>
      <c r="B126" s="736" t="s">
        <v>621</v>
      </c>
      <c r="C126" s="704"/>
      <c r="D126" s="1208"/>
      <c r="E126" s="1214">
        <f t="shared" si="25"/>
        <v>0</v>
      </c>
      <c r="F126" s="704"/>
      <c r="G126" s="1208"/>
      <c r="H126" s="1218">
        <f t="shared" si="17"/>
        <v>0</v>
      </c>
    </row>
    <row r="127" spans="1:8">
      <c r="A127" s="825"/>
      <c r="B127" s="736" t="s">
        <v>622</v>
      </c>
      <c r="C127" s="704"/>
      <c r="D127" s="1208"/>
      <c r="E127" s="1214">
        <f t="shared" si="25"/>
        <v>0</v>
      </c>
      <c r="F127" s="704"/>
      <c r="G127" s="1208"/>
      <c r="H127" s="1218">
        <f t="shared" si="17"/>
        <v>0</v>
      </c>
    </row>
    <row r="128" spans="1:8">
      <c r="A128" s="825"/>
      <c r="B128" s="736" t="s">
        <v>623</v>
      </c>
      <c r="C128" s="704"/>
      <c r="D128" s="1208"/>
      <c r="E128" s="1214">
        <f t="shared" si="25"/>
        <v>0</v>
      </c>
      <c r="F128" s="704"/>
      <c r="G128" s="1208"/>
      <c r="H128" s="1218">
        <f t="shared" si="17"/>
        <v>0</v>
      </c>
    </row>
    <row r="129" spans="1:8">
      <c r="A129" s="825"/>
      <c r="B129" s="736" t="s">
        <v>624</v>
      </c>
      <c r="C129" s="704"/>
      <c r="D129" s="1208"/>
      <c r="E129" s="1214">
        <f t="shared" si="25"/>
        <v>0</v>
      </c>
      <c r="F129" s="704"/>
      <c r="G129" s="1208"/>
      <c r="H129" s="1218">
        <f t="shared" si="17"/>
        <v>0</v>
      </c>
    </row>
    <row r="130" spans="1:8">
      <c r="A130" s="825"/>
      <c r="B130" s="736" t="s">
        <v>625</v>
      </c>
      <c r="C130" s="704"/>
      <c r="D130" s="1208"/>
      <c r="E130" s="1214">
        <f t="shared" si="25"/>
        <v>0</v>
      </c>
      <c r="F130" s="704"/>
      <c r="G130" s="1208"/>
      <c r="H130" s="1218">
        <f t="shared" si="17"/>
        <v>0</v>
      </c>
    </row>
    <row r="131" spans="1:8">
      <c r="A131" s="825"/>
      <c r="B131" s="736" t="s">
        <v>626</v>
      </c>
      <c r="C131" s="704"/>
      <c r="D131" s="1208"/>
      <c r="E131" s="1214">
        <f t="shared" si="25"/>
        <v>0</v>
      </c>
      <c r="F131" s="704"/>
      <c r="G131" s="1208"/>
      <c r="H131" s="1218">
        <f t="shared" si="17"/>
        <v>0</v>
      </c>
    </row>
    <row r="132" spans="1:8">
      <c r="A132" s="825"/>
      <c r="B132" s="736" t="s">
        <v>627</v>
      </c>
      <c r="C132" s="704"/>
      <c r="D132" s="1208"/>
      <c r="E132" s="1214">
        <f t="shared" si="25"/>
        <v>0</v>
      </c>
      <c r="F132" s="704"/>
      <c r="G132" s="1208"/>
      <c r="H132" s="1218">
        <f t="shared" si="17"/>
        <v>0</v>
      </c>
    </row>
    <row r="133" spans="1:8">
      <c r="A133" s="1446" t="s">
        <v>628</v>
      </c>
      <c r="B133" s="1447"/>
      <c r="C133" s="703">
        <f t="shared" ref="C133:H133" si="26">SUM(C134:C136)</f>
        <v>0</v>
      </c>
      <c r="D133" s="1207">
        <f t="shared" si="26"/>
        <v>0</v>
      </c>
      <c r="E133" s="1214">
        <f t="shared" si="26"/>
        <v>0</v>
      </c>
      <c r="F133" s="703">
        <f t="shared" si="26"/>
        <v>0</v>
      </c>
      <c r="G133" s="1207">
        <f t="shared" si="26"/>
        <v>0</v>
      </c>
      <c r="H133" s="1207">
        <f t="shared" si="26"/>
        <v>0</v>
      </c>
    </row>
    <row r="134" spans="1:8">
      <c r="A134" s="825"/>
      <c r="B134" s="736" t="s">
        <v>629</v>
      </c>
      <c r="C134" s="704"/>
      <c r="D134" s="1208"/>
      <c r="E134" s="1214">
        <f>C134+D134</f>
        <v>0</v>
      </c>
      <c r="F134" s="704"/>
      <c r="G134" s="1208"/>
      <c r="H134" s="1218">
        <f t="shared" si="17"/>
        <v>0</v>
      </c>
    </row>
    <row r="135" spans="1:8">
      <c r="A135" s="825"/>
      <c r="B135" s="736" t="s">
        <v>630</v>
      </c>
      <c r="C135" s="704"/>
      <c r="D135" s="1208"/>
      <c r="E135" s="1214">
        <f>C135+D135</f>
        <v>0</v>
      </c>
      <c r="F135" s="704"/>
      <c r="G135" s="1208"/>
      <c r="H135" s="1218">
        <f t="shared" si="17"/>
        <v>0</v>
      </c>
    </row>
    <row r="136" spans="1:8">
      <c r="A136" s="825"/>
      <c r="B136" s="736" t="s">
        <v>631</v>
      </c>
      <c r="C136" s="704"/>
      <c r="D136" s="1208"/>
      <c r="E136" s="1214">
        <f>C136+D136</f>
        <v>0</v>
      </c>
      <c r="F136" s="704"/>
      <c r="G136" s="1208"/>
      <c r="H136" s="1218">
        <f t="shared" si="17"/>
        <v>0</v>
      </c>
    </row>
    <row r="137" spans="1:8">
      <c r="A137" s="1446" t="s">
        <v>632</v>
      </c>
      <c r="B137" s="1447"/>
      <c r="C137" s="703">
        <f t="shared" ref="C137:H137" si="27">SUM(C138:C145)</f>
        <v>0</v>
      </c>
      <c r="D137" s="1207">
        <f t="shared" si="27"/>
        <v>0</v>
      </c>
      <c r="E137" s="1214">
        <f t="shared" si="27"/>
        <v>0</v>
      </c>
      <c r="F137" s="703">
        <f t="shared" si="27"/>
        <v>0</v>
      </c>
      <c r="G137" s="1207">
        <f t="shared" si="27"/>
        <v>0</v>
      </c>
      <c r="H137" s="1207">
        <f t="shared" si="27"/>
        <v>0</v>
      </c>
    </row>
    <row r="138" spans="1:8">
      <c r="A138" s="825"/>
      <c r="B138" s="736" t="s">
        <v>633</v>
      </c>
      <c r="C138" s="704"/>
      <c r="D138" s="1208"/>
      <c r="E138" s="1214">
        <f t="shared" ref="E138:E145" si="28">C138+D138</f>
        <v>0</v>
      </c>
      <c r="F138" s="704"/>
      <c r="G138" s="1208"/>
      <c r="H138" s="1218">
        <f t="shared" si="17"/>
        <v>0</v>
      </c>
    </row>
    <row r="139" spans="1:8">
      <c r="A139" s="825"/>
      <c r="B139" s="736" t="s">
        <v>634</v>
      </c>
      <c r="C139" s="704"/>
      <c r="D139" s="1208"/>
      <c r="E139" s="1214">
        <f t="shared" si="28"/>
        <v>0</v>
      </c>
      <c r="F139" s="704"/>
      <c r="G139" s="1208"/>
      <c r="H139" s="1218">
        <f t="shared" si="17"/>
        <v>0</v>
      </c>
    </row>
    <row r="140" spans="1:8">
      <c r="A140" s="825"/>
      <c r="B140" s="736" t="s">
        <v>635</v>
      </c>
      <c r="C140" s="704"/>
      <c r="D140" s="1208"/>
      <c r="E140" s="1214">
        <f t="shared" si="28"/>
        <v>0</v>
      </c>
      <c r="F140" s="704"/>
      <c r="G140" s="1208"/>
      <c r="H140" s="1218">
        <f t="shared" si="17"/>
        <v>0</v>
      </c>
    </row>
    <row r="141" spans="1:8">
      <c r="A141" s="825"/>
      <c r="B141" s="736" t="s">
        <v>636</v>
      </c>
      <c r="C141" s="704"/>
      <c r="D141" s="1208"/>
      <c r="E141" s="1214">
        <f t="shared" si="28"/>
        <v>0</v>
      </c>
      <c r="F141" s="704"/>
      <c r="G141" s="1208"/>
      <c r="H141" s="1218">
        <f t="shared" si="17"/>
        <v>0</v>
      </c>
    </row>
    <row r="142" spans="1:8">
      <c r="A142" s="825"/>
      <c r="B142" s="736" t="s">
        <v>637</v>
      </c>
      <c r="C142" s="704"/>
      <c r="D142" s="1208"/>
      <c r="E142" s="1214">
        <f t="shared" si="28"/>
        <v>0</v>
      </c>
      <c r="F142" s="704"/>
      <c r="G142" s="1208"/>
      <c r="H142" s="1218">
        <f t="shared" si="17"/>
        <v>0</v>
      </c>
    </row>
    <row r="143" spans="1:8" ht="15.75" thickBot="1">
      <c r="A143" s="735"/>
      <c r="B143" s="677" t="s">
        <v>638</v>
      </c>
      <c r="C143" s="715"/>
      <c r="D143" s="1209"/>
      <c r="E143" s="1215">
        <f t="shared" si="28"/>
        <v>0</v>
      </c>
      <c r="F143" s="715"/>
      <c r="G143" s="1209"/>
      <c r="H143" s="1219">
        <f t="shared" si="17"/>
        <v>0</v>
      </c>
    </row>
    <row r="144" spans="1:8">
      <c r="A144" s="825"/>
      <c r="B144" s="736" t="s">
        <v>639</v>
      </c>
      <c r="C144" s="704"/>
      <c r="D144" s="1208"/>
      <c r="E144" s="1214">
        <f t="shared" si="28"/>
        <v>0</v>
      </c>
      <c r="F144" s="704"/>
      <c r="G144" s="1208"/>
      <c r="H144" s="1218">
        <f t="shared" si="17"/>
        <v>0</v>
      </c>
    </row>
    <row r="145" spans="1:9">
      <c r="A145" s="825"/>
      <c r="B145" s="736" t="s">
        <v>640</v>
      </c>
      <c r="C145" s="704"/>
      <c r="D145" s="1208"/>
      <c r="E145" s="1214">
        <f t="shared" si="28"/>
        <v>0</v>
      </c>
      <c r="F145" s="704"/>
      <c r="G145" s="1208"/>
      <c r="H145" s="1218">
        <f t="shared" si="17"/>
        <v>0</v>
      </c>
    </row>
    <row r="146" spans="1:9">
      <c r="A146" s="1446" t="s">
        <v>641</v>
      </c>
      <c r="B146" s="1447"/>
      <c r="C146" s="703">
        <f t="shared" ref="C146:H146" si="29">SUM(C147:C149)</f>
        <v>0</v>
      </c>
      <c r="D146" s="1207">
        <f t="shared" si="29"/>
        <v>0</v>
      </c>
      <c r="E146" s="1214">
        <f t="shared" si="29"/>
        <v>0</v>
      </c>
      <c r="F146" s="703">
        <f t="shared" si="29"/>
        <v>0</v>
      </c>
      <c r="G146" s="1207">
        <f t="shared" si="29"/>
        <v>0</v>
      </c>
      <c r="H146" s="1207">
        <f t="shared" si="29"/>
        <v>0</v>
      </c>
    </row>
    <row r="147" spans="1:9">
      <c r="A147" s="825"/>
      <c r="B147" s="736" t="s">
        <v>642</v>
      </c>
      <c r="C147" s="704"/>
      <c r="D147" s="1208"/>
      <c r="E147" s="1214">
        <f>C147+D147</f>
        <v>0</v>
      </c>
      <c r="F147" s="704"/>
      <c r="G147" s="1208"/>
      <c r="H147" s="1218">
        <f t="shared" si="17"/>
        <v>0</v>
      </c>
    </row>
    <row r="148" spans="1:9">
      <c r="A148" s="825"/>
      <c r="B148" s="736" t="s">
        <v>643</v>
      </c>
      <c r="C148" s="704"/>
      <c r="D148" s="1208"/>
      <c r="E148" s="1214">
        <f>C148+D148</f>
        <v>0</v>
      </c>
      <c r="F148" s="704"/>
      <c r="G148" s="1208"/>
      <c r="H148" s="1218">
        <f t="shared" si="17"/>
        <v>0</v>
      </c>
    </row>
    <row r="149" spans="1:9">
      <c r="A149" s="825"/>
      <c r="B149" s="736" t="s">
        <v>644</v>
      </c>
      <c r="C149" s="704"/>
      <c r="D149" s="1208"/>
      <c r="E149" s="1214">
        <f>C149+D149</f>
        <v>0</v>
      </c>
      <c r="F149" s="704"/>
      <c r="G149" s="1208"/>
      <c r="H149" s="1218">
        <f t="shared" si="17"/>
        <v>0</v>
      </c>
    </row>
    <row r="150" spans="1:9">
      <c r="A150" s="1446" t="s">
        <v>645</v>
      </c>
      <c r="B150" s="1447"/>
      <c r="C150" s="703">
        <f t="shared" ref="C150:H150" si="30">SUM(C151:C157)</f>
        <v>18000000</v>
      </c>
      <c r="D150" s="1207">
        <f t="shared" si="30"/>
        <v>0</v>
      </c>
      <c r="E150" s="1214">
        <f t="shared" si="30"/>
        <v>18000000</v>
      </c>
      <c r="F150" s="703">
        <f t="shared" si="30"/>
        <v>7748680</v>
      </c>
      <c r="G150" s="1207">
        <f t="shared" si="30"/>
        <v>7748680</v>
      </c>
      <c r="H150" s="1207">
        <f t="shared" si="30"/>
        <v>10251320</v>
      </c>
    </row>
    <row r="151" spans="1:9">
      <c r="A151" s="825"/>
      <c r="B151" s="736" t="s">
        <v>646</v>
      </c>
      <c r="C151" s="704">
        <f>+'ETCA II-04'!B74</f>
        <v>10000000</v>
      </c>
      <c r="D151" s="1208">
        <f>+'ETCA II-04'!C74</f>
        <v>0</v>
      </c>
      <c r="E151" s="1214">
        <f t="shared" ref="E151:E158" si="31">C151+D151</f>
        <v>10000000</v>
      </c>
      <c r="F151" s="704">
        <f>+'ETCA II-04'!E74</f>
        <v>4999992</v>
      </c>
      <c r="G151" s="1208">
        <f>+'ETCA II-04'!F74</f>
        <v>4999992</v>
      </c>
      <c r="H151" s="1218">
        <f t="shared" ref="H151:H157" si="32">+E151-F151</f>
        <v>5000008</v>
      </c>
    </row>
    <row r="152" spans="1:9">
      <c r="A152" s="825"/>
      <c r="B152" s="736" t="s">
        <v>647</v>
      </c>
      <c r="C152" s="704">
        <f>+'ETCA II-04'!B75</f>
        <v>8000000</v>
      </c>
      <c r="D152" s="1208">
        <f>+'ETCA II-04'!C75</f>
        <v>0</v>
      </c>
      <c r="E152" s="1214">
        <f t="shared" si="31"/>
        <v>8000000</v>
      </c>
      <c r="F152" s="704">
        <f>+'ETCA II-04'!E75</f>
        <v>2748688</v>
      </c>
      <c r="G152" s="1208">
        <f>+'ETCA II-04'!F75</f>
        <v>2748688</v>
      </c>
      <c r="H152" s="1218">
        <f t="shared" si="32"/>
        <v>5251312</v>
      </c>
    </row>
    <row r="153" spans="1:9">
      <c r="A153" s="825"/>
      <c r="B153" s="736" t="s">
        <v>648</v>
      </c>
      <c r="C153" s="704"/>
      <c r="D153" s="1208"/>
      <c r="E153" s="1214">
        <f t="shared" si="31"/>
        <v>0</v>
      </c>
      <c r="F153" s="704"/>
      <c r="G153" s="1208"/>
      <c r="H153" s="1218">
        <f t="shared" si="32"/>
        <v>0</v>
      </c>
    </row>
    <row r="154" spans="1:9">
      <c r="A154" s="825"/>
      <c r="B154" s="736" t="s">
        <v>649</v>
      </c>
      <c r="C154" s="704"/>
      <c r="D154" s="1208"/>
      <c r="E154" s="1214">
        <f t="shared" si="31"/>
        <v>0</v>
      </c>
      <c r="F154" s="704"/>
      <c r="G154" s="1208"/>
      <c r="H154" s="1218">
        <f t="shared" si="32"/>
        <v>0</v>
      </c>
    </row>
    <row r="155" spans="1:9">
      <c r="A155" s="825"/>
      <c r="B155" s="736" t="s">
        <v>650</v>
      </c>
      <c r="C155" s="704"/>
      <c r="D155" s="1208"/>
      <c r="E155" s="1214">
        <f t="shared" si="31"/>
        <v>0</v>
      </c>
      <c r="F155" s="704"/>
      <c r="G155" s="1208"/>
      <c r="H155" s="1218">
        <f t="shared" si="32"/>
        <v>0</v>
      </c>
      <c r="I155" s="515" t="str">
        <f>IF((C159-'ETCA II-04'!B81)&gt;0.9,"ERROR!!!!! EL MONTO NO COINCIDE CON LO REPORTADO EN EL FORMATO ETCA-II-04 EN EL TOTAL DEL GASTO","")</f>
        <v/>
      </c>
    </row>
    <row r="156" spans="1:9">
      <c r="A156" s="825"/>
      <c r="B156" s="736" t="s">
        <v>651</v>
      </c>
      <c r="C156" s="704"/>
      <c r="D156" s="1208"/>
      <c r="E156" s="1214">
        <f t="shared" si="31"/>
        <v>0</v>
      </c>
      <c r="F156" s="704"/>
      <c r="G156" s="1208"/>
      <c r="H156" s="1218">
        <f t="shared" si="32"/>
        <v>0</v>
      </c>
      <c r="I156" s="515" t="str">
        <f>IF((D159-'ETCA II-04'!C81)&gt;0.9,"ERROR!!!!! EL MONTO NO COINCIDE CON LO REPORTADO EN EL FORMATO ETCA-II-04 EN EL TOTAL DEL GASTO","")</f>
        <v/>
      </c>
    </row>
    <row r="157" spans="1:9">
      <c r="A157" s="825"/>
      <c r="B157" s="736" t="s">
        <v>652</v>
      </c>
      <c r="C157" s="704"/>
      <c r="D157" s="1208"/>
      <c r="E157" s="1214">
        <f t="shared" si="31"/>
        <v>0</v>
      </c>
      <c r="F157" s="704"/>
      <c r="G157" s="1208"/>
      <c r="H157" s="1218">
        <f t="shared" si="32"/>
        <v>0</v>
      </c>
      <c r="I157" s="515" t="str">
        <f>IF((E159-'ETCA II-04'!D81)&gt;0.9,"ERROR!!!!! EL MONTO NO COINCIDE CON LO REPORTADO EN EL FORMATO ETCA-II-04 EN EL TOTAL DEL GASTO","")</f>
        <v/>
      </c>
    </row>
    <row r="158" spans="1:9">
      <c r="A158" s="825"/>
      <c r="B158" s="736"/>
      <c r="C158" s="703"/>
      <c r="D158" s="1207"/>
      <c r="E158" s="1214">
        <f t="shared" si="31"/>
        <v>0</v>
      </c>
      <c r="F158" s="703"/>
      <c r="G158" s="1207"/>
      <c r="H158" s="1218"/>
      <c r="I158" s="515" t="str">
        <f>IF((H159-'ETCA II-04'!G81)&gt;0.9,"ERROR!!!!! EL MONTO NO COINCIDE CON LO REPORTADO EN EL FORMATO ETCA-II-04 EN EL TOTAL DEL GASTO","")</f>
        <v/>
      </c>
    </row>
    <row r="159" spans="1:9">
      <c r="A159" s="1456" t="s">
        <v>654</v>
      </c>
      <c r="B159" s="1457"/>
      <c r="C159" s="702">
        <f>+C10+C84</f>
        <v>88528385</v>
      </c>
      <c r="D159" s="1206">
        <f t="shared" ref="D159:F159" si="33">+D10+D84</f>
        <v>0.40000000000145519</v>
      </c>
      <c r="E159" s="1216">
        <f>+E10+E84</f>
        <v>88528385.400000006</v>
      </c>
      <c r="F159" s="702">
        <f t="shared" si="33"/>
        <v>51914156</v>
      </c>
      <c r="G159" s="1206">
        <f>+G10+G84</f>
        <v>42832153.100000001</v>
      </c>
      <c r="H159" s="1206">
        <f>+H10+H84</f>
        <v>36614229.399999999</v>
      </c>
      <c r="I159" s="515" t="str">
        <f>IF((F159-'ETCA II-04'!E81)&gt;0.9,"ERROR!!!!! EL MONTO NO COINCIDE CON LO REPORTADO EN EL FORMATO ETCA-II-04 EN EL TOTAL DEL GASTO","")</f>
        <v/>
      </c>
    </row>
    <row r="160" spans="1:9" ht="15.75" thickBot="1">
      <c r="A160" s="735"/>
      <c r="B160" s="677"/>
      <c r="C160" s="678"/>
      <c r="D160" s="1210"/>
      <c r="E160" s="1210"/>
      <c r="F160" s="678"/>
      <c r="G160" s="1210"/>
      <c r="H160" s="1220"/>
      <c r="I160" s="515" t="str">
        <f>IF((G159-'ETCA II-04'!F81)&gt;0.9,"ERROR!!!!! EL MONTO NO COINCIDE CON LO REPORTADO EN EL FORMATO ETCA-II-04 EN EL TOTAL DEL GASTO","")</f>
        <v/>
      </c>
    </row>
  </sheetData>
  <sheetProtection formatColumns="0" formatRows="0"/>
  <mergeCells count="30">
    <mergeCell ref="A159:B159"/>
    <mergeCell ref="A76:B76"/>
    <mergeCell ref="A84:B84"/>
    <mergeCell ref="A85:B85"/>
    <mergeCell ref="A93:B93"/>
    <mergeCell ref="A103:B103"/>
    <mergeCell ref="A113:B113"/>
    <mergeCell ref="A123:B123"/>
    <mergeCell ref="A133:B133"/>
    <mergeCell ref="A137:B137"/>
    <mergeCell ref="A146:B146"/>
    <mergeCell ref="A150:B150"/>
    <mergeCell ref="A72:B72"/>
    <mergeCell ref="A7:B8"/>
    <mergeCell ref="C7:G7"/>
    <mergeCell ref="H7:H8"/>
    <mergeCell ref="A10:B10"/>
    <mergeCell ref="A11:B11"/>
    <mergeCell ref="A19:B19"/>
    <mergeCell ref="A29:B29"/>
    <mergeCell ref="A39:B39"/>
    <mergeCell ref="A49:B49"/>
    <mergeCell ref="A59:B59"/>
    <mergeCell ref="A63:B63"/>
    <mergeCell ref="A6:H6"/>
    <mergeCell ref="A1:H1"/>
    <mergeCell ref="A2:H2"/>
    <mergeCell ref="A3:H3"/>
    <mergeCell ref="A4:H4"/>
    <mergeCell ref="A5:H5"/>
  </mergeCells>
  <pageMargins left="0.70866141732283472" right="0.70866141732283472" top="0.74803149606299213" bottom="0.74803149606299213" header="0.31496062992125984" footer="0.31496062992125984"/>
  <pageSetup scale="72" orientation="portrait" horizontalDpi="1200" verticalDpi="1200" r:id="rId1"/>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dimension ref="A1:H40"/>
  <sheetViews>
    <sheetView view="pageBreakPreview" zoomScaleSheetLayoutView="100" workbookViewId="0">
      <selection activeCell="E11" sqref="E11:F11"/>
    </sheetView>
  </sheetViews>
  <sheetFormatPr baseColWidth="10" defaultColWidth="11.28515625" defaultRowHeight="16.5"/>
  <cols>
    <col min="1" max="1" width="36.7109375" style="278" customWidth="1"/>
    <col min="2" max="2" width="13.7109375" style="278" customWidth="1"/>
    <col min="3" max="3" width="12" style="278" customWidth="1"/>
    <col min="4" max="4" width="13" style="278" customWidth="1"/>
    <col min="5" max="5" width="13.7109375" style="278" customWidth="1"/>
    <col min="6" max="6" width="15.7109375" style="278" customWidth="1"/>
    <col min="7" max="7" width="12.140625" style="278" customWidth="1"/>
    <col min="8" max="16384" width="11.28515625" style="278"/>
  </cols>
  <sheetData>
    <row r="1" spans="1:8">
      <c r="A1" s="1307" t="s">
        <v>23</v>
      </c>
      <c r="B1" s="1307"/>
      <c r="C1" s="1307"/>
      <c r="D1" s="1307"/>
      <c r="E1" s="1307"/>
      <c r="F1" s="1307"/>
      <c r="G1" s="1307"/>
    </row>
    <row r="2" spans="1:8" s="279" customFormat="1" ht="15.75">
      <c r="A2" s="1307" t="s">
        <v>510</v>
      </c>
      <c r="B2" s="1307"/>
      <c r="C2" s="1307"/>
      <c r="D2" s="1307"/>
      <c r="E2" s="1307"/>
      <c r="F2" s="1307"/>
      <c r="G2" s="1307"/>
    </row>
    <row r="3" spans="1:8" s="279" customFormat="1" ht="15.75">
      <c r="A3" s="1307" t="s">
        <v>655</v>
      </c>
      <c r="B3" s="1307"/>
      <c r="C3" s="1307"/>
      <c r="D3" s="1307"/>
      <c r="E3" s="1307"/>
      <c r="F3" s="1307"/>
      <c r="G3" s="1307"/>
    </row>
    <row r="4" spans="1:8" s="279" customFormat="1" ht="15.75">
      <c r="A4" s="1308" t="str">
        <f>'ETCA-I-01'!A3:G3</f>
        <v>TELEVISORA DE HERMOSILLO, S.A. de C.V.</v>
      </c>
      <c r="B4" s="1308"/>
      <c r="C4" s="1308"/>
      <c r="D4" s="1308"/>
      <c r="E4" s="1308"/>
      <c r="F4" s="1308"/>
      <c r="G4" s="1308"/>
    </row>
    <row r="5" spans="1:8" s="279" customFormat="1">
      <c r="A5" s="1309" t="str">
        <f>'ETCA-I-03'!A4:D4</f>
        <v>Del 01 de Enero al 30 de Junio de 2019</v>
      </c>
      <c r="B5" s="1309"/>
      <c r="C5" s="1309"/>
      <c r="D5" s="1309"/>
      <c r="E5" s="1309"/>
      <c r="F5" s="1309"/>
      <c r="G5" s="1309"/>
    </row>
    <row r="6" spans="1:8" s="280" customFormat="1" ht="17.25" thickBot="1">
      <c r="A6" s="1433" t="s">
        <v>656</v>
      </c>
      <c r="B6" s="1433"/>
      <c r="C6" s="1433"/>
      <c r="D6" s="1433"/>
      <c r="E6" s="1433"/>
      <c r="F6" s="167"/>
      <c r="G6" s="767"/>
    </row>
    <row r="7" spans="1:8" s="281" customFormat="1" ht="38.25">
      <c r="A7" s="1376" t="s">
        <v>250</v>
      </c>
      <c r="B7" s="202" t="s">
        <v>514</v>
      </c>
      <c r="C7" s="202" t="s">
        <v>442</v>
      </c>
      <c r="D7" s="202" t="s">
        <v>515</v>
      </c>
      <c r="E7" s="203" t="s">
        <v>516</v>
      </c>
      <c r="F7" s="203" t="s">
        <v>517</v>
      </c>
      <c r="G7" s="204" t="s">
        <v>518</v>
      </c>
    </row>
    <row r="8" spans="1:8" s="282" customFormat="1" ht="15.75" customHeight="1" thickBot="1">
      <c r="A8" s="1380"/>
      <c r="B8" s="206" t="s">
        <v>422</v>
      </c>
      <c r="C8" s="206" t="s">
        <v>423</v>
      </c>
      <c r="D8" s="206" t="s">
        <v>519</v>
      </c>
      <c r="E8" s="206" t="s">
        <v>425</v>
      </c>
      <c r="F8" s="206" t="s">
        <v>426</v>
      </c>
      <c r="G8" s="208" t="s">
        <v>520</v>
      </c>
    </row>
    <row r="9" spans="1:8" ht="21.75" customHeight="1">
      <c r="A9" s="287" t="s">
        <v>657</v>
      </c>
      <c r="B9" s="465">
        <f>+'ETCA-II-05'!C11+'ETCA-II-05'!C19+'ETCA-II-05'!C29</f>
        <v>70528385</v>
      </c>
      <c r="C9" s="465">
        <f>+'ETCA-II-05'!D11+'ETCA-II-05'!D19+'ETCA-II-05'!D29</f>
        <v>0.40000000000145519</v>
      </c>
      <c r="D9" s="466">
        <f>C9+B9</f>
        <v>70528385.400000006</v>
      </c>
      <c r="E9" s="465">
        <f>+'ETCA-II-05'!F11+'ETCA-II-05'!F19+'ETCA-II-05'!F29</f>
        <v>44165476</v>
      </c>
      <c r="F9" s="465">
        <f>+'ETCA-II-05'!G11+'ETCA-II-05'!G19+'ETCA-II-05'!G29</f>
        <v>35083473.100000001</v>
      </c>
      <c r="G9" s="467">
        <f>D9-E9</f>
        <v>26362909.400000006</v>
      </c>
    </row>
    <row r="10" spans="1:8" ht="22.5" customHeight="1">
      <c r="A10" s="287" t="s">
        <v>658</v>
      </c>
      <c r="B10" s="465"/>
      <c r="C10" s="465"/>
      <c r="D10" s="466">
        <f>C10+B10</f>
        <v>0</v>
      </c>
      <c r="E10" s="465"/>
      <c r="F10" s="465"/>
      <c r="G10" s="467">
        <f>D10-E10</f>
        <v>0</v>
      </c>
    </row>
    <row r="11" spans="1:8" ht="22.5" customHeight="1">
      <c r="A11" s="287" t="s">
        <v>659</v>
      </c>
      <c r="B11" s="465">
        <f>+'ETCA-II-05'!C150</f>
        <v>18000000</v>
      </c>
      <c r="C11" s="465">
        <f>+'ETCA-II-05'!D150</f>
        <v>0</v>
      </c>
      <c r="D11" s="466">
        <f>C11+B11</f>
        <v>18000000</v>
      </c>
      <c r="E11" s="465">
        <f>+'ETCA-II-05'!F150</f>
        <v>7748680</v>
      </c>
      <c r="F11" s="465">
        <f>+'ETCA-II-05'!G150</f>
        <v>7748680</v>
      </c>
      <c r="G11" s="467">
        <f>D11-E11</f>
        <v>10251320</v>
      </c>
    </row>
    <row r="12" spans="1:8" ht="23.25" customHeight="1">
      <c r="A12" s="287" t="s">
        <v>223</v>
      </c>
      <c r="B12" s="465"/>
      <c r="C12" s="465"/>
      <c r="D12" s="466">
        <f>C12+B12</f>
        <v>0</v>
      </c>
      <c r="E12" s="465"/>
      <c r="F12" s="465"/>
      <c r="G12" s="467">
        <f>D12-E12</f>
        <v>0</v>
      </c>
    </row>
    <row r="13" spans="1:8" ht="22.5" customHeight="1">
      <c r="A13" s="287" t="s">
        <v>229</v>
      </c>
      <c r="B13" s="465"/>
      <c r="C13" s="465"/>
      <c r="D13" s="466">
        <f>C13+B13</f>
        <v>0</v>
      </c>
      <c r="E13" s="465"/>
      <c r="F13" s="465"/>
      <c r="G13" s="467">
        <f>D13-E13</f>
        <v>0</v>
      </c>
    </row>
    <row r="14" spans="1:8" ht="10.5" customHeight="1" thickBot="1">
      <c r="A14" s="288"/>
      <c r="B14" s="522"/>
      <c r="C14" s="522"/>
      <c r="D14" s="523"/>
      <c r="E14" s="522"/>
      <c r="F14" s="522"/>
      <c r="G14" s="524"/>
    </row>
    <row r="15" spans="1:8" ht="16.5" customHeight="1" thickBot="1">
      <c r="A15" s="780" t="s">
        <v>570</v>
      </c>
      <c r="B15" s="525">
        <f>SUM(B9:B14)</f>
        <v>88528385</v>
      </c>
      <c r="C15" s="525">
        <f>SUM(C9:C14)</f>
        <v>0.40000000000145519</v>
      </c>
      <c r="D15" s="526">
        <f>C15+B15</f>
        <v>88528385.400000006</v>
      </c>
      <c r="E15" s="525">
        <f>SUM(E9:E14)</f>
        <v>51914156</v>
      </c>
      <c r="F15" s="525">
        <f>SUM(F9:F14)</f>
        <v>42832153.100000001</v>
      </c>
      <c r="G15" s="528">
        <f>D15-E15</f>
        <v>36614229.400000006</v>
      </c>
      <c r="H15" s="515" t="str">
        <f>IF((B15-'ETCA II-04'!B81)&gt;0.9,"ERROR!!!!! EL MONTO NO COINCIDE CON LO REPORTADO EN EL FORMATO ETCA-II-04 EN EL TOTAL APROBADO ANUAL DEL ANALÍTICO DE EGRESOS","")</f>
        <v/>
      </c>
    </row>
    <row r="16" spans="1:8" ht="16.5" customHeight="1">
      <c r="A16" s="497"/>
      <c r="B16" s="588"/>
      <c r="C16" s="588"/>
      <c r="D16" s="589"/>
      <c r="E16" s="588"/>
      <c r="F16" s="588"/>
      <c r="G16" s="588"/>
      <c r="H16" s="515" t="str">
        <f>IF((C15-'ETCA II-04'!C81)&gt;0.9,"ERROR!!!!! EL MONTO NO COINCIDE CON LO REPORTADO EN EL FORMATO ETCA-II-04 EN EL TOTAL DE AMPLIACIONES/REDUCCIONES ANUAL DEL ANALÍTICO DE EGRESOS","")</f>
        <v/>
      </c>
    </row>
    <row r="17" spans="1:8" ht="16.5" customHeight="1">
      <c r="A17" s="497"/>
      <c r="B17" s="588"/>
      <c r="C17" s="588"/>
      <c r="D17" s="589"/>
      <c r="E17" s="588"/>
      <c r="F17" s="588"/>
      <c r="G17" s="588"/>
      <c r="H17" s="515" t="str">
        <f>IF((D15-'ETCA II-04'!D81)&gt;0.9,"ERROR!!!!! EL MONTO NO COINCIDE CON LO REPORTADO EN EL FORMATO ETCA-II-04 EN EL TOTAL MODIFICADO ANUAL DEL ANALÍTICO DE EGRESOS","")</f>
        <v/>
      </c>
    </row>
    <row r="18" spans="1:8" ht="16.5" customHeight="1">
      <c r="A18" s="497"/>
      <c r="B18" s="588"/>
      <c r="C18" s="588"/>
      <c r="D18" s="589"/>
      <c r="E18" s="588"/>
      <c r="F18" s="588"/>
      <c r="G18" s="588"/>
      <c r="H18" s="515" t="str">
        <f>IF((E15-'ETCA II-04'!E81)&gt;0.9,"ERROR!!!!! EL MONTO NO COINCIDE CON LO REPORTADO EN EL FORMATO ETCA-II-04 EN EL TOTAL DEVENGADO ANUAL DEL ANALÍTICO DE EGRESOS","")</f>
        <v/>
      </c>
    </row>
    <row r="19" spans="1:8" ht="16.5" customHeight="1">
      <c r="A19" s="497"/>
      <c r="B19" s="588"/>
      <c r="C19" s="588"/>
      <c r="D19" s="589"/>
      <c r="E19" s="588"/>
      <c r="F19" s="588"/>
      <c r="G19" s="588"/>
      <c r="H19" s="515" t="str">
        <f>IF((F15-'ETCA II-04'!F81)&gt;0.9,"ERROR!!!!! EL MONTO NO COINCIDE CON LO REPORTADO EN EL FORMATO ETCA-II-04 EN EL TOTAL PAGADO ANUAL DEL ANALÍTICO DE EGRESOS","")</f>
        <v/>
      </c>
    </row>
    <row r="20" spans="1:8" ht="16.5" customHeight="1">
      <c r="A20" s="497"/>
      <c r="B20" s="588"/>
      <c r="C20" s="588"/>
      <c r="D20" s="589"/>
      <c r="E20" s="588"/>
      <c r="F20" s="588"/>
      <c r="G20" s="588"/>
      <c r="H20" s="515"/>
    </row>
    <row r="21" spans="1:8" ht="16.5" customHeight="1">
      <c r="A21" s="497"/>
      <c r="B21" s="588"/>
      <c r="C21" s="588"/>
      <c r="D21" s="589"/>
      <c r="E21" s="588"/>
      <c r="F21" s="588"/>
      <c r="G21" s="588"/>
      <c r="H21" s="515"/>
    </row>
    <row r="22" spans="1:8" ht="16.5" customHeight="1">
      <c r="A22" s="497"/>
      <c r="B22" s="588"/>
      <c r="C22" s="588"/>
      <c r="D22" s="589"/>
      <c r="E22" s="588"/>
      <c r="F22" s="588"/>
      <c r="G22" s="588"/>
      <c r="H22" s="515"/>
    </row>
    <row r="23" spans="1:8" ht="16.5" customHeight="1">
      <c r="A23" s="497"/>
      <c r="B23" s="588"/>
      <c r="C23" s="588"/>
      <c r="D23" s="589"/>
      <c r="E23" s="588"/>
      <c r="F23" s="588"/>
      <c r="G23" s="588"/>
      <c r="H23" s="515"/>
    </row>
    <row r="24" spans="1:8" ht="16.5" customHeight="1">
      <c r="A24" s="497"/>
      <c r="B24" s="588"/>
      <c r="C24" s="588"/>
      <c r="D24" s="589"/>
      <c r="E24" s="588"/>
      <c r="F24" s="588"/>
      <c r="G24" s="588"/>
      <c r="H24" s="515"/>
    </row>
    <row r="25" spans="1:8" ht="16.5" customHeight="1">
      <c r="A25" s="497"/>
      <c r="B25" s="588"/>
      <c r="C25" s="588"/>
      <c r="D25" s="589"/>
      <c r="E25" s="588"/>
      <c r="F25" s="588"/>
      <c r="G25" s="588"/>
      <c r="H25" s="515"/>
    </row>
    <row r="26" spans="1:8" ht="18.75" customHeight="1">
      <c r="H26" s="515" t="str">
        <f>IF(C15&lt;&gt;'ETCA II-04'!C81,"ERROR!!!!! EL MONTO NO COINCIDE CON LO REPORTADO EN EL FORMATO ETCA-II-11 EN EL TOTAL DE AMPLIACIONES/REDUCCIONES DEL ANALÍTICO DE EGRESOS","")</f>
        <v>ERROR!!!!! EL MONTO NO COINCIDE CON LO REPORTADO EN EL FORMATO ETCA-II-11 EN EL TOTAL DE AMPLIACIONES/REDUCCIONES DEL ANALÍTICO DE EGRESOS</v>
      </c>
    </row>
    <row r="27" spans="1:8" s="284" customFormat="1" ht="15.75">
      <c r="A27" s="1459" t="s">
        <v>660</v>
      </c>
      <c r="B27" s="1459"/>
      <c r="C27" s="1459"/>
      <c r="D27" s="1459"/>
      <c r="E27" s="1459"/>
      <c r="F27" s="1459"/>
      <c r="G27" s="283"/>
      <c r="H27" s="515" t="str">
        <f>IF(D15&lt;&gt;'ETCA II-04'!D81,"ERROR!!!!! EL MONTO NO COINCIDE CON LO REPORTADO EN EL FORMATO ETCA-II-11 EN EL TOTAL MODIFICADO ANUAL DEL ANALÍTICO DE EGRESOS","")</f>
        <v>ERROR!!!!! EL MONTO NO COINCIDE CON LO REPORTADO EN EL FORMATO ETCA-II-11 EN EL TOTAL MODIFICADO ANUAL DEL ANALÍTICO DE EGRESOS</v>
      </c>
    </row>
    <row r="28" spans="1:8" s="284" customFormat="1" ht="13.5">
      <c r="A28" s="285" t="s">
        <v>661</v>
      </c>
      <c r="B28" s="283"/>
      <c r="C28" s="283"/>
      <c r="D28" s="283"/>
      <c r="E28" s="283"/>
      <c r="F28" s="283"/>
      <c r="G28" s="283"/>
      <c r="H28" s="515" t="str">
        <f>IF(E15&lt;&gt;'ETCA II-04'!D81,"ERROR!!!!! EL MONTO NO COINCIDE CON LO REPORTADO EN EL FORMATO ETCA-II-11 EN EL TOTAL DEVENGADO ANUAL DEL ANALÍTICO DE EGRESOS","")</f>
        <v>ERROR!!!!! EL MONTO NO COINCIDE CON LO REPORTADO EN EL FORMATO ETCA-II-11 EN EL TOTAL DEVENGADO ANUAL DEL ANALÍTICO DE EGRESOS</v>
      </c>
    </row>
    <row r="29" spans="1:8" s="284" customFormat="1" ht="28.5" customHeight="1">
      <c r="A29" s="1458" t="s">
        <v>662</v>
      </c>
      <c r="B29" s="1458"/>
      <c r="C29" s="1458"/>
      <c r="D29" s="1458"/>
      <c r="E29" s="1458"/>
      <c r="F29" s="1458"/>
      <c r="G29" s="1458"/>
      <c r="H29" s="515" t="str">
        <f>IF(F15&lt;&gt;'ETCA II-04'!F81,"ERROR!!!!! EL MONTO NO COINCIDE CON LO REPORTADO EN EL FORMATO ETCA-II-11 EN EL TOTAL PAGADO ANUAL DEL ANALÍTICO DE EGRESOS","")</f>
        <v>ERROR!!!!! EL MONTO NO COINCIDE CON LO REPORTADO EN EL FORMATO ETCA-II-11 EN EL TOTAL PAGADO ANUAL DEL ANALÍTICO DE EGRESOS</v>
      </c>
    </row>
    <row r="30" spans="1:8" s="284" customFormat="1" ht="13.5">
      <c r="A30" s="285" t="s">
        <v>663</v>
      </c>
      <c r="B30" s="283"/>
      <c r="C30" s="283"/>
      <c r="D30" s="283"/>
      <c r="E30" s="283"/>
      <c r="F30" s="283"/>
      <c r="G30" s="283"/>
      <c r="H30" s="515" t="str">
        <f>IF(G15&lt;&gt;'ETCA II-04'!G81,"ERROR!!!!! EL MONTO NO COINCIDE CON LO REPORTADO EN EL FORMATO ETCA-II-11 EN EL TOTAL DEL SUBEJERCICIO DEL ANALÍTICO DE EGRESOS","")</f>
        <v>ERROR!!!!! EL MONTO NO COINCIDE CON LO REPORTADO EN EL FORMATO ETCA-II-11 EN EL TOTAL DEL SUBEJERCICIO DEL ANALÍTICO DE EGRESOS</v>
      </c>
    </row>
    <row r="31" spans="1:8" s="284" customFormat="1" ht="25.5" customHeight="1">
      <c r="A31" s="1458" t="s">
        <v>664</v>
      </c>
      <c r="B31" s="1458"/>
      <c r="C31" s="1458"/>
      <c r="D31" s="1458"/>
      <c r="E31" s="1458"/>
      <c r="F31" s="1458"/>
      <c r="G31" s="1458"/>
    </row>
    <row r="32" spans="1:8" s="284" customFormat="1" ht="13.5">
      <c r="A32" s="1460" t="s">
        <v>665</v>
      </c>
      <c r="B32" s="1460"/>
      <c r="C32" s="1460"/>
      <c r="D32" s="1460"/>
      <c r="E32" s="283"/>
      <c r="F32" s="283"/>
      <c r="G32" s="283"/>
    </row>
    <row r="33" spans="1:7" s="284" customFormat="1" ht="13.5" customHeight="1">
      <c r="A33" s="1458" t="s">
        <v>666</v>
      </c>
      <c r="B33" s="1458"/>
      <c r="C33" s="1458"/>
      <c r="D33" s="1458"/>
      <c r="E33" s="1458"/>
      <c r="F33" s="1458"/>
      <c r="G33" s="1458"/>
    </row>
    <row r="34" spans="1:7" s="284" customFormat="1" ht="13.5">
      <c r="A34" s="285" t="s">
        <v>667</v>
      </c>
      <c r="B34" s="283"/>
      <c r="C34" s="283"/>
      <c r="D34" s="283"/>
      <c r="E34" s="283"/>
      <c r="F34" s="283"/>
      <c r="G34" s="283"/>
    </row>
    <row r="35" spans="1:7" s="284" customFormat="1" ht="13.5" customHeight="1">
      <c r="A35" s="1458" t="s">
        <v>668</v>
      </c>
      <c r="B35" s="1458"/>
      <c r="C35" s="1458"/>
      <c r="D35" s="1458"/>
      <c r="E35" s="1458"/>
      <c r="F35" s="1458"/>
      <c r="G35" s="1458"/>
    </row>
    <row r="36" spans="1:7" s="284" customFormat="1" ht="13.5">
      <c r="A36" s="286" t="s">
        <v>669</v>
      </c>
      <c r="B36" s="283"/>
      <c r="C36" s="283"/>
      <c r="D36" s="283"/>
      <c r="E36" s="283"/>
      <c r="F36" s="283"/>
      <c r="G36" s="283"/>
    </row>
    <row r="37" spans="1:7" s="284" customFormat="1" ht="13.5">
      <c r="A37" s="285" t="s">
        <v>670</v>
      </c>
      <c r="B37" s="283"/>
      <c r="C37" s="283"/>
      <c r="D37" s="283"/>
      <c r="E37" s="283"/>
      <c r="F37" s="283"/>
      <c r="G37" s="283"/>
    </row>
    <row r="38" spans="1:7" s="284" customFormat="1" ht="13.5" customHeight="1">
      <c r="A38" s="1458" t="s">
        <v>671</v>
      </c>
      <c r="B38" s="1458"/>
      <c r="C38" s="1458"/>
      <c r="D38" s="1458"/>
      <c r="E38" s="1458"/>
      <c r="F38" s="1458"/>
      <c r="G38" s="1458"/>
    </row>
    <row r="39" spans="1:7" s="284" customFormat="1" ht="13.5">
      <c r="A39" s="286" t="s">
        <v>669</v>
      </c>
      <c r="B39" s="283"/>
      <c r="C39" s="283"/>
      <c r="D39" s="283"/>
      <c r="E39" s="283"/>
      <c r="F39" s="283"/>
      <c r="G39" s="283"/>
    </row>
    <row r="40" spans="1:7" ht="8.25" customHeight="1"/>
  </sheetData>
  <sheetProtection password="C115" sheet="1" scenarios="1" formatColumns="0" formatRows="0" insertHyperlinks="0"/>
  <mergeCells count="14">
    <mergeCell ref="A7:A8"/>
    <mergeCell ref="A1:G1"/>
    <mergeCell ref="A2:G2"/>
    <mergeCell ref="A3:G3"/>
    <mergeCell ref="A4:G4"/>
    <mergeCell ref="A5:G5"/>
    <mergeCell ref="A6:E6"/>
    <mergeCell ref="A35:G35"/>
    <mergeCell ref="A38:G38"/>
    <mergeCell ref="A27:F27"/>
    <mergeCell ref="A29:G29"/>
    <mergeCell ref="A31:G31"/>
    <mergeCell ref="A32:D32"/>
    <mergeCell ref="A33:G33"/>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sheetPr codeName="Hoja1">
    <pageSetUpPr fitToPage="1"/>
  </sheetPr>
  <dimension ref="A1:H61"/>
  <sheetViews>
    <sheetView view="pageBreakPreview" topLeftCell="A46" zoomScaleSheetLayoutView="100" workbookViewId="0">
      <selection activeCell="A10" sqref="A10"/>
    </sheetView>
  </sheetViews>
  <sheetFormatPr baseColWidth="10" defaultColWidth="11.28515625" defaultRowHeight="16.5"/>
  <cols>
    <col min="1" max="1" width="51.140625" style="51" customWidth="1"/>
    <col min="2" max="2" width="16" style="51" customWidth="1"/>
    <col min="3" max="3" width="15.7109375" style="51" customWidth="1"/>
    <col min="4" max="4" width="38.7109375" style="51" customWidth="1"/>
    <col min="5" max="5" width="10.28515625" style="51" customWidth="1"/>
    <col min="6" max="6" width="15.28515625" style="51" bestFit="1" customWidth="1"/>
    <col min="7" max="7" width="15.7109375" style="51" customWidth="1"/>
    <col min="8" max="8" width="164.28515625" style="51" customWidth="1"/>
    <col min="9" max="16384" width="11.28515625" style="51"/>
  </cols>
  <sheetData>
    <row r="1" spans="1:7">
      <c r="A1" s="1280" t="s">
        <v>23</v>
      </c>
      <c r="B1" s="1280"/>
      <c r="C1" s="1280"/>
      <c r="D1" s="1280"/>
      <c r="E1" s="1280"/>
      <c r="F1" s="1280"/>
      <c r="G1" s="1280"/>
    </row>
    <row r="2" spans="1:7">
      <c r="A2" s="1281" t="s">
        <v>24</v>
      </c>
      <c r="B2" s="1281"/>
      <c r="C2" s="1281"/>
      <c r="D2" s="1281"/>
      <c r="E2" s="1281"/>
      <c r="F2" s="1281"/>
      <c r="G2" s="1281"/>
    </row>
    <row r="3" spans="1:7">
      <c r="A3" s="1281" t="s">
        <v>1127</v>
      </c>
      <c r="B3" s="1281"/>
      <c r="C3" s="1281"/>
      <c r="D3" s="1281"/>
      <c r="E3" s="1281"/>
      <c r="F3" s="1281"/>
      <c r="G3" s="1281"/>
    </row>
    <row r="4" spans="1:7">
      <c r="A4" s="1282" t="s">
        <v>1126</v>
      </c>
      <c r="B4" s="1282"/>
      <c r="C4" s="1282"/>
      <c r="D4" s="1282"/>
      <c r="E4" s="1282"/>
      <c r="F4" s="1282"/>
      <c r="G4" s="1282"/>
    </row>
    <row r="5" spans="1:7" ht="17.25" thickBot="1">
      <c r="A5" s="1278" t="s">
        <v>25</v>
      </c>
      <c r="B5" s="1278"/>
      <c r="C5" s="1278"/>
      <c r="D5" s="1278"/>
      <c r="E5" s="100"/>
      <c r="F5" s="1279"/>
      <c r="G5" s="1279"/>
    </row>
    <row r="6" spans="1:7" ht="24" customHeight="1" thickBot="1">
      <c r="A6" s="99" t="s">
        <v>26</v>
      </c>
      <c r="B6" s="833">
        <v>2019</v>
      </c>
      <c r="C6" s="833">
        <v>2018</v>
      </c>
      <c r="D6" s="122" t="s">
        <v>27</v>
      </c>
      <c r="E6" s="122"/>
      <c r="F6" s="833">
        <v>2019</v>
      </c>
      <c r="G6" s="834">
        <v>2018</v>
      </c>
    </row>
    <row r="7" spans="1:7" ht="17.25" thickTop="1">
      <c r="A7" s="56"/>
      <c r="B7" s="57"/>
      <c r="C7" s="57"/>
      <c r="D7" s="57"/>
      <c r="E7" s="57"/>
      <c r="F7" s="57"/>
      <c r="G7" s="58"/>
    </row>
    <row r="8" spans="1:7">
      <c r="A8" s="59" t="s">
        <v>28</v>
      </c>
      <c r="B8" s="60"/>
      <c r="C8" s="60"/>
      <c r="D8" s="62" t="s">
        <v>29</v>
      </c>
      <c r="E8" s="62"/>
      <c r="F8" s="60"/>
      <c r="G8" s="63"/>
    </row>
    <row r="9" spans="1:7">
      <c r="A9" s="64" t="s">
        <v>30</v>
      </c>
      <c r="B9" s="65">
        <v>3903819</v>
      </c>
      <c r="C9" s="65">
        <v>2774392</v>
      </c>
      <c r="D9" s="1277" t="s">
        <v>31</v>
      </c>
      <c r="E9" s="1277"/>
      <c r="F9" s="65">
        <v>38877571</v>
      </c>
      <c r="G9" s="67">
        <v>30956891</v>
      </c>
    </row>
    <row r="10" spans="1:7">
      <c r="A10" s="64" t="s">
        <v>32</v>
      </c>
      <c r="B10" s="65">
        <v>19682081</v>
      </c>
      <c r="C10" s="65">
        <v>25687825</v>
      </c>
      <c r="D10" s="1277" t="s">
        <v>33</v>
      </c>
      <c r="E10" s="1277"/>
      <c r="F10" s="65">
        <v>0</v>
      </c>
      <c r="G10" s="67">
        <v>0</v>
      </c>
    </row>
    <row r="11" spans="1:7">
      <c r="A11" s="64" t="s">
        <v>34</v>
      </c>
      <c r="B11" s="65">
        <v>222903</v>
      </c>
      <c r="C11" s="65">
        <v>69133</v>
      </c>
      <c r="D11" s="1277" t="s">
        <v>35</v>
      </c>
      <c r="E11" s="1277"/>
      <c r="F11" s="65">
        <v>9999984</v>
      </c>
      <c r="G11" s="67">
        <v>9999984</v>
      </c>
    </row>
    <row r="12" spans="1:7">
      <c r="A12" s="64" t="s">
        <v>36</v>
      </c>
      <c r="B12" s="65">
        <v>0</v>
      </c>
      <c r="C12" s="65">
        <v>0</v>
      </c>
      <c r="D12" s="1277" t="s">
        <v>37</v>
      </c>
      <c r="E12" s="1277"/>
      <c r="F12" s="65">
        <v>0</v>
      </c>
      <c r="G12" s="67">
        <v>0</v>
      </c>
    </row>
    <row r="13" spans="1:7">
      <c r="A13" s="64" t="s">
        <v>38</v>
      </c>
      <c r="B13" s="65">
        <v>0</v>
      </c>
      <c r="C13" s="65">
        <v>0</v>
      </c>
      <c r="D13" s="1277" t="s">
        <v>39</v>
      </c>
      <c r="E13" s="1277"/>
      <c r="F13" s="65">
        <v>0</v>
      </c>
      <c r="G13" s="67">
        <v>0</v>
      </c>
    </row>
    <row r="14" spans="1:7" ht="33" customHeight="1">
      <c r="A14" s="530" t="s">
        <v>40</v>
      </c>
      <c r="B14" s="65">
        <v>-5400773</v>
      </c>
      <c r="C14" s="65">
        <v>-5337986</v>
      </c>
      <c r="D14" s="1277" t="s">
        <v>41</v>
      </c>
      <c r="E14" s="1277"/>
      <c r="F14" s="65">
        <v>0</v>
      </c>
      <c r="G14" s="67">
        <v>0</v>
      </c>
    </row>
    <row r="15" spans="1:7">
      <c r="A15" s="64" t="s">
        <v>42</v>
      </c>
      <c r="B15" s="65">
        <v>0</v>
      </c>
      <c r="C15" s="65">
        <v>0</v>
      </c>
      <c r="D15" s="1277" t="s">
        <v>43</v>
      </c>
      <c r="E15" s="1277"/>
      <c r="F15" s="65">
        <v>0</v>
      </c>
      <c r="G15" s="67">
        <v>0</v>
      </c>
    </row>
    <row r="16" spans="1:7">
      <c r="A16" s="69"/>
      <c r="B16" s="65"/>
      <c r="C16" s="65"/>
      <c r="D16" s="1277" t="s">
        <v>44</v>
      </c>
      <c r="E16" s="1277"/>
      <c r="F16" s="65">
        <v>0</v>
      </c>
      <c r="G16" s="67">
        <v>0</v>
      </c>
    </row>
    <row r="17" spans="1:7">
      <c r="A17" s="69"/>
      <c r="B17" s="70"/>
      <c r="C17" s="70"/>
      <c r="D17" s="61"/>
      <c r="E17" s="61"/>
      <c r="F17" s="65"/>
      <c r="G17" s="67"/>
    </row>
    <row r="18" spans="1:7">
      <c r="A18" s="103" t="s">
        <v>45</v>
      </c>
      <c r="B18" s="49">
        <f>SUM(B9:B17)</f>
        <v>18408030</v>
      </c>
      <c r="C18" s="49">
        <f>SUM(C9:C17)</f>
        <v>23193364</v>
      </c>
      <c r="D18" s="104" t="s">
        <v>46</v>
      </c>
      <c r="E18" s="104"/>
      <c r="F18" s="49">
        <f>SUM(F9:F17)</f>
        <v>48877555</v>
      </c>
      <c r="G18" s="92">
        <f>SUM(G9:G17)</f>
        <v>40956875</v>
      </c>
    </row>
    <row r="19" spans="1:7">
      <c r="A19" s="69"/>
      <c r="B19" s="71"/>
      <c r="C19" s="71"/>
      <c r="D19" s="72"/>
      <c r="E19" s="72"/>
      <c r="F19" s="71"/>
      <c r="G19" s="73"/>
    </row>
    <row r="20" spans="1:7">
      <c r="A20" s="59" t="s">
        <v>47</v>
      </c>
      <c r="B20" s="65"/>
      <c r="C20" s="65"/>
      <c r="D20" s="62" t="s">
        <v>48</v>
      </c>
      <c r="E20" s="62"/>
      <c r="F20" s="74"/>
      <c r="G20" s="75"/>
    </row>
    <row r="21" spans="1:7">
      <c r="A21" s="64" t="s">
        <v>49</v>
      </c>
      <c r="B21" s="65">
        <v>0</v>
      </c>
      <c r="C21" s="65">
        <v>0</v>
      </c>
      <c r="D21" s="66" t="s">
        <v>50</v>
      </c>
      <c r="E21" s="66"/>
      <c r="F21" s="65">
        <v>0</v>
      </c>
      <c r="G21" s="67">
        <v>0</v>
      </c>
    </row>
    <row r="22" spans="1:7">
      <c r="A22" s="68" t="s">
        <v>51</v>
      </c>
      <c r="B22" s="65">
        <v>0</v>
      </c>
      <c r="C22" s="65">
        <v>0</v>
      </c>
      <c r="D22" s="768" t="s">
        <v>52</v>
      </c>
      <c r="E22" s="768"/>
      <c r="F22" s="65">
        <v>0</v>
      </c>
      <c r="G22" s="67">
        <v>0</v>
      </c>
    </row>
    <row r="23" spans="1:7" ht="16.5" customHeight="1">
      <c r="A23" s="529" t="s">
        <v>53</v>
      </c>
      <c r="B23" s="65">
        <v>21655591</v>
      </c>
      <c r="C23" s="65">
        <v>21655591</v>
      </c>
      <c r="D23" s="66" t="s">
        <v>54</v>
      </c>
      <c r="E23" s="66"/>
      <c r="F23" s="65">
        <v>47500068</v>
      </c>
      <c r="G23" s="67">
        <v>52500060</v>
      </c>
    </row>
    <row r="24" spans="1:7" ht="16.5" customHeight="1">
      <c r="A24" s="64" t="s">
        <v>55</v>
      </c>
      <c r="B24" s="65">
        <v>108963297</v>
      </c>
      <c r="C24" s="65">
        <v>108963297</v>
      </c>
      <c r="D24" s="66" t="s">
        <v>56</v>
      </c>
      <c r="E24" s="66"/>
      <c r="F24" s="65">
        <v>0</v>
      </c>
      <c r="G24" s="67">
        <v>0</v>
      </c>
    </row>
    <row r="25" spans="1:7" ht="33" customHeight="1">
      <c r="A25" s="531" t="s">
        <v>57</v>
      </c>
      <c r="B25" s="65">
        <v>247385</v>
      </c>
      <c r="C25" s="65">
        <v>247385</v>
      </c>
      <c r="D25" s="1277" t="s">
        <v>58</v>
      </c>
      <c r="E25" s="1277"/>
      <c r="F25" s="65">
        <v>0</v>
      </c>
      <c r="G25" s="67">
        <v>0</v>
      </c>
    </row>
    <row r="26" spans="1:7">
      <c r="A26" s="68" t="s">
        <v>59</v>
      </c>
      <c r="B26" s="65">
        <v>-72306752</v>
      </c>
      <c r="C26" s="65">
        <v>-65624629</v>
      </c>
      <c r="D26" s="66" t="s">
        <v>60</v>
      </c>
      <c r="E26" s="66"/>
      <c r="F26" s="65">
        <v>625090</v>
      </c>
      <c r="G26" s="67">
        <v>625090</v>
      </c>
    </row>
    <row r="27" spans="1:7">
      <c r="A27" s="64" t="s">
        <v>61</v>
      </c>
      <c r="B27" s="65">
        <v>12826337</v>
      </c>
      <c r="C27" s="65">
        <v>12865298</v>
      </c>
      <c r="D27" s="66"/>
      <c r="E27" s="66"/>
      <c r="F27" s="65"/>
      <c r="G27" s="67"/>
    </row>
    <row r="28" spans="1:7">
      <c r="A28" s="68" t="s">
        <v>62</v>
      </c>
      <c r="B28" s="65">
        <v>0</v>
      </c>
      <c r="C28" s="65">
        <v>0</v>
      </c>
      <c r="D28" s="76"/>
      <c r="E28" s="76"/>
      <c r="F28" s="65"/>
      <c r="G28" s="67"/>
    </row>
    <row r="29" spans="1:7">
      <c r="A29" s="64" t="s">
        <v>63</v>
      </c>
      <c r="B29" s="65">
        <v>13624403</v>
      </c>
      <c r="C29" s="65">
        <v>13624403</v>
      </c>
      <c r="D29" s="76"/>
      <c r="E29" s="76"/>
      <c r="F29" s="74"/>
      <c r="G29" s="75"/>
    </row>
    <row r="30" spans="1:7">
      <c r="A30" s="77"/>
      <c r="B30" s="65"/>
      <c r="C30" s="65"/>
      <c r="D30" s="76"/>
      <c r="E30" s="76"/>
      <c r="F30" s="74"/>
      <c r="G30" s="75"/>
    </row>
    <row r="31" spans="1:7">
      <c r="A31" s="103" t="s">
        <v>64</v>
      </c>
      <c r="B31" s="49">
        <f>SUM(B21:B29)</f>
        <v>85010261</v>
      </c>
      <c r="C31" s="49">
        <f>SUM(C21:C29)</f>
        <v>91731345</v>
      </c>
      <c r="D31" s="105" t="s">
        <v>65</v>
      </c>
      <c r="E31" s="105"/>
      <c r="F31" s="49">
        <f>SUM(F21:F29)</f>
        <v>48125158</v>
      </c>
      <c r="G31" s="92">
        <f>SUM(G21:G29)</f>
        <v>53125150</v>
      </c>
    </row>
    <row r="32" spans="1:7">
      <c r="A32" s="77"/>
      <c r="B32" s="65"/>
      <c r="C32" s="65"/>
      <c r="D32" s="76"/>
      <c r="E32" s="76"/>
      <c r="F32" s="70"/>
      <c r="G32" s="78"/>
    </row>
    <row r="33" spans="1:7">
      <c r="A33" s="103" t="s">
        <v>66</v>
      </c>
      <c r="B33" s="49">
        <f>B31+B18</f>
        <v>103418291</v>
      </c>
      <c r="C33" s="49">
        <f>C31+C18</f>
        <v>114924709</v>
      </c>
      <c r="D33" s="105" t="s">
        <v>67</v>
      </c>
      <c r="E33" s="105"/>
      <c r="F33" s="49">
        <f>F31+F18</f>
        <v>97002713</v>
      </c>
      <c r="G33" s="92">
        <f>G31+G18</f>
        <v>94082025</v>
      </c>
    </row>
    <row r="34" spans="1:7">
      <c r="A34" s="69"/>
      <c r="B34" s="79"/>
      <c r="C34" s="79"/>
      <c r="D34" s="76"/>
      <c r="E34" s="76"/>
      <c r="F34" s="74"/>
      <c r="G34" s="75"/>
    </row>
    <row r="35" spans="1:7">
      <c r="A35" s="69"/>
      <c r="B35" s="65"/>
      <c r="C35" s="65"/>
      <c r="D35" s="80" t="s">
        <v>68</v>
      </c>
      <c r="E35" s="80"/>
      <c r="F35" s="70"/>
      <c r="G35" s="78"/>
    </row>
    <row r="36" spans="1:7">
      <c r="A36" s="69"/>
      <c r="B36" s="70"/>
      <c r="C36" s="70"/>
      <c r="D36" s="105" t="s">
        <v>69</v>
      </c>
      <c r="E36" s="105"/>
      <c r="F36" s="93">
        <f>SUM(F37:F39)</f>
        <v>90494826</v>
      </c>
      <c r="G36" s="94">
        <f>SUM(G37:G39)</f>
        <v>90494826</v>
      </c>
    </row>
    <row r="37" spans="1:7">
      <c r="A37" s="69"/>
      <c r="B37" s="70"/>
      <c r="C37" s="70"/>
      <c r="D37" s="66" t="s">
        <v>70</v>
      </c>
      <c r="E37" s="66"/>
      <c r="F37" s="65">
        <v>90494826</v>
      </c>
      <c r="G37" s="67">
        <v>90494826</v>
      </c>
    </row>
    <row r="38" spans="1:7">
      <c r="A38" s="69"/>
      <c r="B38" s="70"/>
      <c r="C38" s="70"/>
      <c r="D38" s="66" t="s">
        <v>71</v>
      </c>
      <c r="E38" s="66"/>
      <c r="F38" s="65">
        <v>0</v>
      </c>
      <c r="G38" s="67"/>
    </row>
    <row r="39" spans="1:7" ht="33">
      <c r="A39" s="69"/>
      <c r="B39" s="70"/>
      <c r="C39" s="70"/>
      <c r="D39" s="66" t="s">
        <v>72</v>
      </c>
      <c r="E39" s="66"/>
      <c r="F39" s="65"/>
      <c r="G39" s="67">
        <v>0</v>
      </c>
    </row>
    <row r="40" spans="1:7">
      <c r="A40" s="77"/>
      <c r="B40" s="71"/>
      <c r="C40" s="71"/>
      <c r="D40" s="105" t="s">
        <v>73</v>
      </c>
      <c r="E40" s="105"/>
      <c r="F40" s="93">
        <f>SUM(F41:F45)</f>
        <v>-89155548</v>
      </c>
      <c r="G40" s="94">
        <f>SUM(G41:G45)</f>
        <v>-74728442</v>
      </c>
    </row>
    <row r="41" spans="1:7">
      <c r="A41" s="77"/>
      <c r="B41" s="71"/>
      <c r="C41" s="71"/>
      <c r="D41" s="66" t="s">
        <v>74</v>
      </c>
      <c r="E41" s="66"/>
      <c r="F41" s="65">
        <v>-12306863</v>
      </c>
      <c r="G41" s="67">
        <v>-19126312</v>
      </c>
    </row>
    <row r="42" spans="1:7">
      <c r="A42" s="77"/>
      <c r="B42" s="71"/>
      <c r="C42" s="71"/>
      <c r="D42" s="66" t="s">
        <v>75</v>
      </c>
      <c r="E42" s="66"/>
      <c r="F42" s="65">
        <v>-103027763</v>
      </c>
      <c r="G42" s="67">
        <v>-85376437</v>
      </c>
    </row>
    <row r="43" spans="1:7">
      <c r="A43" s="69"/>
      <c r="B43" s="70"/>
      <c r="C43" s="70"/>
      <c r="D43" s="66" t="s">
        <v>76</v>
      </c>
      <c r="E43" s="66"/>
      <c r="F43" s="65">
        <v>28299319</v>
      </c>
      <c r="G43" s="67">
        <v>28299319</v>
      </c>
    </row>
    <row r="44" spans="1:7">
      <c r="A44" s="69"/>
      <c r="B44" s="70"/>
      <c r="C44" s="70"/>
      <c r="D44" s="66" t="s">
        <v>77</v>
      </c>
      <c r="E44" s="66"/>
      <c r="F44" s="65"/>
      <c r="G44" s="67">
        <v>0</v>
      </c>
    </row>
    <row r="45" spans="1:7" ht="33">
      <c r="A45" s="69"/>
      <c r="B45" s="70"/>
      <c r="C45" s="70"/>
      <c r="D45" s="66" t="s">
        <v>78</v>
      </c>
      <c r="E45" s="66"/>
      <c r="F45" s="65">
        <v>-2120241</v>
      </c>
      <c r="G45" s="67">
        <v>1474988</v>
      </c>
    </row>
    <row r="46" spans="1:7" ht="33">
      <c r="A46" s="69"/>
      <c r="B46" s="70"/>
      <c r="C46" s="70"/>
      <c r="D46" s="106" t="s">
        <v>79</v>
      </c>
      <c r="E46" s="106"/>
      <c r="F46" s="95">
        <f>SUM(F47:F48)</f>
        <v>5076300</v>
      </c>
      <c r="G46" s="96">
        <f>SUM(G47:G48)</f>
        <v>5076300</v>
      </c>
    </row>
    <row r="47" spans="1:7">
      <c r="A47" s="64"/>
      <c r="B47" s="70"/>
      <c r="C47" s="70"/>
      <c r="D47" s="66" t="s">
        <v>80</v>
      </c>
      <c r="E47" s="66"/>
      <c r="F47" s="65">
        <v>5076300</v>
      </c>
      <c r="G47" s="67">
        <v>5076300</v>
      </c>
    </row>
    <row r="48" spans="1:7" ht="33">
      <c r="A48" s="81"/>
      <c r="B48" s="82"/>
      <c r="C48" s="82"/>
      <c r="D48" s="66" t="s">
        <v>81</v>
      </c>
      <c r="E48" s="66"/>
      <c r="F48" s="65">
        <v>0</v>
      </c>
      <c r="G48" s="67"/>
    </row>
    <row r="49" spans="1:8">
      <c r="A49" s="69"/>
      <c r="B49" s="82"/>
      <c r="C49" s="82"/>
      <c r="D49" s="83"/>
      <c r="E49" s="83"/>
      <c r="F49" s="82"/>
      <c r="G49" s="84"/>
    </row>
    <row r="50" spans="1:8">
      <c r="A50" s="64"/>
      <c r="B50" s="82"/>
      <c r="C50" s="82"/>
      <c r="D50" s="105" t="s">
        <v>82</v>
      </c>
      <c r="E50" s="105"/>
      <c r="F50" s="97">
        <f>F46+F40+F36</f>
        <v>6415578</v>
      </c>
      <c r="G50" s="98">
        <f>G46+G40+G36</f>
        <v>20842684</v>
      </c>
    </row>
    <row r="51" spans="1:8">
      <c r="A51" s="81"/>
      <c r="B51" s="82"/>
      <c r="C51" s="82"/>
      <c r="D51" s="72"/>
      <c r="E51" s="72"/>
      <c r="F51" s="85"/>
      <c r="G51" s="86"/>
    </row>
    <row r="52" spans="1:8" ht="33">
      <c r="A52" s="69"/>
      <c r="D52" s="105" t="s">
        <v>83</v>
      </c>
      <c r="E52" s="105"/>
      <c r="F52" s="97">
        <f>F50+F33</f>
        <v>103418291</v>
      </c>
      <c r="G52" s="98">
        <f>G50+G33</f>
        <v>114924709</v>
      </c>
      <c r="H52" s="738" t="str">
        <f>IF($B$33=$F$52,"","VALOR INCORRECTO!! TOTAL DE ACTIVOS TIENE QUE SER IGUAL AL TOTAL DE LA SUMA DE PASIVO Y HACIENDA")</f>
        <v/>
      </c>
    </row>
    <row r="53" spans="1:8" ht="17.25" thickBot="1">
      <c r="A53" s="87"/>
      <c r="B53" s="88"/>
      <c r="C53" s="88"/>
      <c r="D53" s="89"/>
      <c r="E53" s="89"/>
      <c r="F53" s="90"/>
      <c r="G53" s="91"/>
      <c r="H53" s="738" t="str">
        <f>IF($C$33=$G$52,"","VALOR INCORRECTO!! TOTAL DE ACTIVOS TIENE QUE SER IGUAL AL TOTAL DE LA SUMA DE PASIVO Y HCIENDA")</f>
        <v/>
      </c>
    </row>
    <row r="54" spans="1:8">
      <c r="A54" s="51" t="s">
        <v>84</v>
      </c>
      <c r="B54" s="492"/>
      <c r="C54" s="492"/>
      <c r="D54" s="53"/>
      <c r="E54" s="53"/>
      <c r="F54" s="493"/>
      <c r="G54" s="493"/>
      <c r="H54" s="738"/>
    </row>
    <row r="55" spans="1:8">
      <c r="B55" s="492"/>
      <c r="C55" s="492"/>
      <c r="D55" s="53"/>
      <c r="E55" s="53"/>
      <c r="F55" s="493"/>
      <c r="G55" s="493"/>
      <c r="H55" s="738"/>
    </row>
    <row r="56" spans="1:8">
      <c r="A56" s="53"/>
      <c r="B56" s="492"/>
      <c r="C56" s="492"/>
      <c r="D56" s="53"/>
      <c r="E56" s="53"/>
      <c r="F56" s="493"/>
      <c r="G56" s="493"/>
      <c r="H56" s="738"/>
    </row>
    <row r="57" spans="1:8">
      <c r="A57" s="53"/>
      <c r="B57" s="492"/>
      <c r="C57" s="492"/>
      <c r="D57" s="53"/>
      <c r="E57" s="53"/>
      <c r="F57" s="493"/>
      <c r="G57" s="493"/>
      <c r="H57" s="738"/>
    </row>
    <row r="58" spans="1:8">
      <c r="A58" s="53"/>
      <c r="B58" s="492"/>
      <c r="C58" s="492"/>
      <c r="D58" s="53"/>
      <c r="E58" s="53"/>
      <c r="F58" s="493"/>
      <c r="G58" s="493"/>
      <c r="H58" s="738"/>
    </row>
    <row r="61" spans="1:8">
      <c r="B61" s="101"/>
      <c r="C61" s="102" t="s">
        <v>85</v>
      </c>
    </row>
  </sheetData>
  <sheetProtection password="C115" sheet="1" scenarios="1" formatColumns="0" formatRows="0" insertHyperlinks="0"/>
  <mergeCells count="15">
    <mergeCell ref="F5:G5"/>
    <mergeCell ref="A1:G1"/>
    <mergeCell ref="A2:G2"/>
    <mergeCell ref="A3:G3"/>
    <mergeCell ref="A4:G4"/>
    <mergeCell ref="D9:E9"/>
    <mergeCell ref="D10:E10"/>
    <mergeCell ref="D11:E11"/>
    <mergeCell ref="D12:E12"/>
    <mergeCell ref="A5:D5"/>
    <mergeCell ref="D13:E13"/>
    <mergeCell ref="D14:E14"/>
    <mergeCell ref="D15:E15"/>
    <mergeCell ref="D16:E16"/>
    <mergeCell ref="D25:E25"/>
  </mergeCells>
  <printOptions horizontalCentered="1"/>
  <pageMargins left="0.27559055118110237" right="0.15748031496062992" top="0.39370078740157483" bottom="0.51181102362204722" header="0.31496062992125984" footer="0.31496062992125984"/>
  <pageSetup scale="63" orientation="portrait" r:id="rId1"/>
  <drawing r:id="rId2"/>
</worksheet>
</file>

<file path=xl/worksheets/sheet20.xml><?xml version="1.0" encoding="utf-8"?>
<worksheet xmlns="http://schemas.openxmlformats.org/spreadsheetml/2006/main" xmlns:r="http://schemas.openxmlformats.org/officeDocument/2006/relationships">
  <dimension ref="A1:H37"/>
  <sheetViews>
    <sheetView view="pageBreakPreview" zoomScale="115" zoomScaleSheetLayoutView="115" workbookViewId="0">
      <selection activeCell="F15" sqref="F15"/>
    </sheetView>
  </sheetViews>
  <sheetFormatPr baseColWidth="10" defaultColWidth="11.28515625" defaultRowHeight="16.5"/>
  <cols>
    <col min="1" max="1" width="39.85546875" style="278" customWidth="1"/>
    <col min="2" max="7" width="13.7109375" style="278" customWidth="1"/>
    <col min="8" max="16384" width="11.28515625" style="278"/>
  </cols>
  <sheetData>
    <row r="1" spans="1:7">
      <c r="A1" s="1307" t="s">
        <v>23</v>
      </c>
      <c r="B1" s="1307"/>
      <c r="C1" s="1307"/>
      <c r="D1" s="1307"/>
      <c r="E1" s="1307"/>
      <c r="F1" s="1307"/>
      <c r="G1" s="1307"/>
    </row>
    <row r="2" spans="1:7" s="280" customFormat="1">
      <c r="A2" s="1307" t="s">
        <v>510</v>
      </c>
      <c r="B2" s="1307"/>
      <c r="C2" s="1307"/>
      <c r="D2" s="1307"/>
      <c r="E2" s="1307"/>
      <c r="F2" s="1307"/>
      <c r="G2" s="1307"/>
    </row>
    <row r="3" spans="1:7" s="280" customFormat="1">
      <c r="A3" s="1307" t="s">
        <v>672</v>
      </c>
      <c r="B3" s="1307"/>
      <c r="C3" s="1307"/>
      <c r="D3" s="1307"/>
      <c r="E3" s="1307"/>
      <c r="F3" s="1307"/>
      <c r="G3" s="1307"/>
    </row>
    <row r="4" spans="1:7" s="280" customFormat="1">
      <c r="A4" s="1308" t="str">
        <f>'ETCA-I-01'!A3:G3</f>
        <v>TELEVISORA DE HERMOSILLO, S.A. de C.V.</v>
      </c>
      <c r="B4" s="1308"/>
      <c r="C4" s="1308"/>
      <c r="D4" s="1308"/>
      <c r="E4" s="1308"/>
      <c r="F4" s="1308"/>
      <c r="G4" s="1308"/>
    </row>
    <row r="5" spans="1:7" s="280" customFormat="1">
      <c r="A5" s="1309" t="str">
        <f>'ETCA-I-03'!A4:D4</f>
        <v>Del 01 de Enero al 30 de Junio de 2019</v>
      </c>
      <c r="B5" s="1309"/>
      <c r="C5" s="1309"/>
      <c r="D5" s="1309"/>
      <c r="E5" s="1309"/>
      <c r="F5" s="1309"/>
      <c r="G5" s="1309"/>
    </row>
    <row r="6" spans="1:7" s="280" customFormat="1" ht="17.25" thickBot="1">
      <c r="A6" s="1433" t="s">
        <v>673</v>
      </c>
      <c r="B6" s="1433"/>
      <c r="C6" s="1433"/>
      <c r="D6" s="1433"/>
      <c r="E6" s="1433"/>
      <c r="F6" s="167"/>
      <c r="G6" s="767"/>
    </row>
    <row r="7" spans="1:7" s="291" customFormat="1" ht="38.25">
      <c r="A7" s="1461" t="s">
        <v>672</v>
      </c>
      <c r="B7" s="202" t="s">
        <v>514</v>
      </c>
      <c r="C7" s="202" t="s">
        <v>442</v>
      </c>
      <c r="D7" s="202" t="s">
        <v>515</v>
      </c>
      <c r="E7" s="203" t="s">
        <v>516</v>
      </c>
      <c r="F7" s="203" t="s">
        <v>517</v>
      </c>
      <c r="G7" s="204" t="s">
        <v>518</v>
      </c>
    </row>
    <row r="8" spans="1:7" s="294" customFormat="1" ht="17.25" thickBot="1">
      <c r="A8" s="1462"/>
      <c r="B8" s="292" t="s">
        <v>422</v>
      </c>
      <c r="C8" s="292" t="s">
        <v>423</v>
      </c>
      <c r="D8" s="292" t="s">
        <v>519</v>
      </c>
      <c r="E8" s="292" t="s">
        <v>425</v>
      </c>
      <c r="F8" s="292" t="s">
        <v>426</v>
      </c>
      <c r="G8" s="293" t="s">
        <v>520</v>
      </c>
    </row>
    <row r="9" spans="1:7" ht="21" customHeight="1">
      <c r="A9" s="295" t="s">
        <v>1135</v>
      </c>
      <c r="B9" s="1089">
        <v>9268218</v>
      </c>
      <c r="C9" s="465">
        <v>-425320</v>
      </c>
      <c r="D9" s="465">
        <f>IF($A9="","",B9+C9)</f>
        <v>8842898</v>
      </c>
      <c r="E9" s="465">
        <v>5398153</v>
      </c>
      <c r="F9" s="465">
        <v>3870442</v>
      </c>
      <c r="G9" s="518">
        <f>IF($A9="","",D9-E9)</f>
        <v>3444745</v>
      </c>
    </row>
    <row r="10" spans="1:7" ht="21" customHeight="1">
      <c r="A10" s="295" t="s">
        <v>1132</v>
      </c>
      <c r="B10" s="1089">
        <v>17561742</v>
      </c>
      <c r="C10" s="465">
        <v>-103280</v>
      </c>
      <c r="D10" s="465">
        <f t="shared" ref="D10:D31" si="0">IF($A10="","",B10+C10)</f>
        <v>17458462</v>
      </c>
      <c r="E10" s="465">
        <v>10995986</v>
      </c>
      <c r="F10" s="465">
        <v>8946394</v>
      </c>
      <c r="G10" s="518">
        <f t="shared" ref="G10:G31" si="1">IF($A10="","",D10-E10)</f>
        <v>6462476</v>
      </c>
    </row>
    <row r="11" spans="1:7" ht="21" customHeight="1">
      <c r="A11" s="295" t="s">
        <v>1133</v>
      </c>
      <c r="B11" s="1089">
        <v>3770056</v>
      </c>
      <c r="C11" s="465">
        <v>33792</v>
      </c>
      <c r="D11" s="465">
        <f t="shared" si="0"/>
        <v>3803848</v>
      </c>
      <c r="E11" s="465">
        <v>1994867</v>
      </c>
      <c r="F11" s="465">
        <v>1714658</v>
      </c>
      <c r="G11" s="518">
        <f t="shared" si="1"/>
        <v>1808981</v>
      </c>
    </row>
    <row r="12" spans="1:7" ht="21" customHeight="1">
      <c r="A12" s="295" t="s">
        <v>1136</v>
      </c>
      <c r="B12" s="1089">
        <v>29950056</v>
      </c>
      <c r="C12" s="465">
        <v>276114</v>
      </c>
      <c r="D12" s="465">
        <f t="shared" si="0"/>
        <v>30226170</v>
      </c>
      <c r="E12" s="465">
        <v>15868924</v>
      </c>
      <c r="F12" s="465">
        <v>13937664</v>
      </c>
      <c r="G12" s="518">
        <f t="shared" si="1"/>
        <v>14357246</v>
      </c>
    </row>
    <row r="13" spans="1:7" ht="21" customHeight="1">
      <c r="A13" s="295" t="s">
        <v>1134</v>
      </c>
      <c r="B13" s="1089">
        <v>22887908</v>
      </c>
      <c r="C13" s="465">
        <v>134181</v>
      </c>
      <c r="D13" s="465">
        <f t="shared" si="0"/>
        <v>23022089</v>
      </c>
      <c r="E13" s="465">
        <v>14496092</v>
      </c>
      <c r="F13" s="465">
        <v>11846633</v>
      </c>
      <c r="G13" s="518">
        <f t="shared" si="1"/>
        <v>8525997</v>
      </c>
    </row>
    <row r="14" spans="1:7" ht="21" customHeight="1">
      <c r="A14" s="295" t="s">
        <v>1137</v>
      </c>
      <c r="B14" s="1089">
        <v>5090405</v>
      </c>
      <c r="C14" s="465">
        <v>84513</v>
      </c>
      <c r="D14" s="465">
        <f t="shared" si="0"/>
        <v>5174918</v>
      </c>
      <c r="E14" s="465">
        <v>3160134</v>
      </c>
      <c r="F14" s="465">
        <v>2516362</v>
      </c>
      <c r="G14" s="518">
        <f t="shared" si="1"/>
        <v>2014784</v>
      </c>
    </row>
    <row r="15" spans="1:7" ht="21" customHeight="1">
      <c r="A15" s="295"/>
      <c r="B15" s="465"/>
      <c r="C15" s="465"/>
      <c r="D15" s="465"/>
      <c r="E15" s="465"/>
      <c r="F15" s="465"/>
      <c r="G15" s="518"/>
    </row>
    <row r="16" spans="1:7" ht="21" customHeight="1">
      <c r="A16" s="295"/>
      <c r="B16" s="465"/>
      <c r="C16" s="465"/>
      <c r="D16" s="465"/>
      <c r="E16" s="465"/>
      <c r="F16" s="465"/>
      <c r="G16" s="518"/>
    </row>
    <row r="17" spans="1:8" ht="21" customHeight="1">
      <c r="A17" s="295"/>
      <c r="B17" s="465"/>
      <c r="C17" s="465"/>
      <c r="D17" s="465"/>
      <c r="E17" s="465"/>
      <c r="F17" s="465"/>
      <c r="G17" s="518"/>
    </row>
    <row r="18" spans="1:8" ht="21" customHeight="1">
      <c r="A18" s="295"/>
      <c r="B18" s="465"/>
      <c r="C18" s="465"/>
      <c r="D18" s="465" t="str">
        <f t="shared" si="0"/>
        <v/>
      </c>
      <c r="E18" s="465"/>
      <c r="F18" s="465"/>
      <c r="G18" s="518" t="str">
        <f t="shared" si="1"/>
        <v/>
      </c>
    </row>
    <row r="19" spans="1:8" ht="21" customHeight="1">
      <c r="A19" s="295"/>
      <c r="B19" s="465"/>
      <c r="C19" s="465"/>
      <c r="D19" s="465" t="str">
        <f t="shared" si="0"/>
        <v/>
      </c>
      <c r="E19" s="465"/>
      <c r="F19" s="465"/>
      <c r="G19" s="518" t="str">
        <f t="shared" si="1"/>
        <v/>
      </c>
    </row>
    <row r="20" spans="1:8" ht="21" customHeight="1">
      <c r="A20" s="295"/>
      <c r="B20" s="465"/>
      <c r="C20" s="465"/>
      <c r="D20" s="465" t="str">
        <f t="shared" si="0"/>
        <v/>
      </c>
      <c r="E20" s="465"/>
      <c r="F20" s="465"/>
      <c r="G20" s="518" t="str">
        <f t="shared" si="1"/>
        <v/>
      </c>
    </row>
    <row r="21" spans="1:8" ht="21" customHeight="1">
      <c r="A21" s="295"/>
      <c r="B21" s="465"/>
      <c r="C21" s="465"/>
      <c r="D21" s="465" t="str">
        <f t="shared" si="0"/>
        <v/>
      </c>
      <c r="E21" s="465"/>
      <c r="F21" s="465"/>
      <c r="G21" s="518" t="str">
        <f t="shared" si="1"/>
        <v/>
      </c>
    </row>
    <row r="22" spans="1:8" ht="21" customHeight="1">
      <c r="A22" s="295"/>
      <c r="B22" s="465"/>
      <c r="C22" s="465"/>
      <c r="D22" s="465" t="str">
        <f t="shared" si="0"/>
        <v/>
      </c>
      <c r="E22" s="465"/>
      <c r="F22" s="465"/>
      <c r="G22" s="518" t="str">
        <f t="shared" si="1"/>
        <v/>
      </c>
    </row>
    <row r="23" spans="1:8" ht="21" customHeight="1">
      <c r="A23" s="295"/>
      <c r="B23" s="465"/>
      <c r="C23" s="465"/>
      <c r="D23" s="465" t="str">
        <f t="shared" si="0"/>
        <v/>
      </c>
      <c r="E23" s="465"/>
      <c r="F23" s="465"/>
      <c r="G23" s="518" t="str">
        <f t="shared" si="1"/>
        <v/>
      </c>
    </row>
    <row r="24" spans="1:8" ht="21" customHeight="1">
      <c r="A24" s="295"/>
      <c r="B24" s="465"/>
      <c r="C24" s="465"/>
      <c r="D24" s="465" t="str">
        <f t="shared" si="0"/>
        <v/>
      </c>
      <c r="E24" s="465"/>
      <c r="F24" s="465"/>
      <c r="G24" s="518" t="str">
        <f t="shared" si="1"/>
        <v/>
      </c>
    </row>
    <row r="25" spans="1:8" ht="21" customHeight="1">
      <c r="A25" s="295"/>
      <c r="B25" s="465"/>
      <c r="C25" s="465"/>
      <c r="D25" s="465" t="str">
        <f t="shared" si="0"/>
        <v/>
      </c>
      <c r="E25" s="465"/>
      <c r="F25" s="465"/>
      <c r="G25" s="518" t="str">
        <f t="shared" si="1"/>
        <v/>
      </c>
    </row>
    <row r="26" spans="1:8" ht="21" customHeight="1">
      <c r="A26" s="295"/>
      <c r="B26" s="465"/>
      <c r="C26" s="465"/>
      <c r="D26" s="465" t="str">
        <f t="shared" si="0"/>
        <v/>
      </c>
      <c r="E26" s="465"/>
      <c r="F26" s="465"/>
      <c r="G26" s="518" t="str">
        <f t="shared" si="1"/>
        <v/>
      </c>
    </row>
    <row r="27" spans="1:8" ht="21" customHeight="1">
      <c r="A27" s="295"/>
      <c r="B27" s="465"/>
      <c r="C27" s="465"/>
      <c r="D27" s="465" t="str">
        <f t="shared" si="0"/>
        <v/>
      </c>
      <c r="E27" s="465"/>
      <c r="F27" s="465"/>
      <c r="G27" s="518" t="str">
        <f t="shared" si="1"/>
        <v/>
      </c>
    </row>
    <row r="28" spans="1:8" ht="21" customHeight="1">
      <c r="A28" s="295"/>
      <c r="B28" s="465"/>
      <c r="C28" s="465"/>
      <c r="D28" s="465" t="str">
        <f t="shared" si="0"/>
        <v/>
      </c>
      <c r="E28" s="465"/>
      <c r="F28" s="465"/>
      <c r="G28" s="518" t="str">
        <f t="shared" si="1"/>
        <v/>
      </c>
    </row>
    <row r="29" spans="1:8" ht="21" customHeight="1">
      <c r="A29" s="295"/>
      <c r="B29" s="465"/>
      <c r="C29" s="465"/>
      <c r="D29" s="465" t="str">
        <f t="shared" si="0"/>
        <v/>
      </c>
      <c r="E29" s="465"/>
      <c r="F29" s="465"/>
      <c r="G29" s="518" t="str">
        <f t="shared" si="1"/>
        <v/>
      </c>
    </row>
    <row r="30" spans="1:8" ht="21" customHeight="1">
      <c r="A30" s="295"/>
      <c r="B30" s="465"/>
      <c r="C30" s="465"/>
      <c r="D30" s="465" t="str">
        <f t="shared" si="0"/>
        <v/>
      </c>
      <c r="E30" s="465"/>
      <c r="F30" s="465"/>
      <c r="G30" s="518" t="str">
        <f t="shared" si="1"/>
        <v/>
      </c>
    </row>
    <row r="31" spans="1:8" ht="21" customHeight="1" thickBot="1">
      <c r="A31" s="295"/>
      <c r="B31" s="465"/>
      <c r="C31" s="465"/>
      <c r="D31" s="465" t="str">
        <f t="shared" si="0"/>
        <v/>
      </c>
      <c r="E31" s="465"/>
      <c r="F31" s="465"/>
      <c r="G31" s="518" t="str">
        <f t="shared" si="1"/>
        <v/>
      </c>
    </row>
    <row r="32" spans="1:8" ht="21" customHeight="1" thickBot="1">
      <c r="A32" s="296" t="s">
        <v>570</v>
      </c>
      <c r="B32" s="459">
        <f>SUM(B9:B31)</f>
        <v>88528385</v>
      </c>
      <c r="C32" s="459">
        <f>SUM(C9:C31)</f>
        <v>0</v>
      </c>
      <c r="D32" s="459">
        <f>IF($A32="","",B32+C32)</f>
        <v>88528385</v>
      </c>
      <c r="E32" s="459">
        <f>SUM(E9:E31)</f>
        <v>51914156</v>
      </c>
      <c r="F32" s="459">
        <f>SUM(F9:F31)</f>
        <v>42832153</v>
      </c>
      <c r="G32" s="460">
        <f>IF($A32="","",D32-E32)</f>
        <v>36614229</v>
      </c>
      <c r="H32" s="281" t="str">
        <f>IF(($B$32-'ETCA II-04'!B81)&gt;0.9,"ERROR!!!!! EL MONTO NO COINCIDE CON LO REPORTADO EN EL FORMATO ETCA-II-04 EN EL TOTAL APROBADO ANUAL DEL ANALÍTICO DE EGRESOS","")</f>
        <v/>
      </c>
    </row>
    <row r="33" spans="8:8">
      <c r="H33" s="281" t="str">
        <f>IF(($C$32-'ETCA II-04'!C81)&gt;0.9,"ERROR!!!!! EL MONTO NO COINCIDE CON LO REPORTADO EN EL FORMATO ETCA-II-04 EN EL TOTAL AMPLIACIONES/REDUCCIONES ANUAL DEL ANALÍTICO DE EGRESOS","")</f>
        <v/>
      </c>
    </row>
    <row r="34" spans="8:8">
      <c r="H34" s="281" t="str">
        <f>IF(($D$32-'ETCA II-04'!D81)&gt;0.9,"ERROR!!!!! EL MONTO NO COINCIDE CON LO REPORTADO EN EL FORMATO ETCA-II-04 EN EL TOTAL MODIFICADO ANUAL DEL ANALÍTICO DE EGRESOS","")</f>
        <v/>
      </c>
    </row>
    <row r="35" spans="8:8">
      <c r="H35" s="281" t="str">
        <f>IF(($E$32-'ETCA II-04'!E81)&gt;0.9,"ERROR!!!!! EL MONTO NO COINCIDE CON LO REPORTADO EN EL FORMATO ETCA-II-04 EN EL TOTAL DEVENGADO ANUAL DEL ANALÍTICO DE EGRESOS","")</f>
        <v/>
      </c>
    </row>
    <row r="36" spans="8:8">
      <c r="H36" s="281" t="str">
        <f>IF(($F$32-'ETCA II-04'!F81)&gt;0.9,"ERROR!!!!! EL MONTO NO COINCIDE CON LO REPORTADO EN EL FORMATO ETCA-II-04 EN EL TOTAL PAGADO ANUAL DEL ANALÍTICO DE EGRESOS","")</f>
        <v/>
      </c>
    </row>
    <row r="37" spans="8:8">
      <c r="H37" s="281" t="str">
        <f>IF(($G$32-'ETCA II-04'!G81)&gt;0.9,"ERROR!!!!! EL MONTO NO COINCIDE CON LO REPORTADO EN EL FORMATO ETCA-II-04 EN EL TOTAL APROBADO ANUAL DEL ANALÍTICO DE EGRESOS","")</f>
        <v/>
      </c>
    </row>
  </sheetData>
  <sheetProtection formatColumns="0" formatRows="0" insertRows="0" deleteColumns="0" deleteRows="0"/>
  <mergeCells count="7">
    <mergeCell ref="A7:A8"/>
    <mergeCell ref="A1:G1"/>
    <mergeCell ref="A2:G2"/>
    <mergeCell ref="A3:G3"/>
    <mergeCell ref="A4:G4"/>
    <mergeCell ref="A5:G5"/>
    <mergeCell ref="A6:E6"/>
  </mergeCells>
  <printOptions horizontalCentered="1"/>
  <pageMargins left="0.51181102362204722" right="0.1574803149606299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dimension ref="A1:H35"/>
  <sheetViews>
    <sheetView view="pageBreakPreview" topLeftCell="A16" zoomScaleSheetLayoutView="100" workbookViewId="0">
      <selection activeCell="A35" sqref="A35:XFD35"/>
    </sheetView>
  </sheetViews>
  <sheetFormatPr baseColWidth="10" defaultColWidth="11.42578125" defaultRowHeight="1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718" customFormat="1" ht="15.75">
      <c r="A1" s="1468" t="s">
        <v>23</v>
      </c>
      <c r="B1" s="1469"/>
      <c r="C1" s="1469"/>
      <c r="D1" s="1469"/>
      <c r="E1" s="1469"/>
      <c r="F1" s="1469"/>
      <c r="G1" s="1470"/>
    </row>
    <row r="2" spans="1:7" s="718" customFormat="1" ht="15.75">
      <c r="A2" s="1477" t="str">
        <f>'ETCA-I-01'!A3:G3</f>
        <v>TELEVISORA DE HERMOSILLO, S.A. de C.V.</v>
      </c>
      <c r="B2" s="1478"/>
      <c r="C2" s="1478"/>
      <c r="D2" s="1478"/>
      <c r="E2" s="1478"/>
      <c r="F2" s="1478"/>
      <c r="G2" s="1479"/>
    </row>
    <row r="3" spans="1:7" s="718" customFormat="1" ht="12.75">
      <c r="A3" s="1471" t="s">
        <v>571</v>
      </c>
      <c r="B3" s="1472"/>
      <c r="C3" s="1472"/>
      <c r="D3" s="1472"/>
      <c r="E3" s="1472"/>
      <c r="F3" s="1472"/>
      <c r="G3" s="1473"/>
    </row>
    <row r="4" spans="1:7" s="718" customFormat="1" ht="12.75">
      <c r="A4" s="1471" t="s">
        <v>674</v>
      </c>
      <c r="B4" s="1472"/>
      <c r="C4" s="1472"/>
      <c r="D4" s="1472"/>
      <c r="E4" s="1472"/>
      <c r="F4" s="1472"/>
      <c r="G4" s="1473"/>
    </row>
    <row r="5" spans="1:7" s="718" customFormat="1" ht="12.75">
      <c r="A5" s="1471" t="str">
        <f>'ETCA-I-03'!A4:D4</f>
        <v>Del 01 de Enero al 30 de Junio de 2019</v>
      </c>
      <c r="B5" s="1472"/>
      <c r="C5" s="1472"/>
      <c r="D5" s="1472"/>
      <c r="E5" s="1472"/>
      <c r="F5" s="1472"/>
      <c r="G5" s="1473"/>
    </row>
    <row r="6" spans="1:7" s="718" customFormat="1" ht="20.25" customHeight="1" thickBot="1">
      <c r="A6" s="1474" t="s">
        <v>87</v>
      </c>
      <c r="B6" s="1475"/>
      <c r="C6" s="1475"/>
      <c r="D6" s="1475"/>
      <c r="E6" s="1475"/>
      <c r="F6" s="1475"/>
      <c r="G6" s="1476"/>
    </row>
    <row r="7" spans="1:7" s="718" customFormat="1" ht="13.5" thickBot="1">
      <c r="A7" s="1463" t="s">
        <v>88</v>
      </c>
      <c r="B7" s="1465" t="s">
        <v>573</v>
      </c>
      <c r="C7" s="1466"/>
      <c r="D7" s="1466"/>
      <c r="E7" s="1466"/>
      <c r="F7" s="1467"/>
      <c r="G7" s="1463" t="s">
        <v>574</v>
      </c>
    </row>
    <row r="8" spans="1:7" s="718" customFormat="1" ht="26.25" thickBot="1">
      <c r="A8" s="1464"/>
      <c r="B8" s="781" t="s">
        <v>575</v>
      </c>
      <c r="C8" s="781" t="s">
        <v>442</v>
      </c>
      <c r="D8" s="781" t="s">
        <v>443</v>
      </c>
      <c r="E8" s="781" t="s">
        <v>444</v>
      </c>
      <c r="F8" s="781" t="s">
        <v>675</v>
      </c>
      <c r="G8" s="1464"/>
    </row>
    <row r="9" spans="1:7" s="521" customFormat="1" ht="12.75">
      <c r="A9" s="607" t="s">
        <v>676</v>
      </c>
      <c r="B9" s="716"/>
      <c r="C9" s="716"/>
      <c r="D9" s="716"/>
      <c r="E9" s="716"/>
      <c r="F9" s="716"/>
      <c r="G9" s="716"/>
    </row>
    <row r="10" spans="1:7" s="521" customFormat="1" ht="12.75">
      <c r="A10" s="607" t="s">
        <v>677</v>
      </c>
      <c r="B10" s="696">
        <f t="shared" ref="B10:G10" si="0">SUM(B11:B18)</f>
        <v>88528385</v>
      </c>
      <c r="C10" s="696">
        <f t="shared" si="0"/>
        <v>0</v>
      </c>
      <c r="D10" s="696">
        <f t="shared" si="0"/>
        <v>88528385</v>
      </c>
      <c r="E10" s="696">
        <f t="shared" si="0"/>
        <v>51914156</v>
      </c>
      <c r="F10" s="696">
        <f t="shared" si="0"/>
        <v>42832153</v>
      </c>
      <c r="G10" s="696">
        <f t="shared" si="0"/>
        <v>36614229</v>
      </c>
    </row>
    <row r="11" spans="1:7" s="521" customFormat="1" ht="13.5">
      <c r="A11" s="1090" t="s">
        <v>1135</v>
      </c>
      <c r="B11" s="696">
        <f>+'ETCA-II-07'!B9</f>
        <v>9268218</v>
      </c>
      <c r="C11" s="696">
        <f>+'ETCA-II-07'!C9</f>
        <v>-425320</v>
      </c>
      <c r="D11" s="696">
        <f>B11+C11</f>
        <v>8842898</v>
      </c>
      <c r="E11" s="696">
        <f>+'ETCA-II-07'!E9</f>
        <v>5398153</v>
      </c>
      <c r="F11" s="696">
        <f>+'ETCA-II-07'!F9</f>
        <v>3870442</v>
      </c>
      <c r="G11" s="696">
        <f>+D11-E11</f>
        <v>3444745</v>
      </c>
    </row>
    <row r="12" spans="1:7" s="521" customFormat="1" ht="13.5">
      <c r="A12" s="1090" t="s">
        <v>1132</v>
      </c>
      <c r="B12" s="696">
        <f>+'ETCA-II-07'!B10</f>
        <v>17561742</v>
      </c>
      <c r="C12" s="696">
        <f>+'ETCA-II-07'!C10</f>
        <v>-103280</v>
      </c>
      <c r="D12" s="696">
        <f t="shared" ref="D12:D18" si="1">B12+C12</f>
        <v>17458462</v>
      </c>
      <c r="E12" s="696">
        <f>+'ETCA-II-07'!E10</f>
        <v>10995986</v>
      </c>
      <c r="F12" s="696">
        <f>+'ETCA-II-07'!F10</f>
        <v>8946394</v>
      </c>
      <c r="G12" s="696">
        <f t="shared" ref="G12:G18" si="2">+D12-E12</f>
        <v>6462476</v>
      </c>
    </row>
    <row r="13" spans="1:7" s="521" customFormat="1" ht="13.5">
      <c r="A13" s="1090" t="s">
        <v>1133</v>
      </c>
      <c r="B13" s="696">
        <f>+'ETCA-II-07'!B11</f>
        <v>3770056</v>
      </c>
      <c r="C13" s="696">
        <f>+'ETCA-II-07'!C11</f>
        <v>33792</v>
      </c>
      <c r="D13" s="696">
        <f t="shared" si="1"/>
        <v>3803848</v>
      </c>
      <c r="E13" s="696">
        <f>+'ETCA-II-07'!E11</f>
        <v>1994867</v>
      </c>
      <c r="F13" s="696">
        <f>+'ETCA-II-07'!F11</f>
        <v>1714658</v>
      </c>
      <c r="G13" s="696">
        <f t="shared" si="2"/>
        <v>1808981</v>
      </c>
    </row>
    <row r="14" spans="1:7" s="521" customFormat="1" ht="13.5">
      <c r="A14" s="1090" t="s">
        <v>1136</v>
      </c>
      <c r="B14" s="696">
        <f>+'ETCA-II-07'!B12</f>
        <v>29950056</v>
      </c>
      <c r="C14" s="696">
        <f>+'ETCA-II-07'!C12</f>
        <v>276114</v>
      </c>
      <c r="D14" s="696">
        <f t="shared" si="1"/>
        <v>30226170</v>
      </c>
      <c r="E14" s="696">
        <f>+'ETCA-II-07'!E12</f>
        <v>15868924</v>
      </c>
      <c r="F14" s="696">
        <f>+'ETCA-II-07'!F12</f>
        <v>13937664</v>
      </c>
      <c r="G14" s="696">
        <f t="shared" si="2"/>
        <v>14357246</v>
      </c>
    </row>
    <row r="15" spans="1:7" s="521" customFormat="1" ht="13.5">
      <c r="A15" s="1090" t="s">
        <v>1134</v>
      </c>
      <c r="B15" s="696">
        <f>+'ETCA-II-07'!B13</f>
        <v>22887908</v>
      </c>
      <c r="C15" s="696">
        <f>+'ETCA-II-07'!C13</f>
        <v>134181</v>
      </c>
      <c r="D15" s="696">
        <f t="shared" si="1"/>
        <v>23022089</v>
      </c>
      <c r="E15" s="696">
        <f>+'ETCA-II-07'!E13</f>
        <v>14496092</v>
      </c>
      <c r="F15" s="696">
        <f>+'ETCA-II-07'!F13</f>
        <v>11846633</v>
      </c>
      <c r="G15" s="696">
        <f t="shared" si="2"/>
        <v>8525997</v>
      </c>
    </row>
    <row r="16" spans="1:7" s="521" customFormat="1" ht="13.5">
      <c r="A16" s="1090" t="s">
        <v>1137</v>
      </c>
      <c r="B16" s="696">
        <f>+'ETCA-II-07'!B14</f>
        <v>5090405</v>
      </c>
      <c r="C16" s="696">
        <f>+'ETCA-II-07'!C14</f>
        <v>84513</v>
      </c>
      <c r="D16" s="696">
        <f t="shared" si="1"/>
        <v>5174918</v>
      </c>
      <c r="E16" s="696">
        <f>+'ETCA-II-07'!E14</f>
        <v>3160134</v>
      </c>
      <c r="F16" s="696">
        <f>+'ETCA-II-07'!F14</f>
        <v>2516362</v>
      </c>
      <c r="G16" s="696">
        <f t="shared" si="2"/>
        <v>2014784</v>
      </c>
    </row>
    <row r="17" spans="1:8" s="521" customFormat="1" ht="13.5">
      <c r="A17" s="1090"/>
      <c r="B17" s="696"/>
      <c r="C17" s="696"/>
      <c r="D17" s="696"/>
      <c r="E17" s="696"/>
      <c r="F17" s="696"/>
      <c r="G17" s="696"/>
    </row>
    <row r="18" spans="1:8" s="521" customFormat="1" ht="12.75">
      <c r="A18" s="608" t="s">
        <v>248</v>
      </c>
      <c r="B18" s="696"/>
      <c r="C18" s="696"/>
      <c r="D18" s="696">
        <f t="shared" si="1"/>
        <v>0</v>
      </c>
      <c r="E18" s="696"/>
      <c r="F18" s="696"/>
      <c r="G18" s="696">
        <f t="shared" si="2"/>
        <v>0</v>
      </c>
    </row>
    <row r="19" spans="1:8" s="521" customFormat="1" ht="12.75">
      <c r="A19" s="608"/>
      <c r="B19" s="696"/>
      <c r="C19" s="696"/>
      <c r="D19" s="696"/>
      <c r="E19" s="696"/>
      <c r="F19" s="696"/>
      <c r="G19" s="696"/>
    </row>
    <row r="20" spans="1:8" s="521" customFormat="1" ht="12.75">
      <c r="A20" s="616" t="s">
        <v>678</v>
      </c>
      <c r="B20" s="696"/>
      <c r="C20" s="696"/>
      <c r="D20" s="696"/>
      <c r="E20" s="696"/>
      <c r="F20" s="696"/>
      <c r="G20" s="696"/>
    </row>
    <row r="21" spans="1:8" s="521" customFormat="1" ht="12.75">
      <c r="A21" s="616" t="s">
        <v>679</v>
      </c>
      <c r="B21" s="696">
        <f t="shared" ref="B21:G21" si="3">SUM(B22:B29)</f>
        <v>0</v>
      </c>
      <c r="C21" s="696">
        <f t="shared" si="3"/>
        <v>0</v>
      </c>
      <c r="D21" s="696">
        <f t="shared" si="3"/>
        <v>0</v>
      </c>
      <c r="E21" s="696">
        <f t="shared" si="3"/>
        <v>0</v>
      </c>
      <c r="F21" s="696">
        <f t="shared" si="3"/>
        <v>0</v>
      </c>
      <c r="G21" s="696">
        <f t="shared" si="3"/>
        <v>0</v>
      </c>
    </row>
    <row r="22" spans="1:8" s="521" customFormat="1" ht="13.5">
      <c r="A22" s="1090" t="s">
        <v>1135</v>
      </c>
      <c r="B22" s="696"/>
      <c r="C22" s="696"/>
      <c r="D22" s="696">
        <f t="shared" ref="D22:D29" si="4">B22+C22</f>
        <v>0</v>
      </c>
      <c r="E22" s="696"/>
      <c r="F22" s="696"/>
      <c r="G22" s="696">
        <f>+D22-E22</f>
        <v>0</v>
      </c>
    </row>
    <row r="23" spans="1:8" s="521" customFormat="1" ht="13.5">
      <c r="A23" s="1090" t="s">
        <v>1132</v>
      </c>
      <c r="B23" s="696"/>
      <c r="C23" s="696"/>
      <c r="D23" s="696">
        <f t="shared" si="4"/>
        <v>0</v>
      </c>
      <c r="E23" s="696"/>
      <c r="F23" s="696"/>
      <c r="G23" s="696">
        <f t="shared" ref="G23:G29" si="5">+D23-E23</f>
        <v>0</v>
      </c>
    </row>
    <row r="24" spans="1:8" s="521" customFormat="1" ht="13.5">
      <c r="A24" s="1090" t="s">
        <v>1133</v>
      </c>
      <c r="B24" s="696"/>
      <c r="C24" s="696"/>
      <c r="D24" s="696">
        <f t="shared" si="4"/>
        <v>0</v>
      </c>
      <c r="E24" s="696"/>
      <c r="F24" s="696"/>
      <c r="G24" s="696">
        <f t="shared" si="5"/>
        <v>0</v>
      </c>
    </row>
    <row r="25" spans="1:8" s="521" customFormat="1" ht="13.5">
      <c r="A25" s="1090" t="s">
        <v>1136</v>
      </c>
      <c r="B25" s="696"/>
      <c r="C25" s="696"/>
      <c r="D25" s="696">
        <f t="shared" si="4"/>
        <v>0</v>
      </c>
      <c r="E25" s="696"/>
      <c r="F25" s="696"/>
      <c r="G25" s="696">
        <f t="shared" si="5"/>
        <v>0</v>
      </c>
    </row>
    <row r="26" spans="1:8" s="521" customFormat="1" ht="13.5">
      <c r="A26" s="1090" t="s">
        <v>1134</v>
      </c>
      <c r="B26" s="696"/>
      <c r="C26" s="696"/>
      <c r="D26" s="696">
        <f t="shared" si="4"/>
        <v>0</v>
      </c>
      <c r="E26" s="696"/>
      <c r="F26" s="696"/>
      <c r="G26" s="696">
        <f t="shared" si="5"/>
        <v>0</v>
      </c>
    </row>
    <row r="27" spans="1:8" s="521" customFormat="1" ht="13.5">
      <c r="A27" s="1090" t="s">
        <v>1137</v>
      </c>
      <c r="B27" s="696"/>
      <c r="C27" s="696"/>
      <c r="D27" s="696">
        <f t="shared" si="4"/>
        <v>0</v>
      </c>
      <c r="E27" s="696"/>
      <c r="F27" s="696"/>
      <c r="G27" s="696">
        <f t="shared" si="5"/>
        <v>0</v>
      </c>
    </row>
    <row r="28" spans="1:8" s="521" customFormat="1" ht="13.5">
      <c r="A28" s="1090"/>
      <c r="B28" s="696"/>
      <c r="C28" s="696"/>
      <c r="D28" s="696"/>
      <c r="E28" s="696"/>
      <c r="F28" s="696"/>
      <c r="G28" s="696"/>
    </row>
    <row r="29" spans="1:8" s="521" customFormat="1" ht="12.75">
      <c r="A29" s="608" t="s">
        <v>248</v>
      </c>
      <c r="B29" s="696"/>
      <c r="C29" s="696"/>
      <c r="D29" s="696">
        <f t="shared" si="4"/>
        <v>0</v>
      </c>
      <c r="E29" s="696"/>
      <c r="F29" s="696"/>
      <c r="G29" s="696">
        <f t="shared" si="5"/>
        <v>0</v>
      </c>
    </row>
    <row r="30" spans="1:8" s="521" customFormat="1" ht="12.75">
      <c r="A30" s="695"/>
      <c r="B30" s="696"/>
      <c r="C30" s="696"/>
      <c r="D30" s="696"/>
      <c r="E30" s="696"/>
      <c r="F30" s="696"/>
      <c r="G30" s="696"/>
    </row>
    <row r="31" spans="1:8" s="521" customFormat="1" ht="12.75">
      <c r="A31" s="607" t="s">
        <v>654</v>
      </c>
      <c r="B31" s="696">
        <f t="shared" ref="B31:G31" si="6">+B10+B21</f>
        <v>88528385</v>
      </c>
      <c r="C31" s="696">
        <f t="shared" si="6"/>
        <v>0</v>
      </c>
      <c r="D31" s="696">
        <f t="shared" si="6"/>
        <v>88528385</v>
      </c>
      <c r="E31" s="696">
        <f t="shared" si="6"/>
        <v>51914156</v>
      </c>
      <c r="F31" s="696">
        <f t="shared" si="6"/>
        <v>42832153</v>
      </c>
      <c r="G31" s="696">
        <f t="shared" si="6"/>
        <v>36614229</v>
      </c>
      <c r="H31" s="717" t="str">
        <f>IF((B31-'ETCA-II-07'!B32)&gt;0.9,"ERROR!!!!! EL MONTO NO COINCIDE CON LO REPORTADO EN EL FORMATO ETCA-II-07 EN EL TOTAL DEL GASTO","")</f>
        <v/>
      </c>
    </row>
    <row r="32" spans="1:8" ht="15.75" thickBot="1">
      <c r="A32" s="679"/>
      <c r="B32" s="681"/>
      <c r="C32" s="681"/>
      <c r="D32" s="681"/>
      <c r="E32" s="681"/>
      <c r="F32" s="681"/>
      <c r="G32" s="681"/>
      <c r="H32" s="515" t="str">
        <f>IF((C31-'ETCA-II-07'!C32)&gt;0.9,"ERROR!!!!! EL MONTO NO COINCIDE CON LO REPORTADO EN EL FORMATO ETCA-II-07 EN EL TOTAL DEL GASTO","")</f>
        <v/>
      </c>
    </row>
    <row r="33" spans="8:8">
      <c r="H33" s="515" t="str">
        <f>IF((D31-'ETCA-II-07'!D32)&gt;0.9,"ERROR!!!!! EL MONTO NO COINCIDE CON LO REPORTADO EN EL FORMATO ETCA-II-07 EN EL TOTAL DEL GASTO","")</f>
        <v/>
      </c>
    </row>
    <row r="34" spans="8:8">
      <c r="H34" s="515" t="str">
        <f>IF((D31-'ETCA-II-07'!D32)&gt;0.9,"ERROR!!!!! EL MONTO NO COINCIDE CON LO REPORTADO EN EL FORMATO ETCA-II-07 EN EL TOTAL DEL GASTO","")</f>
        <v/>
      </c>
    </row>
    <row r="35" spans="8:8">
      <c r="H35" s="515" t="str">
        <f>IF((G31-'ETCA-II-07'!G32)&gt;0.9,"ERROR!!!!! EL MONTO NO COINCIDE CON LO REPORTADO EN EL FORMATO ETCA-II-07 EN EL TOTAL DEL GASTO","")</f>
        <v/>
      </c>
    </row>
  </sheetData>
  <mergeCells count="9">
    <mergeCell ref="A7:A8"/>
    <mergeCell ref="B7:F7"/>
    <mergeCell ref="G7:G8"/>
    <mergeCell ref="A1:G1"/>
    <mergeCell ref="A3:G3"/>
    <mergeCell ref="A4:G4"/>
    <mergeCell ref="A5:G5"/>
    <mergeCell ref="A6:G6"/>
    <mergeCell ref="A2:G2"/>
  </mergeCells>
  <pageMargins left="0.70866141732283472" right="0.70866141732283472" top="0.35433070866141736" bottom="0.35433070866141736"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sheetPr>
    <pageSetUpPr fitToPage="1"/>
  </sheetPr>
  <dimension ref="A1:H22"/>
  <sheetViews>
    <sheetView view="pageBreakPreview" zoomScaleSheetLayoutView="100" workbookViewId="0">
      <selection activeCell="E10" sqref="E10:F10"/>
    </sheetView>
  </sheetViews>
  <sheetFormatPr baseColWidth="10" defaultColWidth="11.28515625" defaultRowHeight="16.5"/>
  <cols>
    <col min="1" max="1" width="39.85546875" style="278" customWidth="1"/>
    <col min="2" max="7" width="13.7109375" style="278" customWidth="1"/>
    <col min="8" max="16384" width="11.28515625" style="278"/>
  </cols>
  <sheetData>
    <row r="1" spans="1:8">
      <c r="A1" s="1307" t="s">
        <v>23</v>
      </c>
      <c r="B1" s="1307"/>
      <c r="C1" s="1307"/>
      <c r="D1" s="1307"/>
      <c r="E1" s="1307"/>
      <c r="F1" s="1307"/>
      <c r="G1" s="1307"/>
    </row>
    <row r="2" spans="1:8" s="280" customFormat="1">
      <c r="A2" s="1307" t="s">
        <v>510</v>
      </c>
      <c r="B2" s="1307"/>
      <c r="C2" s="1307"/>
      <c r="D2" s="1307"/>
      <c r="E2" s="1307"/>
      <c r="F2" s="1307"/>
      <c r="G2" s="1307"/>
    </row>
    <row r="3" spans="1:8" s="280" customFormat="1">
      <c r="A3" s="1482" t="s">
        <v>680</v>
      </c>
      <c r="B3" s="1482"/>
      <c r="C3" s="1482"/>
      <c r="D3" s="1482"/>
      <c r="E3" s="1482"/>
      <c r="F3" s="1482"/>
      <c r="G3" s="1482"/>
    </row>
    <row r="4" spans="1:8" s="280" customFormat="1">
      <c r="A4" s="1308" t="str">
        <f>'ETCA-I-01'!A3:G3</f>
        <v>TELEVISORA DE HERMOSILLO, S.A. de C.V.</v>
      </c>
      <c r="B4" s="1308"/>
      <c r="C4" s="1308"/>
      <c r="D4" s="1308"/>
      <c r="E4" s="1308"/>
      <c r="F4" s="1308"/>
      <c r="G4" s="1308"/>
    </row>
    <row r="5" spans="1:8" s="280" customFormat="1">
      <c r="A5" s="1309" t="str">
        <f>'ETCA-I-03'!A4:D4</f>
        <v>Del 01 de Enero al 30 de Junio de 2019</v>
      </c>
      <c r="B5" s="1309"/>
      <c r="C5" s="1309"/>
      <c r="D5" s="1309"/>
      <c r="E5" s="1309"/>
      <c r="F5" s="1309"/>
      <c r="G5" s="1309"/>
    </row>
    <row r="6" spans="1:8" s="280" customFormat="1" ht="17.25" thickBot="1">
      <c r="A6" s="1433" t="s">
        <v>681</v>
      </c>
      <c r="B6" s="1433"/>
      <c r="C6" s="1433"/>
      <c r="D6" s="1433"/>
      <c r="E6" s="1433"/>
      <c r="F6" s="52"/>
      <c r="G6" s="432"/>
    </row>
    <row r="7" spans="1:8" s="291" customFormat="1" ht="53.25" customHeight="1">
      <c r="A7" s="1480" t="s">
        <v>680</v>
      </c>
      <c r="B7" s="298" t="s">
        <v>514</v>
      </c>
      <c r="C7" s="298" t="s">
        <v>442</v>
      </c>
      <c r="D7" s="298" t="s">
        <v>515</v>
      </c>
      <c r="E7" s="298" t="s">
        <v>516</v>
      </c>
      <c r="F7" s="298" t="s">
        <v>517</v>
      </c>
      <c r="G7" s="299" t="s">
        <v>518</v>
      </c>
    </row>
    <row r="8" spans="1:8" s="297" customFormat="1" ht="15.75" customHeight="1" thickBot="1">
      <c r="A8" s="1481"/>
      <c r="B8" s="292" t="s">
        <v>422</v>
      </c>
      <c r="C8" s="292" t="s">
        <v>423</v>
      </c>
      <c r="D8" s="292" t="s">
        <v>519</v>
      </c>
      <c r="E8" s="292" t="s">
        <v>425</v>
      </c>
      <c r="F8" s="292" t="s">
        <v>426</v>
      </c>
      <c r="G8" s="293" t="s">
        <v>520</v>
      </c>
    </row>
    <row r="9" spans="1:8" ht="30" customHeight="1">
      <c r="A9" s="520"/>
      <c r="B9" s="301"/>
      <c r="C9" s="301"/>
      <c r="D9" s="301"/>
      <c r="E9" s="301"/>
      <c r="F9" s="301"/>
      <c r="G9" s="302"/>
    </row>
    <row r="10" spans="1:8" ht="30" customHeight="1">
      <c r="A10" s="287" t="s">
        <v>682</v>
      </c>
      <c r="B10" s="453">
        <f>+'ETCA-II-13'!C134</f>
        <v>88528385</v>
      </c>
      <c r="C10" s="453">
        <f>+'ETCA-II-13'!D134</f>
        <v>0</v>
      </c>
      <c r="D10" s="454">
        <f>B10+C10</f>
        <v>88528385</v>
      </c>
      <c r="E10" s="453">
        <f>+'ETCA-II-13'!F134</f>
        <v>51914156</v>
      </c>
      <c r="F10" s="453">
        <f>+'ETCA-II-13'!G134</f>
        <v>42832153</v>
      </c>
      <c r="G10" s="455">
        <f>D10-E10</f>
        <v>36614229</v>
      </c>
    </row>
    <row r="11" spans="1:8" ht="30" customHeight="1">
      <c r="A11" s="287" t="s">
        <v>683</v>
      </c>
      <c r="B11" s="453"/>
      <c r="C11" s="453"/>
      <c r="D11" s="454">
        <f>B11+C11</f>
        <v>0</v>
      </c>
      <c r="E11" s="453"/>
      <c r="F11" s="453"/>
      <c r="G11" s="455">
        <f>D11-E11</f>
        <v>0</v>
      </c>
    </row>
    <row r="12" spans="1:8" ht="30" customHeight="1">
      <c r="A12" s="287" t="s">
        <v>684</v>
      </c>
      <c r="B12" s="453"/>
      <c r="C12" s="453"/>
      <c r="D12" s="454">
        <f>B12+C12</f>
        <v>0</v>
      </c>
      <c r="E12" s="453"/>
      <c r="F12" s="453"/>
      <c r="G12" s="455">
        <f>D12-E12</f>
        <v>0</v>
      </c>
    </row>
    <row r="13" spans="1:8" ht="30" customHeight="1">
      <c r="A13" s="287" t="s">
        <v>685</v>
      </c>
      <c r="B13" s="453"/>
      <c r="C13" s="453"/>
      <c r="D13" s="454">
        <f>B13+C13</f>
        <v>0</v>
      </c>
      <c r="E13" s="453"/>
      <c r="F13" s="453"/>
      <c r="G13" s="455">
        <f>D13-E13</f>
        <v>0</v>
      </c>
    </row>
    <row r="14" spans="1:8" ht="30" customHeight="1" thickBot="1">
      <c r="A14" s="519"/>
      <c r="B14" s="461"/>
      <c r="C14" s="461"/>
      <c r="D14" s="461"/>
      <c r="E14" s="461"/>
      <c r="F14" s="461"/>
      <c r="G14" s="462"/>
    </row>
    <row r="15" spans="1:8" s="291" customFormat="1" ht="30" customHeight="1" thickBot="1">
      <c r="A15" s="780" t="s">
        <v>570</v>
      </c>
      <c r="B15" s="463">
        <f>SUM(B10:B13)</f>
        <v>88528385</v>
      </c>
      <c r="C15" s="463">
        <f>SUM(C10:C13)</f>
        <v>0</v>
      </c>
      <c r="D15" s="463">
        <f>B15+C15</f>
        <v>88528385</v>
      </c>
      <c r="E15" s="463">
        <f>SUM(E10:E13)</f>
        <v>51914156</v>
      </c>
      <c r="F15" s="463">
        <f>SUM(F10:F13)</f>
        <v>42832153</v>
      </c>
      <c r="G15" s="464">
        <f>D15-E15</f>
        <v>36614229</v>
      </c>
      <c r="H15" s="515" t="str">
        <f>IF((B15-'ETCA II-04'!B81)&gt;0.9,"ERROR!!!!! EL MONTO NO COINCIDE CON LO REPORTADO EN EL FORMATO ETCA-II-04 EN EL TOTAL APROBADO ANUAL DEL ANALÍTICO DE EGRESOS","")</f>
        <v/>
      </c>
    </row>
    <row r="16" spans="1:8" s="291" customFormat="1" ht="30" customHeight="1">
      <c r="A16" s="497"/>
      <c r="B16" s="498"/>
      <c r="C16" s="498"/>
      <c r="D16" s="498"/>
      <c r="E16" s="498"/>
      <c r="F16" s="498"/>
      <c r="G16" s="498"/>
      <c r="H16" s="515" t="str">
        <f>IF((C15-'ETCA II-04'!C81)&gt;0.9,"ERROR!!!!! EL MONTO NO COINCIDE CON LO REPORTADO EN EL FORMATO ETCA-II-04 EN EL TOTAL AMPLIACIONES/REDUCCIONES ANUAL DEL ANALÍTICO DE EGRESOS","")</f>
        <v/>
      </c>
    </row>
    <row r="17" spans="1:8" s="291" customFormat="1" ht="30" customHeight="1">
      <c r="A17" s="497"/>
      <c r="B17" s="498"/>
      <c r="C17" s="498"/>
      <c r="D17" s="498"/>
      <c r="E17" s="498"/>
      <c r="F17" s="498"/>
      <c r="G17" s="498"/>
      <c r="H17" s="515" t="str">
        <f>IF((D15-'ETCA II-04'!D81)&gt;0.9,"ERROR!!!!! EL MONTO NO COINCIDE CON LO REPORTADO EN EL FORMATO ETCA-II-04 EN EL TOTAL MODIFICADO ANUAL DEL ANALÍTICO DE EGRESOS","")</f>
        <v/>
      </c>
    </row>
    <row r="18" spans="1:8" s="291" customFormat="1" ht="18" customHeight="1">
      <c r="A18" s="497"/>
      <c r="B18" s="498"/>
      <c r="C18" s="498"/>
      <c r="D18" s="498"/>
      <c r="E18" s="498"/>
      <c r="F18" s="498"/>
      <c r="G18" s="498"/>
      <c r="H18" s="515" t="str">
        <f>IF((E15-'ETCA II-04'!E81)&gt;0.9,"ERROR!!!!! EL MONTO NO COINCIDE CON LO REPORTADO EN EL FORMATO ETCA-II-04 EN EL TOTAL DEVENGADO ANUAL DEL ANALÍTICO DE EGRESOS","")</f>
        <v/>
      </c>
    </row>
    <row r="19" spans="1:8" s="291" customFormat="1" ht="18" customHeight="1">
      <c r="A19" s="497"/>
      <c r="B19" s="498"/>
      <c r="C19" s="498"/>
      <c r="D19" s="498"/>
      <c r="E19" s="498"/>
      <c r="F19" s="498"/>
      <c r="G19" s="498"/>
      <c r="H19" s="515" t="str">
        <f>IF((F15-'ETCA II-04'!F81)&gt;0.9,"ERROR!!!!! EL MONTO NO COINCIDE CON LO REPORTADO EN EL FORMATO ETCA-II-04 EN EL TOTAL PAGADO ANUAL DEL ANALÍTICO DE EGRESOS","")</f>
        <v/>
      </c>
    </row>
    <row r="20" spans="1:8">
      <c r="H20" s="515" t="str">
        <f>IF((G15-'ETCA II-04'!G81)&gt;0.9,"ERROR!!!!! EL MONTO NO COINCIDE CON LO REPORTADO EN EL FORMATO ETCA-II-04 EN EL TOTAL SUBEJERCICIO ANUAL DEL ANALÍTICO DE EGRESOS","")</f>
        <v/>
      </c>
    </row>
    <row r="21" spans="1:8">
      <c r="H21" s="515" t="str">
        <f>IF((B21-'ETCA II-04'!B87)&gt;0.9,"ERROR!!!!! EL MONTO NO COINCIDE CON LO REPORTADO EN EL FORMATO ETCA-II-04 EN EL TOTAL APROBADO ANUAL DEL ANALÍTICO DE EGRESOS","")</f>
        <v/>
      </c>
    </row>
    <row r="22" spans="1:8">
      <c r="H22" s="515" t="str">
        <f>IF(G15&lt;&gt;'ETCA II-04'!G81,"ERROR!!!!! EL MONTO NO COINCIDE CON LO REPORTADO EN EL FORMATO ETCA-II-04 EN EL TOTAL SUBEJERCICIO PRESENTADO EN EL ANALÍTICO DE EGRESOS","")</f>
        <v>ERROR!!!!! EL MONTO NO COINCIDE CON LO REPORTADO EN EL FORMATO ETCA-II-04 EN EL TOTAL SUBEJERCICIO PRESENTADO EN EL ANALÍTICO DE EGRESOS</v>
      </c>
    </row>
  </sheetData>
  <sheetProtection formatColumns="0" formatRows="0" insertHyperlinks="0"/>
  <mergeCells count="7">
    <mergeCell ref="A7:A8"/>
    <mergeCell ref="A5:G5"/>
    <mergeCell ref="A1:G1"/>
    <mergeCell ref="A2:G2"/>
    <mergeCell ref="A3:G3"/>
    <mergeCell ref="A4:G4"/>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sheetPr>
    <pageSetUpPr fitToPage="1"/>
  </sheetPr>
  <dimension ref="A1:H31"/>
  <sheetViews>
    <sheetView view="pageBreakPreview" topLeftCell="A10" zoomScaleSheetLayoutView="100" workbookViewId="0">
      <selection activeCell="E14" sqref="E14:F14"/>
    </sheetView>
  </sheetViews>
  <sheetFormatPr baseColWidth="10" defaultColWidth="11.28515625" defaultRowHeight="16.5"/>
  <cols>
    <col min="1" max="1" width="39.85546875" style="278" customWidth="1"/>
    <col min="2" max="7" width="13.7109375" style="278" customWidth="1"/>
    <col min="8" max="16384" width="11.28515625" style="278"/>
  </cols>
  <sheetData>
    <row r="1" spans="1:7">
      <c r="A1" s="1482" t="s">
        <v>23</v>
      </c>
      <c r="B1" s="1482"/>
      <c r="C1" s="1482"/>
      <c r="D1" s="1482"/>
      <c r="E1" s="1482"/>
      <c r="F1" s="1482"/>
      <c r="G1" s="1482"/>
    </row>
    <row r="2" spans="1:7">
      <c r="A2" s="1482" t="s">
        <v>510</v>
      </c>
      <c r="B2" s="1482"/>
      <c r="C2" s="1482"/>
      <c r="D2" s="1482"/>
      <c r="E2" s="1482"/>
      <c r="F2" s="1482"/>
      <c r="G2" s="1482"/>
    </row>
    <row r="3" spans="1:7">
      <c r="A3" s="1482" t="s">
        <v>686</v>
      </c>
      <c r="B3" s="1482"/>
      <c r="C3" s="1482"/>
      <c r="D3" s="1482"/>
      <c r="E3" s="1482"/>
      <c r="F3" s="1482"/>
      <c r="G3" s="1482"/>
    </row>
    <row r="4" spans="1:7">
      <c r="A4" s="1308" t="str">
        <f>'ETCA-I-01'!A3:G3</f>
        <v>TELEVISORA DE HERMOSILLO, S.A. de C.V.</v>
      </c>
      <c r="B4" s="1308"/>
      <c r="C4" s="1308"/>
      <c r="D4" s="1308"/>
      <c r="E4" s="1308"/>
      <c r="F4" s="1308"/>
      <c r="G4" s="1308"/>
    </row>
    <row r="5" spans="1:7">
      <c r="A5" s="1309" t="str">
        <f>'ETCA-I-03'!A4:D4</f>
        <v>Del 01 de Enero al 30 de Junio de 2019</v>
      </c>
      <c r="B5" s="1309"/>
      <c r="C5" s="1309"/>
      <c r="D5" s="1309"/>
      <c r="E5" s="1309"/>
      <c r="F5" s="1309"/>
      <c r="G5" s="1309"/>
    </row>
    <row r="6" spans="1:7" ht="17.25" thickBot="1">
      <c r="A6" s="1433" t="s">
        <v>687</v>
      </c>
      <c r="B6" s="1433"/>
      <c r="C6" s="1433"/>
      <c r="D6" s="1433"/>
      <c r="E6" s="1433"/>
      <c r="F6" s="52"/>
      <c r="G6" s="432"/>
    </row>
    <row r="7" spans="1:7" s="284" customFormat="1" ht="40.5">
      <c r="A7" s="1483" t="s">
        <v>250</v>
      </c>
      <c r="B7" s="305" t="s">
        <v>514</v>
      </c>
      <c r="C7" s="305" t="s">
        <v>442</v>
      </c>
      <c r="D7" s="305" t="s">
        <v>515</v>
      </c>
      <c r="E7" s="305" t="s">
        <v>516</v>
      </c>
      <c r="F7" s="305" t="s">
        <v>517</v>
      </c>
      <c r="G7" s="306" t="s">
        <v>518</v>
      </c>
    </row>
    <row r="8" spans="1:7" s="284" customFormat="1" ht="15.75" customHeight="1" thickBot="1">
      <c r="A8" s="1484"/>
      <c r="B8" s="292" t="s">
        <v>422</v>
      </c>
      <c r="C8" s="292" t="s">
        <v>423</v>
      </c>
      <c r="D8" s="292" t="s">
        <v>519</v>
      </c>
      <c r="E8" s="292" t="s">
        <v>425</v>
      </c>
      <c r="F8" s="292" t="s">
        <v>426</v>
      </c>
      <c r="G8" s="293" t="s">
        <v>520</v>
      </c>
    </row>
    <row r="9" spans="1:7">
      <c r="A9" s="300"/>
      <c r="B9" s="303"/>
      <c r="C9" s="303"/>
      <c r="D9" s="304"/>
      <c r="E9" s="303"/>
      <c r="F9" s="303"/>
      <c r="G9" s="307"/>
    </row>
    <row r="10" spans="1:7" ht="25.5">
      <c r="A10" s="308" t="s">
        <v>688</v>
      </c>
      <c r="B10" s="453"/>
      <c r="C10" s="453"/>
      <c r="D10" s="454">
        <f>IF(A10="","",B10+C10)</f>
        <v>0</v>
      </c>
      <c r="E10" s="453"/>
      <c r="F10" s="453"/>
      <c r="G10" s="455">
        <f>IF(A10="","",D10-E10)</f>
        <v>0</v>
      </c>
    </row>
    <row r="11" spans="1:7" ht="8.25" customHeight="1">
      <c r="A11" s="308"/>
      <c r="B11" s="453"/>
      <c r="C11" s="453"/>
      <c r="D11" s="454" t="str">
        <f t="shared" ref="D11:D22" si="0">IF(A11="","",B11+C11)</f>
        <v/>
      </c>
      <c r="E11" s="453"/>
      <c r="F11" s="453"/>
      <c r="G11" s="455" t="str">
        <f t="shared" ref="G11:G22" si="1">IF(A11="","",D11-E11)</f>
        <v/>
      </c>
    </row>
    <row r="12" spans="1:7">
      <c r="A12" s="308" t="s">
        <v>689</v>
      </c>
      <c r="B12" s="453"/>
      <c r="C12" s="453"/>
      <c r="D12" s="454">
        <f t="shared" si="0"/>
        <v>0</v>
      </c>
      <c r="E12" s="453"/>
      <c r="F12" s="453"/>
      <c r="G12" s="455">
        <f t="shared" si="1"/>
        <v>0</v>
      </c>
    </row>
    <row r="13" spans="1:7" ht="8.25" customHeight="1">
      <c r="A13" s="308"/>
      <c r="B13" s="453"/>
      <c r="C13" s="453"/>
      <c r="D13" s="454" t="str">
        <f t="shared" si="0"/>
        <v/>
      </c>
      <c r="E13" s="453"/>
      <c r="F13" s="453"/>
      <c r="G13" s="455" t="str">
        <f t="shared" si="1"/>
        <v/>
      </c>
    </row>
    <row r="14" spans="1:7" ht="25.5">
      <c r="A14" s="308" t="s">
        <v>690</v>
      </c>
      <c r="B14" s="453">
        <f>+'ETCA-II-13'!C134</f>
        <v>88528385</v>
      </c>
      <c r="C14" s="453">
        <f>+'ETCA-II-13'!D134</f>
        <v>0</v>
      </c>
      <c r="D14" s="454">
        <f t="shared" si="0"/>
        <v>88528385</v>
      </c>
      <c r="E14" s="453">
        <f>+'ETCA-II-13'!F134</f>
        <v>51914156</v>
      </c>
      <c r="F14" s="453">
        <f>+'ETCA-II-13'!G134</f>
        <v>42832153</v>
      </c>
      <c r="G14" s="455">
        <f t="shared" si="1"/>
        <v>36614229</v>
      </c>
    </row>
    <row r="15" spans="1:7" ht="8.25" customHeight="1">
      <c r="A15" s="308"/>
      <c r="B15" s="453"/>
      <c r="C15" s="453"/>
      <c r="D15" s="454" t="str">
        <f t="shared" si="0"/>
        <v/>
      </c>
      <c r="E15" s="453"/>
      <c r="F15" s="453"/>
      <c r="G15" s="455" t="str">
        <f t="shared" si="1"/>
        <v/>
      </c>
    </row>
    <row r="16" spans="1:7" ht="25.5">
      <c r="A16" s="308" t="s">
        <v>691</v>
      </c>
      <c r="B16" s="453"/>
      <c r="C16" s="453"/>
      <c r="D16" s="454">
        <f t="shared" si="0"/>
        <v>0</v>
      </c>
      <c r="E16" s="453"/>
      <c r="F16" s="453"/>
      <c r="G16" s="455">
        <f t="shared" si="1"/>
        <v>0</v>
      </c>
    </row>
    <row r="17" spans="1:8" ht="8.25" customHeight="1">
      <c r="A17" s="308"/>
      <c r="B17" s="453"/>
      <c r="C17" s="453"/>
      <c r="D17" s="454" t="str">
        <f t="shared" si="0"/>
        <v/>
      </c>
      <c r="E17" s="453"/>
      <c r="F17" s="453"/>
      <c r="G17" s="455" t="str">
        <f t="shared" si="1"/>
        <v/>
      </c>
    </row>
    <row r="18" spans="1:8" ht="25.5">
      <c r="A18" s="308" t="s">
        <v>692</v>
      </c>
      <c r="B18" s="453"/>
      <c r="C18" s="453"/>
      <c r="D18" s="454">
        <f t="shared" si="0"/>
        <v>0</v>
      </c>
      <c r="E18" s="453"/>
      <c r="F18" s="453"/>
      <c r="G18" s="455">
        <f t="shared" si="1"/>
        <v>0</v>
      </c>
    </row>
    <row r="19" spans="1:8" ht="8.25" customHeight="1">
      <c r="A19" s="308"/>
      <c r="B19" s="453"/>
      <c r="C19" s="453"/>
      <c r="D19" s="454" t="str">
        <f t="shared" si="0"/>
        <v/>
      </c>
      <c r="E19" s="453"/>
      <c r="F19" s="453"/>
      <c r="G19" s="455" t="str">
        <f t="shared" si="1"/>
        <v/>
      </c>
    </row>
    <row r="20" spans="1:8" ht="25.5">
      <c r="A20" s="308" t="s">
        <v>693</v>
      </c>
      <c r="B20" s="453"/>
      <c r="C20" s="453"/>
      <c r="D20" s="454">
        <f t="shared" si="0"/>
        <v>0</v>
      </c>
      <c r="E20" s="453"/>
      <c r="F20" s="453"/>
      <c r="G20" s="455">
        <f t="shared" si="1"/>
        <v>0</v>
      </c>
    </row>
    <row r="21" spans="1:8" ht="8.25" customHeight="1">
      <c r="A21" s="308"/>
      <c r="B21" s="453"/>
      <c r="C21" s="453"/>
      <c r="D21" s="454" t="str">
        <f t="shared" si="0"/>
        <v/>
      </c>
      <c r="E21" s="453"/>
      <c r="F21" s="453"/>
      <c r="G21" s="455" t="str">
        <f t="shared" si="1"/>
        <v/>
      </c>
    </row>
    <row r="22" spans="1:8" ht="26.25" thickBot="1">
      <c r="A22" s="308" t="s">
        <v>694</v>
      </c>
      <c r="B22" s="453"/>
      <c r="C22" s="453"/>
      <c r="D22" s="454">
        <f t="shared" si="0"/>
        <v>0</v>
      </c>
      <c r="E22" s="453"/>
      <c r="F22" s="453"/>
      <c r="G22" s="455">
        <f t="shared" si="1"/>
        <v>0</v>
      </c>
    </row>
    <row r="23" spans="1:8" ht="24.95" customHeight="1" thickBot="1">
      <c r="A23" s="296" t="s">
        <v>570</v>
      </c>
      <c r="B23" s="459">
        <f>SUM(B10:B22)</f>
        <v>88528385</v>
      </c>
      <c r="C23" s="459">
        <f>SUM(C10:C22)</f>
        <v>0</v>
      </c>
      <c r="D23" s="459">
        <f>IF(A23="","",B23+C23)</f>
        <v>88528385</v>
      </c>
      <c r="E23" s="459">
        <f>SUM(E10:E22)</f>
        <v>51914156</v>
      </c>
      <c r="F23" s="459">
        <f>SUM(F10:F22)</f>
        <v>42832153</v>
      </c>
      <c r="G23" s="460">
        <f>IF(A23="","",D23-E23)</f>
        <v>36614229</v>
      </c>
      <c r="H23" s="515" t="str">
        <f>IF((B23-'ETCA II-04'!B81)&gt;0.9,"ERROR!!!!! EL MONTO NO COINCIDE CON LO REPORTADO EN EL FORMATO ETCA-II-04 EN EL TOTAL APROBADO ANUAL DEL ANALÍTICO DE EGRESOS","")</f>
        <v/>
      </c>
    </row>
    <row r="24" spans="1:8" ht="24.95" customHeight="1">
      <c r="A24" s="533"/>
      <c r="B24" s="534"/>
      <c r="C24" s="534"/>
      <c r="D24" s="534"/>
      <c r="E24" s="534"/>
      <c r="F24" s="534"/>
      <c r="G24" s="534"/>
      <c r="H24" s="515" t="str">
        <f>IF((C23-'ETCA II-04'!C81)&gt;0.9,"ERROR!!!!! EL MONTO NO COINCIDE CON LO REPORTADO EN EL FORMATO ETCA-II-04 EN EL TOTAL APROBADO ANUAL DEL ANALÍTICO DE EGRESOS","")</f>
        <v/>
      </c>
    </row>
    <row r="25" spans="1:8" ht="24.95" customHeight="1">
      <c r="A25" s="499"/>
      <c r="B25" s="498"/>
      <c r="C25" s="498"/>
      <c r="D25" s="498"/>
      <c r="E25" s="498"/>
      <c r="F25" s="498"/>
      <c r="G25" s="498"/>
      <c r="H25" s="515" t="str">
        <f>IF((D23-'ETCA II-04'!D81)&gt;0.9,"ERROR!!!!! EL MONTO NO COINCIDE CON LO REPORTADO EN EL FORMATO ETCA-II-04 EN EL TOTAL APROBADO ANUAL DEL ANALÍTICO DE EGRESOS","")</f>
        <v/>
      </c>
    </row>
    <row r="26" spans="1:8" ht="24.95" customHeight="1">
      <c r="A26" s="535"/>
      <c r="B26" s="501"/>
      <c r="C26" s="501"/>
      <c r="D26" s="502"/>
      <c r="E26" s="501"/>
      <c r="F26" s="501"/>
      <c r="G26" s="502"/>
      <c r="H26" s="515" t="str">
        <f>IF((E23-'ETCA II-04'!E81)&gt;0.9,"ERROR!!!!! EL MONTO NO COINCIDE CON LO REPORTADO EN EL FORMATO ETCA-II-04 EN EL TOTAL APROBADO ANUAL DEL ANALÍTICO DE EGRESOS","")</f>
        <v/>
      </c>
    </row>
    <row r="27" spans="1:8" ht="24.95" customHeight="1">
      <c r="A27" s="535"/>
      <c r="B27" s="501"/>
      <c r="C27" s="501"/>
      <c r="D27" s="502"/>
      <c r="E27" s="501"/>
      <c r="F27" s="501"/>
      <c r="G27" s="502"/>
      <c r="H27" s="515" t="str">
        <f>IF((F23-'ETCA II-04'!F81)&gt;0.9,"ERROR!!!!! EL MONTO NO COINCIDE CON LO REPORTADO EN EL FORMATO ETCA-II-04 EN EL TOTAL APROBADO ANUAL DEL ANALÍTICO DE EGRESOS","")</f>
        <v/>
      </c>
    </row>
    <row r="28" spans="1:8" ht="25.5" customHeight="1">
      <c r="A28" s="499"/>
      <c r="B28" s="498"/>
      <c r="C28" s="498"/>
      <c r="D28" s="498"/>
      <c r="E28" s="498"/>
      <c r="F28" s="498"/>
      <c r="G28" s="498"/>
      <c r="H28" s="515" t="str">
        <f>IF((G23-'ETCA II-04'!G81)&gt;0.9,"ERROR!!!!! EL MONTO NO COINCIDE CON LO REPORTADO EN EL FORMATO ETCA-II-04 EN EL TOTAL APROBADO ANUAL DEL ANALÍTICO DE EGRESOS","")</f>
        <v/>
      </c>
    </row>
    <row r="30" spans="1:8">
      <c r="F30" s="291"/>
    </row>
    <row r="31" spans="1:8">
      <c r="F31" s="291"/>
    </row>
  </sheetData>
  <sheetProtection sheet="1" scenarios="1" formatColumns="0" formatRows="0" insertHyperlinks="0"/>
  <mergeCells count="7">
    <mergeCell ref="A7:A8"/>
    <mergeCell ref="A1:G1"/>
    <mergeCell ref="A2:G2"/>
    <mergeCell ref="A3:G3"/>
    <mergeCell ref="A4:G4"/>
    <mergeCell ref="A5:G5"/>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dimension ref="A1:H49"/>
  <sheetViews>
    <sheetView view="pageBreakPreview" topLeftCell="A19" zoomScale="90" zoomScaleSheetLayoutView="90" workbookViewId="0">
      <selection activeCell="E25" sqref="E25:F25"/>
    </sheetView>
  </sheetViews>
  <sheetFormatPr baseColWidth="10" defaultRowHeight="15"/>
  <cols>
    <col min="1" max="1" width="35.7109375" customWidth="1"/>
    <col min="2" max="5" width="11.28515625"/>
    <col min="6" max="6" width="11.85546875" customWidth="1"/>
  </cols>
  <sheetData>
    <row r="1" spans="1:7" ht="16.5">
      <c r="A1" s="1482" t="s">
        <v>23</v>
      </c>
      <c r="B1" s="1482"/>
      <c r="C1" s="1482"/>
      <c r="D1" s="1482"/>
      <c r="E1" s="1482"/>
      <c r="F1" s="1482"/>
      <c r="G1" s="1482"/>
    </row>
    <row r="2" spans="1:7" ht="16.5">
      <c r="A2" s="1482" t="s">
        <v>510</v>
      </c>
      <c r="B2" s="1482"/>
      <c r="C2" s="1482"/>
      <c r="D2" s="1482"/>
      <c r="E2" s="1482"/>
      <c r="F2" s="1482"/>
      <c r="G2" s="1482"/>
    </row>
    <row r="3" spans="1:7" ht="16.5">
      <c r="A3" s="1482" t="s">
        <v>695</v>
      </c>
      <c r="B3" s="1482"/>
      <c r="C3" s="1482"/>
      <c r="D3" s="1482"/>
      <c r="E3" s="1482"/>
      <c r="F3" s="1482"/>
      <c r="G3" s="1482"/>
    </row>
    <row r="4" spans="1:7" ht="15.75">
      <c r="A4" s="1308" t="str">
        <f>'ETCA-I-01'!A3:G3</f>
        <v>TELEVISORA DE HERMOSILLO, S.A. de C.V.</v>
      </c>
      <c r="B4" s="1308"/>
      <c r="C4" s="1308"/>
      <c r="D4" s="1308"/>
      <c r="E4" s="1308"/>
      <c r="F4" s="1308"/>
      <c r="G4" s="1308"/>
    </row>
    <row r="5" spans="1:7" ht="16.5">
      <c r="A5" s="1309" t="str">
        <f>'ETCA-I-03'!A4:D4</f>
        <v>Del 01 de Enero al 30 de Junio de 2019</v>
      </c>
      <c r="B5" s="1309"/>
      <c r="C5" s="1309"/>
      <c r="D5" s="1309"/>
      <c r="E5" s="1309"/>
      <c r="F5" s="1309"/>
      <c r="G5" s="1309"/>
    </row>
    <row r="6" spans="1:7" ht="17.25" thickBot="1">
      <c r="A6" s="167"/>
      <c r="B6" s="1485"/>
      <c r="C6" s="1485"/>
      <c r="D6" s="1485"/>
      <c r="E6" s="1485"/>
      <c r="F6" s="309"/>
      <c r="G6" s="433"/>
    </row>
    <row r="7" spans="1:7" ht="40.5">
      <c r="A7" s="1483" t="s">
        <v>250</v>
      </c>
      <c r="B7" s="310" t="s">
        <v>514</v>
      </c>
      <c r="C7" s="310" t="s">
        <v>442</v>
      </c>
      <c r="D7" s="310" t="s">
        <v>515</v>
      </c>
      <c r="E7" s="310" t="s">
        <v>516</v>
      </c>
      <c r="F7" s="310" t="s">
        <v>517</v>
      </c>
      <c r="G7" s="311" t="s">
        <v>518</v>
      </c>
    </row>
    <row r="8" spans="1:7" ht="15.75" thickBot="1">
      <c r="A8" s="1484"/>
      <c r="B8" s="312" t="s">
        <v>422</v>
      </c>
      <c r="C8" s="312" t="s">
        <v>423</v>
      </c>
      <c r="D8" s="312" t="s">
        <v>519</v>
      </c>
      <c r="E8" s="312" t="s">
        <v>425</v>
      </c>
      <c r="F8" s="312" t="s">
        <v>426</v>
      </c>
      <c r="G8" s="313" t="s">
        <v>520</v>
      </c>
    </row>
    <row r="9" spans="1:7" ht="16.5">
      <c r="A9" s="314"/>
      <c r="B9" s="315"/>
      <c r="C9" s="315"/>
      <c r="D9" s="315"/>
      <c r="E9" s="315"/>
      <c r="F9" s="315"/>
      <c r="G9" s="316"/>
    </row>
    <row r="10" spans="1:7">
      <c r="A10" s="450" t="s">
        <v>696</v>
      </c>
      <c r="B10" s="451">
        <f>SUM(B11:B18)</f>
        <v>0</v>
      </c>
      <c r="C10" s="451">
        <f>SUM(C11:C18)</f>
        <v>0</v>
      </c>
      <c r="D10" s="451">
        <f>IF(A10="","",B10+C10)</f>
        <v>0</v>
      </c>
      <c r="E10" s="451">
        <f>SUM(E11:E18)</f>
        <v>0</v>
      </c>
      <c r="F10" s="451">
        <f>SUM(F11:F18)</f>
        <v>0</v>
      </c>
      <c r="G10" s="452">
        <f>IF(A10="","",D10-E10)</f>
        <v>0</v>
      </c>
    </row>
    <row r="11" spans="1:7">
      <c r="A11" s="287" t="s">
        <v>697</v>
      </c>
      <c r="B11" s="453"/>
      <c r="C11" s="453"/>
      <c r="D11" s="454">
        <f t="shared" ref="D11:D44" si="0">IF(A11="","",B11+C11)</f>
        <v>0</v>
      </c>
      <c r="E11" s="453"/>
      <c r="F11" s="453"/>
      <c r="G11" s="455">
        <f t="shared" ref="G11:G44" si="1">IF(A11="","",D11-E11)</f>
        <v>0</v>
      </c>
    </row>
    <row r="12" spans="1:7">
      <c r="A12" s="287" t="s">
        <v>698</v>
      </c>
      <c r="B12" s="453"/>
      <c r="C12" s="453"/>
      <c r="D12" s="454">
        <f t="shared" si="0"/>
        <v>0</v>
      </c>
      <c r="E12" s="453"/>
      <c r="F12" s="453"/>
      <c r="G12" s="455">
        <f t="shared" si="1"/>
        <v>0</v>
      </c>
    </row>
    <row r="13" spans="1:7">
      <c r="A13" s="287" t="s">
        <v>699</v>
      </c>
      <c r="B13" s="453"/>
      <c r="C13" s="453"/>
      <c r="D13" s="454">
        <f t="shared" si="0"/>
        <v>0</v>
      </c>
      <c r="E13" s="453"/>
      <c r="F13" s="453"/>
      <c r="G13" s="455">
        <f t="shared" si="1"/>
        <v>0</v>
      </c>
    </row>
    <row r="14" spans="1:7">
      <c r="A14" s="287" t="s">
        <v>700</v>
      </c>
      <c r="B14" s="453"/>
      <c r="C14" s="453"/>
      <c r="D14" s="454">
        <f t="shared" si="0"/>
        <v>0</v>
      </c>
      <c r="E14" s="453"/>
      <c r="F14" s="453"/>
      <c r="G14" s="455">
        <f t="shared" si="1"/>
        <v>0</v>
      </c>
    </row>
    <row r="15" spans="1:7">
      <c r="A15" s="287" t="s">
        <v>701</v>
      </c>
      <c r="B15" s="453"/>
      <c r="C15" s="453"/>
      <c r="D15" s="454">
        <f t="shared" si="0"/>
        <v>0</v>
      </c>
      <c r="E15" s="453"/>
      <c r="F15" s="453"/>
      <c r="G15" s="455">
        <f t="shared" si="1"/>
        <v>0</v>
      </c>
    </row>
    <row r="16" spans="1:7">
      <c r="A16" s="287" t="s">
        <v>702</v>
      </c>
      <c r="B16" s="453"/>
      <c r="C16" s="453"/>
      <c r="D16" s="454">
        <f t="shared" si="0"/>
        <v>0</v>
      </c>
      <c r="E16" s="453"/>
      <c r="F16" s="453"/>
      <c r="G16" s="455">
        <f t="shared" si="1"/>
        <v>0</v>
      </c>
    </row>
    <row r="17" spans="1:7">
      <c r="A17" s="287" t="s">
        <v>703</v>
      </c>
      <c r="B17" s="453"/>
      <c r="C17" s="453"/>
      <c r="D17" s="454">
        <f t="shared" si="0"/>
        <v>0</v>
      </c>
      <c r="E17" s="453"/>
      <c r="F17" s="453"/>
      <c r="G17" s="455">
        <f t="shared" si="1"/>
        <v>0</v>
      </c>
    </row>
    <row r="18" spans="1:7">
      <c r="A18" s="287" t="s">
        <v>545</v>
      </c>
      <c r="B18" s="453"/>
      <c r="C18" s="453"/>
      <c r="D18" s="454">
        <f t="shared" si="0"/>
        <v>0</v>
      </c>
      <c r="E18" s="453"/>
      <c r="F18" s="453"/>
      <c r="G18" s="455">
        <f t="shared" si="1"/>
        <v>0</v>
      </c>
    </row>
    <row r="19" spans="1:7">
      <c r="A19" s="300"/>
      <c r="B19" s="453"/>
      <c r="C19" s="453"/>
      <c r="D19" s="454" t="str">
        <f t="shared" si="0"/>
        <v/>
      </c>
      <c r="E19" s="453"/>
      <c r="F19" s="453"/>
      <c r="G19" s="455" t="str">
        <f t="shared" si="1"/>
        <v/>
      </c>
    </row>
    <row r="20" spans="1:7">
      <c r="A20" s="450" t="s">
        <v>704</v>
      </c>
      <c r="B20" s="451">
        <f>SUM(B21:B27)</f>
        <v>88528385</v>
      </c>
      <c r="C20" s="451">
        <f>SUM(C21:C27)</f>
        <v>0</v>
      </c>
      <c r="D20" s="451">
        <f t="shared" si="0"/>
        <v>88528385</v>
      </c>
      <c r="E20" s="451">
        <f>SUM(E21:E27)</f>
        <v>51914156</v>
      </c>
      <c r="F20" s="451">
        <f>SUM(F21:F27)</f>
        <v>42832153</v>
      </c>
      <c r="G20" s="452">
        <f t="shared" si="1"/>
        <v>36614229</v>
      </c>
    </row>
    <row r="21" spans="1:7">
      <c r="A21" s="287" t="s">
        <v>705</v>
      </c>
      <c r="B21" s="453"/>
      <c r="C21" s="453"/>
      <c r="D21" s="454">
        <f t="shared" si="0"/>
        <v>0</v>
      </c>
      <c r="E21" s="453"/>
      <c r="F21" s="453"/>
      <c r="G21" s="455">
        <f t="shared" si="1"/>
        <v>0</v>
      </c>
    </row>
    <row r="22" spans="1:7">
      <c r="A22" s="287" t="s">
        <v>706</v>
      </c>
      <c r="B22" s="453"/>
      <c r="C22" s="453"/>
      <c r="D22" s="454">
        <f t="shared" si="0"/>
        <v>0</v>
      </c>
      <c r="E22" s="453"/>
      <c r="F22" s="453"/>
      <c r="G22" s="455">
        <f t="shared" si="1"/>
        <v>0</v>
      </c>
    </row>
    <row r="23" spans="1:7">
      <c r="A23" s="287" t="s">
        <v>707</v>
      </c>
      <c r="B23" s="453"/>
      <c r="C23" s="453"/>
      <c r="D23" s="454">
        <f t="shared" si="0"/>
        <v>0</v>
      </c>
      <c r="E23" s="453"/>
      <c r="F23" s="453"/>
      <c r="G23" s="455">
        <f t="shared" si="1"/>
        <v>0</v>
      </c>
    </row>
    <row r="24" spans="1:7" ht="25.5">
      <c r="A24" s="287" t="s">
        <v>708</v>
      </c>
      <c r="B24" s="453"/>
      <c r="C24" s="453"/>
      <c r="D24" s="454">
        <f t="shared" si="0"/>
        <v>0</v>
      </c>
      <c r="E24" s="453"/>
      <c r="F24" s="453"/>
      <c r="G24" s="455">
        <f t="shared" si="1"/>
        <v>0</v>
      </c>
    </row>
    <row r="25" spans="1:7">
      <c r="A25" s="287" t="s">
        <v>709</v>
      </c>
      <c r="B25" s="453">
        <f>+'ETCA-II-13'!C134</f>
        <v>88528385</v>
      </c>
      <c r="C25" s="453">
        <f>+'ETCA-II-13'!D134</f>
        <v>0</v>
      </c>
      <c r="D25" s="454">
        <f t="shared" si="0"/>
        <v>88528385</v>
      </c>
      <c r="E25" s="453">
        <f>+'ETCA-II-13'!F134</f>
        <v>51914156</v>
      </c>
      <c r="F25" s="453">
        <f>+'ETCA-II-13'!G134</f>
        <v>42832153</v>
      </c>
      <c r="G25" s="455">
        <f t="shared" si="1"/>
        <v>36614229</v>
      </c>
    </row>
    <row r="26" spans="1:7">
      <c r="A26" s="287" t="s">
        <v>710</v>
      </c>
      <c r="B26" s="453"/>
      <c r="C26" s="453"/>
      <c r="D26" s="454">
        <f t="shared" si="0"/>
        <v>0</v>
      </c>
      <c r="E26" s="453"/>
      <c r="F26" s="453"/>
      <c r="G26" s="455">
        <f t="shared" si="1"/>
        <v>0</v>
      </c>
    </row>
    <row r="27" spans="1:7">
      <c r="A27" s="287" t="s">
        <v>711</v>
      </c>
      <c r="B27" s="453"/>
      <c r="C27" s="453"/>
      <c r="D27" s="454">
        <f t="shared" si="0"/>
        <v>0</v>
      </c>
      <c r="E27" s="453"/>
      <c r="F27" s="453"/>
      <c r="G27" s="455">
        <f t="shared" si="1"/>
        <v>0</v>
      </c>
    </row>
    <row r="28" spans="1:7">
      <c r="A28" s="300"/>
      <c r="B28" s="453"/>
      <c r="C28" s="453"/>
      <c r="D28" s="454" t="str">
        <f t="shared" si="0"/>
        <v/>
      </c>
      <c r="E28" s="453"/>
      <c r="F28" s="453"/>
      <c r="G28" s="455" t="str">
        <f t="shared" si="1"/>
        <v/>
      </c>
    </row>
    <row r="29" spans="1:7">
      <c r="A29" s="450" t="s">
        <v>712</v>
      </c>
      <c r="B29" s="451">
        <f>SUM(B30:B38)</f>
        <v>0</v>
      </c>
      <c r="C29" s="451">
        <f>SUM(C30:C38)</f>
        <v>0</v>
      </c>
      <c r="D29" s="451">
        <f t="shared" si="0"/>
        <v>0</v>
      </c>
      <c r="E29" s="451">
        <f>SUM(E30:E38)</f>
        <v>0</v>
      </c>
      <c r="F29" s="451">
        <f>SUM(F30:F38)</f>
        <v>0</v>
      </c>
      <c r="G29" s="452">
        <f t="shared" si="1"/>
        <v>0</v>
      </c>
    </row>
    <row r="30" spans="1:7" ht="25.5">
      <c r="A30" s="287" t="s">
        <v>713</v>
      </c>
      <c r="B30" s="453"/>
      <c r="C30" s="453"/>
      <c r="D30" s="454">
        <f t="shared" si="0"/>
        <v>0</v>
      </c>
      <c r="E30" s="453"/>
      <c r="F30" s="453"/>
      <c r="G30" s="455">
        <f t="shared" si="1"/>
        <v>0</v>
      </c>
    </row>
    <row r="31" spans="1:7">
      <c r="A31" s="287" t="s">
        <v>714</v>
      </c>
      <c r="B31" s="453"/>
      <c r="C31" s="453"/>
      <c r="D31" s="454">
        <f t="shared" si="0"/>
        <v>0</v>
      </c>
      <c r="E31" s="453"/>
      <c r="F31" s="453"/>
      <c r="G31" s="455">
        <f t="shared" si="1"/>
        <v>0</v>
      </c>
    </row>
    <row r="32" spans="1:7">
      <c r="A32" s="287" t="s">
        <v>715</v>
      </c>
      <c r="B32" s="453"/>
      <c r="C32" s="453"/>
      <c r="D32" s="454">
        <f t="shared" si="0"/>
        <v>0</v>
      </c>
      <c r="E32" s="453"/>
      <c r="F32" s="453"/>
      <c r="G32" s="455">
        <f t="shared" si="1"/>
        <v>0</v>
      </c>
    </row>
    <row r="33" spans="1:8">
      <c r="A33" s="287" t="s">
        <v>716</v>
      </c>
      <c r="B33" s="453"/>
      <c r="C33" s="453"/>
      <c r="D33" s="454">
        <f t="shared" si="0"/>
        <v>0</v>
      </c>
      <c r="E33" s="453"/>
      <c r="F33" s="453"/>
      <c r="G33" s="455">
        <f t="shared" si="1"/>
        <v>0</v>
      </c>
    </row>
    <row r="34" spans="1:8">
      <c r="A34" s="287" t="s">
        <v>717</v>
      </c>
      <c r="B34" s="453"/>
      <c r="C34" s="453"/>
      <c r="D34" s="454">
        <f t="shared" si="0"/>
        <v>0</v>
      </c>
      <c r="E34" s="453"/>
      <c r="F34" s="453"/>
      <c r="G34" s="455">
        <f t="shared" si="1"/>
        <v>0</v>
      </c>
    </row>
    <row r="35" spans="1:8">
      <c r="A35" s="287" t="s">
        <v>718</v>
      </c>
      <c r="B35" s="453"/>
      <c r="C35" s="453"/>
      <c r="D35" s="454">
        <f t="shared" si="0"/>
        <v>0</v>
      </c>
      <c r="E35" s="453"/>
      <c r="F35" s="453"/>
      <c r="G35" s="455">
        <f t="shared" si="1"/>
        <v>0</v>
      </c>
    </row>
    <row r="36" spans="1:8">
      <c r="A36" s="287" t="s">
        <v>719</v>
      </c>
      <c r="B36" s="453"/>
      <c r="C36" s="453"/>
      <c r="D36" s="454">
        <f t="shared" si="0"/>
        <v>0</v>
      </c>
      <c r="E36" s="453"/>
      <c r="F36" s="453"/>
      <c r="G36" s="455">
        <f t="shared" si="1"/>
        <v>0</v>
      </c>
    </row>
    <row r="37" spans="1:8">
      <c r="A37" s="287" t="s">
        <v>720</v>
      </c>
      <c r="B37" s="453"/>
      <c r="C37" s="453"/>
      <c r="D37" s="454">
        <f t="shared" si="0"/>
        <v>0</v>
      </c>
      <c r="E37" s="453"/>
      <c r="F37" s="453"/>
      <c r="G37" s="455">
        <f t="shared" si="1"/>
        <v>0</v>
      </c>
    </row>
    <row r="38" spans="1:8">
      <c r="A38" s="287" t="s">
        <v>721</v>
      </c>
      <c r="B38" s="453"/>
      <c r="C38" s="453"/>
      <c r="D38" s="454">
        <f t="shared" si="0"/>
        <v>0</v>
      </c>
      <c r="E38" s="453"/>
      <c r="F38" s="453"/>
      <c r="G38" s="455">
        <f t="shared" si="1"/>
        <v>0</v>
      </c>
    </row>
    <row r="39" spans="1:8">
      <c r="A39" s="300"/>
      <c r="B39" s="453"/>
      <c r="C39" s="453"/>
      <c r="D39" s="454" t="str">
        <f t="shared" si="0"/>
        <v/>
      </c>
      <c r="E39" s="453"/>
      <c r="F39" s="453"/>
      <c r="G39" s="455" t="str">
        <f t="shared" si="1"/>
        <v/>
      </c>
    </row>
    <row r="40" spans="1:8" ht="25.5">
      <c r="A40" s="450" t="s">
        <v>722</v>
      </c>
      <c r="B40" s="451">
        <f>SUM(B41:B44)</f>
        <v>0</v>
      </c>
      <c r="C40" s="451">
        <f>SUM(C41:C44)</f>
        <v>0</v>
      </c>
      <c r="D40" s="451">
        <f t="shared" si="0"/>
        <v>0</v>
      </c>
      <c r="E40" s="451">
        <f>SUM(E41:E44)</f>
        <v>0</v>
      </c>
      <c r="F40" s="451">
        <f>SUM(F41:F44)</f>
        <v>0</v>
      </c>
      <c r="G40" s="452">
        <f t="shared" si="1"/>
        <v>0</v>
      </c>
    </row>
    <row r="41" spans="1:8" ht="25.5">
      <c r="A41" s="456" t="s">
        <v>723</v>
      </c>
      <c r="B41" s="453">
        <v>0</v>
      </c>
      <c r="C41" s="453">
        <v>0</v>
      </c>
      <c r="D41" s="454">
        <f t="shared" si="0"/>
        <v>0</v>
      </c>
      <c r="E41" s="453">
        <v>0</v>
      </c>
      <c r="F41" s="453">
        <v>0</v>
      </c>
      <c r="G41" s="455">
        <f t="shared" si="1"/>
        <v>0</v>
      </c>
    </row>
    <row r="42" spans="1:8" ht="38.25">
      <c r="A42" s="456" t="s">
        <v>724</v>
      </c>
      <c r="B42" s="453"/>
      <c r="C42" s="453"/>
      <c r="D42" s="454">
        <f t="shared" si="0"/>
        <v>0</v>
      </c>
      <c r="E42" s="453"/>
      <c r="F42" s="453"/>
      <c r="G42" s="455">
        <f t="shared" si="1"/>
        <v>0</v>
      </c>
    </row>
    <row r="43" spans="1:8">
      <c r="A43" s="287" t="s">
        <v>725</v>
      </c>
      <c r="B43" s="453"/>
      <c r="C43" s="453"/>
      <c r="D43" s="454">
        <f t="shared" si="0"/>
        <v>0</v>
      </c>
      <c r="E43" s="453"/>
      <c r="F43" s="453"/>
      <c r="G43" s="455">
        <f t="shared" si="1"/>
        <v>0</v>
      </c>
    </row>
    <row r="44" spans="1:8" ht="15.75" thickBot="1">
      <c r="A44" s="287" t="s">
        <v>726</v>
      </c>
      <c r="B44" s="453"/>
      <c r="C44" s="453"/>
      <c r="D44" s="454">
        <f t="shared" si="0"/>
        <v>0</v>
      </c>
      <c r="E44" s="453"/>
      <c r="F44" s="453"/>
      <c r="G44" s="455">
        <f t="shared" si="1"/>
        <v>0</v>
      </c>
    </row>
    <row r="45" spans="1:8" ht="15.75" thickBot="1">
      <c r="A45" s="296" t="s">
        <v>570</v>
      </c>
      <c r="B45" s="457">
        <f>SUM(B10,B20,B29,B40)</f>
        <v>88528385</v>
      </c>
      <c r="C45" s="457">
        <f>SUM(C10,C20,C29,C40)</f>
        <v>0</v>
      </c>
      <c r="D45" s="457">
        <f>IF(A45="","",B45+C45)</f>
        <v>88528385</v>
      </c>
      <c r="E45" s="457">
        <f>SUM(E10,E20,E29,E40)</f>
        <v>51914156</v>
      </c>
      <c r="F45" s="457">
        <f>SUM(F10,F20,F29,F40)</f>
        <v>42832153</v>
      </c>
      <c r="G45" s="458">
        <f>IF(A45="","",D45-E45)</f>
        <v>36614229</v>
      </c>
      <c r="H45" s="515" t="str">
        <f>IF((B45-'ETCA II-04'!B81)&gt;0.9,"ERROR!!!!! EL MONTO NO COINCIDE CON LO REPORTADO EN EL FORMATO ETCA-II-04 EN EL TOTAL APROBADO ANUAL DEL ANALÍTICO DE EGRESOS","")</f>
        <v/>
      </c>
    </row>
    <row r="46" spans="1:8" ht="9" customHeight="1">
      <c r="A46" s="499"/>
      <c r="B46" s="502"/>
      <c r="C46" s="502"/>
      <c r="D46" s="502"/>
      <c r="E46" s="502"/>
      <c r="F46" s="502"/>
      <c r="G46" s="502"/>
      <c r="H46" s="515" t="str">
        <f>IF((C45-'ETCA II-04'!C81)&gt;0.9,"ERROR!!!!! EL MONTO NO COINCIDE CON LO REPORTADO EN EL FORMATO ETCA-II-04 EN EL TOTAL DE AMPLIACIONES/REDUCCIONES PRESENTADO EN EL ANALÍTICO DE EGRESOS","")</f>
        <v/>
      </c>
    </row>
    <row r="47" spans="1:8">
      <c r="A47" s="500"/>
      <c r="B47" s="501"/>
      <c r="C47" s="501"/>
      <c r="D47" s="502"/>
      <c r="E47" s="501"/>
      <c r="F47" s="501"/>
      <c r="G47" s="502"/>
      <c r="H47" s="515" t="str">
        <f>IF((E45-'ETCA II-04'!E81)&gt;0.9,"ERROR!!!!! EL MONTO NO COINCIDE CON LO REPORTADO EN EL FORMATO ETCA-II-04 EN EL TOTAL DEVENGADO ANUAL PRESENTADO EN EL ANALÍTICO DE EGRESOS","")</f>
        <v/>
      </c>
    </row>
    <row r="48" spans="1:8">
      <c r="A48" s="499"/>
      <c r="B48" s="502"/>
      <c r="C48" s="502"/>
      <c r="D48" s="502"/>
      <c r="E48" s="502"/>
      <c r="F48" s="502"/>
      <c r="G48" s="502"/>
      <c r="H48" s="515" t="str">
        <f>IF((F45-'ETCA II-04'!F81)&gt;0.9,"ERROR!!!!! EL MONTO NO COINCIDE CON LO REPORTADO EN EL FORMATO ETCA-II-04 EN EL TOTAL PAGADO ANUAL PRESENTADO EN EL ANALÍTICO DE EGRESOS","")</f>
        <v/>
      </c>
    </row>
    <row r="49" spans="8:8">
      <c r="H49" s="515" t="str">
        <f>IF((G45-'ETCA II-04'!G81)&gt;0.9,"ERROR!!!!! EL MONTO NO COINCIDE CON LO REPORTADO EN EL FORMATO ETCA-II-04 EN EL TOTAL SUBEJERCICIO PRESENTADO EN EL ANALÍTICO DE EGRESOS","")</f>
        <v/>
      </c>
    </row>
  </sheetData>
  <sheetProtection formatColumns="0" formatRows="0"/>
  <mergeCells count="7">
    <mergeCell ref="A7:A8"/>
    <mergeCell ref="A1:G1"/>
    <mergeCell ref="A2:G2"/>
    <mergeCell ref="A3:G3"/>
    <mergeCell ref="A4:G4"/>
    <mergeCell ref="A5:G5"/>
    <mergeCell ref="B6:E6"/>
  </mergeCells>
  <pageMargins left="0.70866141732283472" right="0.70866141732283472" top="0.74803149606299213" bottom="0.74803149606299213" header="0.31496062992125984" footer="0.31496062992125984"/>
  <pageSetup scale="83" orientation="portrait" horizontalDpi="1200" verticalDpi="1200" r:id="rId1"/>
  <colBreaks count="1" manualBreakCount="1">
    <brk id="7" max="1048575" man="1"/>
  </colBreaks>
  <drawing r:id="rId2"/>
</worksheet>
</file>

<file path=xl/worksheets/sheet25.xml><?xml version="1.0" encoding="utf-8"?>
<worksheet xmlns="http://schemas.openxmlformats.org/spreadsheetml/2006/main" xmlns:r="http://schemas.openxmlformats.org/officeDocument/2006/relationships">
  <dimension ref="A1:I89"/>
  <sheetViews>
    <sheetView view="pageBreakPreview" topLeftCell="A55" zoomScale="90" zoomScaleSheetLayoutView="90" workbookViewId="0">
      <selection activeCell="G14" sqref="G14"/>
    </sheetView>
  </sheetViews>
  <sheetFormatPr baseColWidth="10" defaultColWidth="11.42578125" defaultRowHeight="15"/>
  <cols>
    <col min="1" max="1" width="4.42578125" customWidth="1"/>
    <col min="2" max="2" width="60.5703125" customWidth="1"/>
    <col min="3" max="3" width="13.7109375" customWidth="1"/>
    <col min="4" max="4" width="10.42578125" customWidth="1"/>
    <col min="5" max="5" width="13.5703125" customWidth="1"/>
    <col min="6" max="6" width="12.85546875" customWidth="1"/>
    <col min="7" max="7" width="13.28515625" customWidth="1"/>
    <col min="8" max="8" width="13.85546875" customWidth="1"/>
  </cols>
  <sheetData>
    <row r="1" spans="1:8" s="676" customFormat="1" ht="15.75">
      <c r="A1" s="1437" t="s">
        <v>23</v>
      </c>
      <c r="B1" s="1438"/>
      <c r="C1" s="1438"/>
      <c r="D1" s="1438"/>
      <c r="E1" s="1438"/>
      <c r="F1" s="1438"/>
      <c r="G1" s="1438"/>
      <c r="H1" s="1439"/>
    </row>
    <row r="2" spans="1:8" s="676" customFormat="1" ht="12" customHeight="1">
      <c r="A2" s="1440" t="str">
        <f>'ETCA-I-01'!A3:G3</f>
        <v>TELEVISORA DE HERMOSILLO, S.A. de C.V.</v>
      </c>
      <c r="B2" s="1441"/>
      <c r="C2" s="1441"/>
      <c r="D2" s="1441"/>
      <c r="E2" s="1441"/>
      <c r="F2" s="1441"/>
      <c r="G2" s="1441"/>
      <c r="H2" s="1442"/>
    </row>
    <row r="3" spans="1:8" s="676" customFormat="1">
      <c r="A3" s="1490" t="s">
        <v>571</v>
      </c>
      <c r="B3" s="1491"/>
      <c r="C3" s="1491"/>
      <c r="D3" s="1491"/>
      <c r="E3" s="1491"/>
      <c r="F3" s="1491"/>
      <c r="G3" s="1491"/>
      <c r="H3" s="1492"/>
    </row>
    <row r="4" spans="1:8" s="676" customFormat="1" ht="11.25" customHeight="1">
      <c r="A4" s="1490" t="s">
        <v>695</v>
      </c>
      <c r="B4" s="1491"/>
      <c r="C4" s="1491"/>
      <c r="D4" s="1491"/>
      <c r="E4" s="1491"/>
      <c r="F4" s="1491"/>
      <c r="G4" s="1491"/>
      <c r="H4" s="1492"/>
    </row>
    <row r="5" spans="1:8" s="676" customFormat="1" ht="11.25" customHeight="1">
      <c r="A5" s="1490" t="str">
        <f>'ETCA-I-03'!A4:D4</f>
        <v>Del 01 de Enero al 30 de Junio de 2019</v>
      </c>
      <c r="B5" s="1491"/>
      <c r="C5" s="1491"/>
      <c r="D5" s="1491"/>
      <c r="E5" s="1491"/>
      <c r="F5" s="1491"/>
      <c r="G5" s="1491"/>
      <c r="H5" s="1492"/>
    </row>
    <row r="6" spans="1:8" s="676" customFormat="1" ht="12.75" customHeight="1" thickBot="1">
      <c r="A6" s="1488" t="s">
        <v>87</v>
      </c>
      <c r="B6" s="1493"/>
      <c r="C6" s="1493"/>
      <c r="D6" s="1493"/>
      <c r="E6" s="1493"/>
      <c r="F6" s="1493"/>
      <c r="G6" s="1493"/>
      <c r="H6" s="1494"/>
    </row>
    <row r="7" spans="1:8" s="676" customFormat="1" ht="15.75" thickBot="1">
      <c r="A7" s="1486" t="s">
        <v>88</v>
      </c>
      <c r="B7" s="1487"/>
      <c r="C7" s="1465" t="s">
        <v>573</v>
      </c>
      <c r="D7" s="1466"/>
      <c r="E7" s="1466"/>
      <c r="F7" s="1466"/>
      <c r="G7" s="1467"/>
      <c r="H7" s="1463" t="s">
        <v>574</v>
      </c>
    </row>
    <row r="8" spans="1:8" s="676" customFormat="1" ht="26.25" thickBot="1">
      <c r="A8" s="1488"/>
      <c r="B8" s="1489"/>
      <c r="C8" s="781" t="s">
        <v>575</v>
      </c>
      <c r="D8" s="781" t="s">
        <v>576</v>
      </c>
      <c r="E8" s="781" t="s">
        <v>577</v>
      </c>
      <c r="F8" s="781" t="s">
        <v>444</v>
      </c>
      <c r="G8" s="781" t="s">
        <v>675</v>
      </c>
      <c r="H8" s="1464"/>
    </row>
    <row r="9" spans="1:8">
      <c r="A9" s="1495"/>
      <c r="B9" s="1496"/>
      <c r="C9" s="765"/>
      <c r="D9" s="765"/>
      <c r="E9" s="765"/>
      <c r="F9" s="765"/>
      <c r="G9" s="765"/>
      <c r="H9" s="765"/>
    </row>
    <row r="10" spans="1:8" ht="16.5" customHeight="1">
      <c r="A10" s="1497" t="s">
        <v>727</v>
      </c>
      <c r="B10" s="1498"/>
      <c r="C10" s="696">
        <f t="shared" ref="C10:H10" si="0">+C11+C21+C30+C41</f>
        <v>88528385</v>
      </c>
      <c r="D10" s="696">
        <f t="shared" si="0"/>
        <v>0</v>
      </c>
      <c r="E10" s="696">
        <f t="shared" si="0"/>
        <v>88528385</v>
      </c>
      <c r="F10" s="696">
        <f t="shared" si="0"/>
        <v>51914156</v>
      </c>
      <c r="G10" s="696">
        <f t="shared" si="0"/>
        <v>42832153</v>
      </c>
      <c r="H10" s="696">
        <f t="shared" si="0"/>
        <v>36614229</v>
      </c>
    </row>
    <row r="11" spans="1:8">
      <c r="A11" s="1499" t="s">
        <v>728</v>
      </c>
      <c r="B11" s="1500"/>
      <c r="C11" s="719">
        <f t="shared" ref="C11:H11" si="1">SUM(C12:C19)</f>
        <v>0</v>
      </c>
      <c r="D11" s="719">
        <f t="shared" si="1"/>
        <v>0</v>
      </c>
      <c r="E11" s="719">
        <f t="shared" si="1"/>
        <v>0</v>
      </c>
      <c r="F11" s="719">
        <f t="shared" si="1"/>
        <v>0</v>
      </c>
      <c r="G11" s="719">
        <f t="shared" si="1"/>
        <v>0</v>
      </c>
      <c r="H11" s="719">
        <f t="shared" si="1"/>
        <v>0</v>
      </c>
    </row>
    <row r="12" spans="1:8">
      <c r="A12" s="720"/>
      <c r="B12" s="721" t="s">
        <v>729</v>
      </c>
      <c r="C12" s="722"/>
      <c r="D12" s="722"/>
      <c r="E12" s="719">
        <f>C12+D12</f>
        <v>0</v>
      </c>
      <c r="F12" s="722"/>
      <c r="G12" s="722"/>
      <c r="H12" s="719">
        <f>+E12-F12</f>
        <v>0</v>
      </c>
    </row>
    <row r="13" spans="1:8">
      <c r="A13" s="720"/>
      <c r="B13" s="721" t="s">
        <v>730</v>
      </c>
      <c r="C13" s="722"/>
      <c r="D13" s="722"/>
      <c r="E13" s="719">
        <f t="shared" ref="E13:E19" si="2">C13+D13</f>
        <v>0</v>
      </c>
      <c r="F13" s="722"/>
      <c r="G13" s="722"/>
      <c r="H13" s="719">
        <f t="shared" ref="H13:H28" si="3">+E13-F13</f>
        <v>0</v>
      </c>
    </row>
    <row r="14" spans="1:8">
      <c r="A14" s="720"/>
      <c r="B14" s="721" t="s">
        <v>731</v>
      </c>
      <c r="C14" s="722"/>
      <c r="D14" s="722"/>
      <c r="E14" s="719">
        <f t="shared" si="2"/>
        <v>0</v>
      </c>
      <c r="F14" s="722"/>
      <c r="G14" s="722"/>
      <c r="H14" s="719">
        <f t="shared" si="3"/>
        <v>0</v>
      </c>
    </row>
    <row r="15" spans="1:8">
      <c r="A15" s="720"/>
      <c r="B15" s="721" t="s">
        <v>732</v>
      </c>
      <c r="C15" s="722"/>
      <c r="D15" s="722"/>
      <c r="E15" s="719">
        <f t="shared" si="2"/>
        <v>0</v>
      </c>
      <c r="F15" s="722"/>
      <c r="G15" s="722"/>
      <c r="H15" s="719">
        <f t="shared" si="3"/>
        <v>0</v>
      </c>
    </row>
    <row r="16" spans="1:8">
      <c r="A16" s="720"/>
      <c r="B16" s="721" t="s">
        <v>733</v>
      </c>
      <c r="C16" s="722"/>
      <c r="D16" s="722"/>
      <c r="E16" s="719">
        <f t="shared" si="2"/>
        <v>0</v>
      </c>
      <c r="F16" s="722"/>
      <c r="G16" s="722"/>
      <c r="H16" s="719">
        <f t="shared" si="3"/>
        <v>0</v>
      </c>
    </row>
    <row r="17" spans="1:8">
      <c r="A17" s="720"/>
      <c r="B17" s="721" t="s">
        <v>734</v>
      </c>
      <c r="C17" s="722"/>
      <c r="D17" s="722"/>
      <c r="E17" s="719">
        <f t="shared" si="2"/>
        <v>0</v>
      </c>
      <c r="F17" s="722"/>
      <c r="G17" s="722"/>
      <c r="H17" s="719">
        <f t="shared" si="3"/>
        <v>0</v>
      </c>
    </row>
    <row r="18" spans="1:8">
      <c r="A18" s="720"/>
      <c r="B18" s="721" t="s">
        <v>735</v>
      </c>
      <c r="C18" s="722"/>
      <c r="D18" s="722"/>
      <c r="E18" s="719">
        <f t="shared" si="2"/>
        <v>0</v>
      </c>
      <c r="F18" s="722"/>
      <c r="G18" s="722"/>
      <c r="H18" s="719">
        <f t="shared" si="3"/>
        <v>0</v>
      </c>
    </row>
    <row r="19" spans="1:8">
      <c r="A19" s="720"/>
      <c r="B19" s="721" t="s">
        <v>736</v>
      </c>
      <c r="C19" s="722"/>
      <c r="D19" s="722"/>
      <c r="E19" s="719">
        <f t="shared" si="2"/>
        <v>0</v>
      </c>
      <c r="F19" s="722"/>
      <c r="G19" s="722"/>
      <c r="H19" s="719">
        <f t="shared" si="3"/>
        <v>0</v>
      </c>
    </row>
    <row r="20" spans="1:8">
      <c r="A20" s="723"/>
      <c r="B20" s="724"/>
      <c r="C20" s="725"/>
      <c r="D20" s="725"/>
      <c r="E20" s="725"/>
      <c r="F20" s="725"/>
      <c r="G20" s="725"/>
      <c r="H20" s="726" t="s">
        <v>248</v>
      </c>
    </row>
    <row r="21" spans="1:8">
      <c r="A21" s="1499" t="s">
        <v>737</v>
      </c>
      <c r="B21" s="1500"/>
      <c r="C21" s="719">
        <f t="shared" ref="C21:H21" si="4">SUM(C22:C28)</f>
        <v>88528385</v>
      </c>
      <c r="D21" s="719">
        <f t="shared" si="4"/>
        <v>0</v>
      </c>
      <c r="E21" s="719">
        <f t="shared" si="4"/>
        <v>88528385</v>
      </c>
      <c r="F21" s="719">
        <f t="shared" si="4"/>
        <v>51914156</v>
      </c>
      <c r="G21" s="719">
        <f t="shared" si="4"/>
        <v>42832153</v>
      </c>
      <c r="H21" s="719">
        <f t="shared" si="4"/>
        <v>36614229</v>
      </c>
    </row>
    <row r="22" spans="1:8">
      <c r="A22" s="720"/>
      <c r="B22" s="721" t="s">
        <v>738</v>
      </c>
      <c r="C22" s="722"/>
      <c r="D22" s="722"/>
      <c r="E22" s="719">
        <f t="shared" ref="E22:E28" si="5">C22+D22</f>
        <v>0</v>
      </c>
      <c r="F22" s="722"/>
      <c r="G22" s="722"/>
      <c r="H22" s="719">
        <f t="shared" si="3"/>
        <v>0</v>
      </c>
    </row>
    <row r="23" spans="1:8">
      <c r="A23" s="720"/>
      <c r="B23" s="721" t="s">
        <v>739</v>
      </c>
      <c r="C23" s="722"/>
      <c r="D23" s="722"/>
      <c r="E23" s="719">
        <f t="shared" si="5"/>
        <v>0</v>
      </c>
      <c r="F23" s="722"/>
      <c r="G23" s="722"/>
      <c r="H23" s="719">
        <f t="shared" si="3"/>
        <v>0</v>
      </c>
    </row>
    <row r="24" spans="1:8">
      <c r="A24" s="720"/>
      <c r="B24" s="721" t="s">
        <v>740</v>
      </c>
      <c r="C24" s="722"/>
      <c r="D24" s="722"/>
      <c r="E24" s="719">
        <f t="shared" si="5"/>
        <v>0</v>
      </c>
      <c r="F24" s="722"/>
      <c r="G24" s="722"/>
      <c r="H24" s="719">
        <f t="shared" si="3"/>
        <v>0</v>
      </c>
    </row>
    <row r="25" spans="1:8">
      <c r="A25" s="720"/>
      <c r="B25" s="721" t="s">
        <v>741</v>
      </c>
      <c r="C25" s="722"/>
      <c r="D25" s="722"/>
      <c r="E25" s="719">
        <f t="shared" si="5"/>
        <v>0</v>
      </c>
      <c r="F25" s="722"/>
      <c r="G25" s="722"/>
      <c r="H25" s="719">
        <f t="shared" si="3"/>
        <v>0</v>
      </c>
    </row>
    <row r="26" spans="1:8">
      <c r="A26" s="720"/>
      <c r="B26" s="721" t="s">
        <v>742</v>
      </c>
      <c r="C26" s="722">
        <f>+'ETCA-II-13'!C134</f>
        <v>88528385</v>
      </c>
      <c r="D26" s="722">
        <f>+'ETCA-II-13'!D134</f>
        <v>0</v>
      </c>
      <c r="E26" s="719">
        <f t="shared" si="5"/>
        <v>88528385</v>
      </c>
      <c r="F26" s="722">
        <f>+'ETCA-II-13'!F134</f>
        <v>51914156</v>
      </c>
      <c r="G26" s="722">
        <f>+'ETCA-II-13'!G134</f>
        <v>42832153</v>
      </c>
      <c r="H26" s="719">
        <f t="shared" si="3"/>
        <v>36614229</v>
      </c>
    </row>
    <row r="27" spans="1:8">
      <c r="A27" s="720"/>
      <c r="B27" s="721" t="s">
        <v>743</v>
      </c>
      <c r="C27" s="722"/>
      <c r="D27" s="722"/>
      <c r="E27" s="719">
        <f t="shared" si="5"/>
        <v>0</v>
      </c>
      <c r="F27" s="722"/>
      <c r="G27" s="722"/>
      <c r="H27" s="719">
        <f t="shared" si="3"/>
        <v>0</v>
      </c>
    </row>
    <row r="28" spans="1:8">
      <c r="A28" s="720"/>
      <c r="B28" s="721" t="s">
        <v>744</v>
      </c>
      <c r="C28" s="722"/>
      <c r="D28" s="722"/>
      <c r="E28" s="719">
        <f t="shared" si="5"/>
        <v>0</v>
      </c>
      <c r="F28" s="722"/>
      <c r="G28" s="722"/>
      <c r="H28" s="719">
        <f t="shared" si="3"/>
        <v>0</v>
      </c>
    </row>
    <row r="29" spans="1:8">
      <c r="A29" s="723"/>
      <c r="B29" s="724"/>
      <c r="C29" s="727"/>
      <c r="D29" s="727"/>
      <c r="E29" s="727"/>
      <c r="F29" s="727"/>
      <c r="G29" s="727"/>
      <c r="H29" s="727"/>
    </row>
    <row r="30" spans="1:8">
      <c r="A30" s="1499" t="s">
        <v>745</v>
      </c>
      <c r="B30" s="1500"/>
      <c r="C30" s="719">
        <f t="shared" ref="C30:H30" si="6">SUM(C31:C39)</f>
        <v>0</v>
      </c>
      <c r="D30" s="719">
        <f t="shared" si="6"/>
        <v>0</v>
      </c>
      <c r="E30" s="719">
        <f t="shared" si="6"/>
        <v>0</v>
      </c>
      <c r="F30" s="719">
        <f t="shared" si="6"/>
        <v>0</v>
      </c>
      <c r="G30" s="719">
        <f t="shared" si="6"/>
        <v>0</v>
      </c>
      <c r="H30" s="719">
        <f t="shared" si="6"/>
        <v>0</v>
      </c>
    </row>
    <row r="31" spans="1:8">
      <c r="A31" s="720"/>
      <c r="B31" s="721" t="s">
        <v>746</v>
      </c>
      <c r="C31" s="722"/>
      <c r="D31" s="722"/>
      <c r="E31" s="719">
        <f t="shared" ref="E31:E39" si="7">C31+D31</f>
        <v>0</v>
      </c>
      <c r="F31" s="722"/>
      <c r="G31" s="722"/>
      <c r="H31" s="719">
        <f t="shared" ref="H31:H39" si="8">+E31-F31</f>
        <v>0</v>
      </c>
    </row>
    <row r="32" spans="1:8">
      <c r="A32" s="720"/>
      <c r="B32" s="721" t="s">
        <v>747</v>
      </c>
      <c r="C32" s="722"/>
      <c r="D32" s="722"/>
      <c r="E32" s="719">
        <f t="shared" si="7"/>
        <v>0</v>
      </c>
      <c r="F32" s="722"/>
      <c r="G32" s="722"/>
      <c r="H32" s="719">
        <f t="shared" si="8"/>
        <v>0</v>
      </c>
    </row>
    <row r="33" spans="1:8">
      <c r="A33" s="720"/>
      <c r="B33" s="721" t="s">
        <v>748</v>
      </c>
      <c r="C33" s="722"/>
      <c r="D33" s="722"/>
      <c r="E33" s="719">
        <f t="shared" si="7"/>
        <v>0</v>
      </c>
      <c r="F33" s="722"/>
      <c r="G33" s="722"/>
      <c r="H33" s="719">
        <f t="shared" si="8"/>
        <v>0</v>
      </c>
    </row>
    <row r="34" spans="1:8" ht="15.75" thickBot="1">
      <c r="A34" s="728"/>
      <c r="B34" s="729" t="s">
        <v>749</v>
      </c>
      <c r="C34" s="730"/>
      <c r="D34" s="730"/>
      <c r="E34" s="731">
        <f t="shared" si="7"/>
        <v>0</v>
      </c>
      <c r="F34" s="730"/>
      <c r="G34" s="730"/>
      <c r="H34" s="731">
        <f t="shared" si="8"/>
        <v>0</v>
      </c>
    </row>
    <row r="35" spans="1:8">
      <c r="A35" s="720"/>
      <c r="B35" s="721" t="s">
        <v>750</v>
      </c>
      <c r="C35" s="722"/>
      <c r="D35" s="722"/>
      <c r="E35" s="719">
        <f t="shared" si="7"/>
        <v>0</v>
      </c>
      <c r="F35" s="722"/>
      <c r="G35" s="722"/>
      <c r="H35" s="719">
        <f t="shared" si="8"/>
        <v>0</v>
      </c>
    </row>
    <row r="36" spans="1:8">
      <c r="A36" s="720"/>
      <c r="B36" s="721" t="s">
        <v>751</v>
      </c>
      <c r="C36" s="722"/>
      <c r="D36" s="722"/>
      <c r="E36" s="719">
        <f t="shared" si="7"/>
        <v>0</v>
      </c>
      <c r="F36" s="722"/>
      <c r="G36" s="722"/>
      <c r="H36" s="719">
        <f t="shared" si="8"/>
        <v>0</v>
      </c>
    </row>
    <row r="37" spans="1:8">
      <c r="A37" s="720"/>
      <c r="B37" s="721" t="s">
        <v>752</v>
      </c>
      <c r="C37" s="722"/>
      <c r="D37" s="722"/>
      <c r="E37" s="719">
        <f t="shared" si="7"/>
        <v>0</v>
      </c>
      <c r="F37" s="722"/>
      <c r="G37" s="722"/>
      <c r="H37" s="719">
        <f t="shared" si="8"/>
        <v>0</v>
      </c>
    </row>
    <row r="38" spans="1:8">
      <c r="A38" s="720"/>
      <c r="B38" s="721" t="s">
        <v>753</v>
      </c>
      <c r="C38" s="722"/>
      <c r="D38" s="722"/>
      <c r="E38" s="719">
        <f t="shared" si="7"/>
        <v>0</v>
      </c>
      <c r="F38" s="722"/>
      <c r="G38" s="722"/>
      <c r="H38" s="719">
        <f t="shared" si="8"/>
        <v>0</v>
      </c>
    </row>
    <row r="39" spans="1:8">
      <c r="A39" s="720"/>
      <c r="B39" s="721" t="s">
        <v>754</v>
      </c>
      <c r="C39" s="722"/>
      <c r="D39" s="722"/>
      <c r="E39" s="719">
        <f t="shared" si="7"/>
        <v>0</v>
      </c>
      <c r="F39" s="722"/>
      <c r="G39" s="722"/>
      <c r="H39" s="719">
        <f t="shared" si="8"/>
        <v>0</v>
      </c>
    </row>
    <row r="40" spans="1:8">
      <c r="A40" s="720"/>
      <c r="B40" s="721"/>
      <c r="C40" s="722"/>
      <c r="D40" s="722"/>
      <c r="E40" s="719"/>
      <c r="F40" s="722"/>
      <c r="G40" s="722"/>
      <c r="H40" s="719"/>
    </row>
    <row r="41" spans="1:8">
      <c r="A41" s="720" t="s">
        <v>755</v>
      </c>
      <c r="B41" s="721"/>
      <c r="C41" s="726">
        <f t="shared" ref="C41:H41" si="9">SUM(C42:C45)</f>
        <v>0</v>
      </c>
      <c r="D41" s="726">
        <f t="shared" si="9"/>
        <v>0</v>
      </c>
      <c r="E41" s="726">
        <f t="shared" si="9"/>
        <v>0</v>
      </c>
      <c r="F41" s="726">
        <f t="shared" si="9"/>
        <v>0</v>
      </c>
      <c r="G41" s="726">
        <f t="shared" si="9"/>
        <v>0</v>
      </c>
      <c r="H41" s="726">
        <f t="shared" si="9"/>
        <v>0</v>
      </c>
    </row>
    <row r="42" spans="1:8">
      <c r="A42" s="720"/>
      <c r="B42" s="721" t="s">
        <v>756</v>
      </c>
      <c r="C42" s="722"/>
      <c r="D42" s="722"/>
      <c r="E42" s="719">
        <f>C42+D42</f>
        <v>0</v>
      </c>
      <c r="F42" s="722"/>
      <c r="G42" s="722"/>
      <c r="H42" s="719">
        <f>+E42-F42</f>
        <v>0</v>
      </c>
    </row>
    <row r="43" spans="1:8">
      <c r="A43" s="720"/>
      <c r="B43" s="721" t="s">
        <v>757</v>
      </c>
      <c r="C43" s="722"/>
      <c r="D43" s="722"/>
      <c r="E43" s="719">
        <f>C43+D43</f>
        <v>0</v>
      </c>
      <c r="F43" s="722"/>
      <c r="G43" s="722"/>
      <c r="H43" s="719">
        <f>+E43-F43</f>
        <v>0</v>
      </c>
    </row>
    <row r="44" spans="1:8">
      <c r="A44" s="720"/>
      <c r="B44" s="721" t="s">
        <v>758</v>
      </c>
      <c r="C44" s="722"/>
      <c r="D44" s="722"/>
      <c r="E44" s="719">
        <f>C44+D44</f>
        <v>0</v>
      </c>
      <c r="F44" s="722"/>
      <c r="G44" s="722"/>
      <c r="H44" s="719">
        <f>+E44-F44</f>
        <v>0</v>
      </c>
    </row>
    <row r="45" spans="1:8">
      <c r="A45" s="720"/>
      <c r="B45" s="721" t="s">
        <v>759</v>
      </c>
      <c r="C45" s="722"/>
      <c r="D45" s="722"/>
      <c r="E45" s="719">
        <f>C45+D45</f>
        <v>0</v>
      </c>
      <c r="F45" s="722"/>
      <c r="G45" s="722"/>
      <c r="H45" s="719">
        <f>+E45-F45</f>
        <v>0</v>
      </c>
    </row>
    <row r="46" spans="1:8">
      <c r="A46" s="720"/>
      <c r="B46" s="721"/>
      <c r="C46" s="722"/>
      <c r="D46" s="722"/>
      <c r="E46" s="719"/>
      <c r="F46" s="722"/>
      <c r="G46" s="722"/>
      <c r="H46" s="719"/>
    </row>
    <row r="47" spans="1:8">
      <c r="A47" s="720" t="s">
        <v>760</v>
      </c>
      <c r="B47" s="721"/>
      <c r="C47" s="726">
        <f t="shared" ref="C47:H47" si="10">+C48+C58+C66+C77</f>
        <v>0</v>
      </c>
      <c r="D47" s="726">
        <f t="shared" si="10"/>
        <v>0</v>
      </c>
      <c r="E47" s="726">
        <f t="shared" si="10"/>
        <v>0</v>
      </c>
      <c r="F47" s="726">
        <f t="shared" si="10"/>
        <v>0</v>
      </c>
      <c r="G47" s="726">
        <f t="shared" si="10"/>
        <v>0</v>
      </c>
      <c r="H47" s="726">
        <f t="shared" si="10"/>
        <v>0</v>
      </c>
    </row>
    <row r="48" spans="1:8">
      <c r="A48" s="720" t="s">
        <v>728</v>
      </c>
      <c r="B48" s="721"/>
      <c r="C48" s="726">
        <f t="shared" ref="C48:H48" si="11">SUM(C49:C56)</f>
        <v>0</v>
      </c>
      <c r="D48" s="726">
        <f t="shared" si="11"/>
        <v>0</v>
      </c>
      <c r="E48" s="726">
        <f t="shared" si="11"/>
        <v>0</v>
      </c>
      <c r="F48" s="726">
        <f t="shared" si="11"/>
        <v>0</v>
      </c>
      <c r="G48" s="726">
        <f t="shared" si="11"/>
        <v>0</v>
      </c>
      <c r="H48" s="726">
        <f t="shared" si="11"/>
        <v>0</v>
      </c>
    </row>
    <row r="49" spans="1:8">
      <c r="A49" s="720"/>
      <c r="B49" s="721" t="s">
        <v>729</v>
      </c>
      <c r="C49" s="722"/>
      <c r="D49" s="722"/>
      <c r="E49" s="719">
        <f t="shared" ref="E49:E56" si="12">C49+D49</f>
        <v>0</v>
      </c>
      <c r="F49" s="722"/>
      <c r="G49" s="722"/>
      <c r="H49" s="719">
        <f t="shared" ref="H49:H56" si="13">+E49-F49</f>
        <v>0</v>
      </c>
    </row>
    <row r="50" spans="1:8">
      <c r="A50" s="720"/>
      <c r="B50" s="721" t="s">
        <v>730</v>
      </c>
      <c r="C50" s="722"/>
      <c r="D50" s="722"/>
      <c r="E50" s="719">
        <f t="shared" si="12"/>
        <v>0</v>
      </c>
      <c r="F50" s="722"/>
      <c r="G50" s="722"/>
      <c r="H50" s="719">
        <f t="shared" si="13"/>
        <v>0</v>
      </c>
    </row>
    <row r="51" spans="1:8">
      <c r="A51" s="720"/>
      <c r="B51" s="721" t="s">
        <v>731</v>
      </c>
      <c r="C51" s="722"/>
      <c r="D51" s="722"/>
      <c r="E51" s="719">
        <f t="shared" si="12"/>
        <v>0</v>
      </c>
      <c r="F51" s="722"/>
      <c r="G51" s="722"/>
      <c r="H51" s="719">
        <f t="shared" si="13"/>
        <v>0</v>
      </c>
    </row>
    <row r="52" spans="1:8">
      <c r="A52" s="720"/>
      <c r="B52" s="721" t="s">
        <v>732</v>
      </c>
      <c r="C52" s="722"/>
      <c r="D52" s="722"/>
      <c r="E52" s="719">
        <f t="shared" si="12"/>
        <v>0</v>
      </c>
      <c r="F52" s="722"/>
      <c r="G52" s="722"/>
      <c r="H52" s="719">
        <f t="shared" si="13"/>
        <v>0</v>
      </c>
    </row>
    <row r="53" spans="1:8">
      <c r="A53" s="720"/>
      <c r="B53" s="721" t="s">
        <v>733</v>
      </c>
      <c r="C53" s="722"/>
      <c r="D53" s="722"/>
      <c r="E53" s="719">
        <f t="shared" si="12"/>
        <v>0</v>
      </c>
      <c r="F53" s="722"/>
      <c r="G53" s="722"/>
      <c r="H53" s="719">
        <f t="shared" si="13"/>
        <v>0</v>
      </c>
    </row>
    <row r="54" spans="1:8">
      <c r="A54" s="720"/>
      <c r="B54" s="721" t="s">
        <v>734</v>
      </c>
      <c r="C54" s="722"/>
      <c r="D54" s="722"/>
      <c r="E54" s="719">
        <f t="shared" si="12"/>
        <v>0</v>
      </c>
      <c r="F54" s="722"/>
      <c r="G54" s="722"/>
      <c r="H54" s="719">
        <f t="shared" si="13"/>
        <v>0</v>
      </c>
    </row>
    <row r="55" spans="1:8">
      <c r="A55" s="720"/>
      <c r="B55" s="721" t="s">
        <v>735</v>
      </c>
      <c r="C55" s="722"/>
      <c r="D55" s="722"/>
      <c r="E55" s="719">
        <f t="shared" si="12"/>
        <v>0</v>
      </c>
      <c r="F55" s="722"/>
      <c r="G55" s="722"/>
      <c r="H55" s="719">
        <f t="shared" si="13"/>
        <v>0</v>
      </c>
    </row>
    <row r="56" spans="1:8">
      <c r="A56" s="720"/>
      <c r="B56" s="721" t="s">
        <v>736</v>
      </c>
      <c r="C56" s="722"/>
      <c r="D56" s="722"/>
      <c r="E56" s="719">
        <f t="shared" si="12"/>
        <v>0</v>
      </c>
      <c r="F56" s="722"/>
      <c r="G56" s="722"/>
      <c r="H56" s="719">
        <f t="shared" si="13"/>
        <v>0</v>
      </c>
    </row>
    <row r="57" spans="1:8">
      <c r="A57" s="720"/>
      <c r="B57" s="721"/>
      <c r="C57" s="722"/>
      <c r="D57" s="722"/>
      <c r="E57" s="719"/>
      <c r="F57" s="722"/>
      <c r="G57" s="722"/>
      <c r="H57" s="719"/>
    </row>
    <row r="58" spans="1:8">
      <c r="A58" s="720" t="s">
        <v>737</v>
      </c>
      <c r="B58" s="721"/>
      <c r="C58" s="726">
        <f t="shared" ref="C58:H58" si="14">SUM(C59:C65)</f>
        <v>0</v>
      </c>
      <c r="D58" s="726">
        <f t="shared" si="14"/>
        <v>0</v>
      </c>
      <c r="E58" s="726">
        <f t="shared" si="14"/>
        <v>0</v>
      </c>
      <c r="F58" s="726">
        <f t="shared" si="14"/>
        <v>0</v>
      </c>
      <c r="G58" s="726">
        <f t="shared" si="14"/>
        <v>0</v>
      </c>
      <c r="H58" s="726">
        <f t="shared" si="14"/>
        <v>0</v>
      </c>
    </row>
    <row r="59" spans="1:8">
      <c r="A59" s="720"/>
      <c r="B59" s="721" t="s">
        <v>738</v>
      </c>
      <c r="C59" s="722"/>
      <c r="D59" s="722"/>
      <c r="E59" s="719">
        <f t="shared" ref="E59:E65" si="15">C59+D59</f>
        <v>0</v>
      </c>
      <c r="F59" s="722"/>
      <c r="G59" s="722"/>
      <c r="H59" s="719">
        <f t="shared" ref="H59:H65" si="16">+E59-F59</f>
        <v>0</v>
      </c>
    </row>
    <row r="60" spans="1:8">
      <c r="A60" s="720"/>
      <c r="B60" s="721" t="s">
        <v>739</v>
      </c>
      <c r="C60" s="722"/>
      <c r="D60" s="722"/>
      <c r="E60" s="719">
        <f t="shared" si="15"/>
        <v>0</v>
      </c>
      <c r="F60" s="722"/>
      <c r="G60" s="722"/>
      <c r="H60" s="719">
        <f t="shared" si="16"/>
        <v>0</v>
      </c>
    </row>
    <row r="61" spans="1:8">
      <c r="A61" s="720"/>
      <c r="B61" s="721" t="s">
        <v>740</v>
      </c>
      <c r="C61" s="722"/>
      <c r="D61" s="722"/>
      <c r="E61" s="719">
        <f t="shared" si="15"/>
        <v>0</v>
      </c>
      <c r="F61" s="722"/>
      <c r="G61" s="722"/>
      <c r="H61" s="719">
        <f t="shared" si="16"/>
        <v>0</v>
      </c>
    </row>
    <row r="62" spans="1:8">
      <c r="A62" s="720"/>
      <c r="B62" s="721" t="s">
        <v>741</v>
      </c>
      <c r="C62" s="722"/>
      <c r="D62" s="722"/>
      <c r="E62" s="719">
        <f t="shared" si="15"/>
        <v>0</v>
      </c>
      <c r="F62" s="722"/>
      <c r="G62" s="722"/>
      <c r="H62" s="719">
        <f t="shared" si="16"/>
        <v>0</v>
      </c>
    </row>
    <row r="63" spans="1:8">
      <c r="A63" s="720"/>
      <c r="B63" s="721" t="s">
        <v>742</v>
      </c>
      <c r="C63" s="722"/>
      <c r="D63" s="722"/>
      <c r="E63" s="719">
        <f t="shared" si="15"/>
        <v>0</v>
      </c>
      <c r="F63" s="722"/>
      <c r="G63" s="722"/>
      <c r="H63" s="719">
        <f t="shared" si="16"/>
        <v>0</v>
      </c>
    </row>
    <row r="64" spans="1:8">
      <c r="A64" s="720"/>
      <c r="B64" s="721" t="s">
        <v>743</v>
      </c>
      <c r="C64" s="722"/>
      <c r="D64" s="722"/>
      <c r="E64" s="719">
        <f t="shared" si="15"/>
        <v>0</v>
      </c>
      <c r="F64" s="722"/>
      <c r="G64" s="722"/>
      <c r="H64" s="719">
        <f t="shared" si="16"/>
        <v>0</v>
      </c>
    </row>
    <row r="65" spans="1:8" ht="15.75" thickBot="1">
      <c r="A65" s="728"/>
      <c r="B65" s="729" t="s">
        <v>744</v>
      </c>
      <c r="C65" s="730"/>
      <c r="D65" s="730"/>
      <c r="E65" s="731">
        <f t="shared" si="15"/>
        <v>0</v>
      </c>
      <c r="F65" s="730"/>
      <c r="G65" s="730"/>
      <c r="H65" s="731">
        <f t="shared" si="16"/>
        <v>0</v>
      </c>
    </row>
    <row r="66" spans="1:8">
      <c r="A66" s="720" t="s">
        <v>745</v>
      </c>
      <c r="B66" s="721"/>
      <c r="C66" s="726">
        <f t="shared" ref="C66:H66" si="17">SUM(C67:C75)</f>
        <v>0</v>
      </c>
      <c r="D66" s="726">
        <f t="shared" si="17"/>
        <v>0</v>
      </c>
      <c r="E66" s="726">
        <f t="shared" si="17"/>
        <v>0</v>
      </c>
      <c r="F66" s="726">
        <f t="shared" si="17"/>
        <v>0</v>
      </c>
      <c r="G66" s="726">
        <f t="shared" si="17"/>
        <v>0</v>
      </c>
      <c r="H66" s="726">
        <f t="shared" si="17"/>
        <v>0</v>
      </c>
    </row>
    <row r="67" spans="1:8">
      <c r="A67" s="720"/>
      <c r="B67" s="721" t="s">
        <v>746</v>
      </c>
      <c r="C67" s="722"/>
      <c r="D67" s="722"/>
      <c r="E67" s="719">
        <f t="shared" ref="E67:E75" si="18">C67+D67</f>
        <v>0</v>
      </c>
      <c r="F67" s="722"/>
      <c r="G67" s="722"/>
      <c r="H67" s="719">
        <f t="shared" ref="H67:H75" si="19">+E67-F67</f>
        <v>0</v>
      </c>
    </row>
    <row r="68" spans="1:8">
      <c r="A68" s="720"/>
      <c r="B68" s="721" t="s">
        <v>747</v>
      </c>
      <c r="C68" s="722"/>
      <c r="D68" s="722"/>
      <c r="E68" s="719"/>
      <c r="F68" s="722"/>
      <c r="G68" s="722"/>
      <c r="H68" s="719">
        <f t="shared" si="19"/>
        <v>0</v>
      </c>
    </row>
    <row r="69" spans="1:8">
      <c r="A69" s="720"/>
      <c r="B69" s="721" t="s">
        <v>748</v>
      </c>
      <c r="C69" s="722"/>
      <c r="D69" s="722"/>
      <c r="E69" s="719">
        <f t="shared" si="18"/>
        <v>0</v>
      </c>
      <c r="F69" s="722"/>
      <c r="G69" s="722"/>
      <c r="H69" s="719">
        <f t="shared" si="19"/>
        <v>0</v>
      </c>
    </row>
    <row r="70" spans="1:8">
      <c r="A70" s="720"/>
      <c r="B70" s="721" t="s">
        <v>749</v>
      </c>
      <c r="C70" s="722"/>
      <c r="D70" s="722"/>
      <c r="E70" s="719">
        <f t="shared" si="18"/>
        <v>0</v>
      </c>
      <c r="F70" s="722"/>
      <c r="G70" s="722"/>
      <c r="H70" s="719">
        <f t="shared" si="19"/>
        <v>0</v>
      </c>
    </row>
    <row r="71" spans="1:8">
      <c r="A71" s="720"/>
      <c r="B71" s="721" t="s">
        <v>750</v>
      </c>
      <c r="C71" s="722"/>
      <c r="D71" s="722"/>
      <c r="E71" s="719">
        <f t="shared" si="18"/>
        <v>0</v>
      </c>
      <c r="F71" s="722"/>
      <c r="G71" s="722"/>
      <c r="H71" s="719">
        <f t="shared" si="19"/>
        <v>0</v>
      </c>
    </row>
    <row r="72" spans="1:8">
      <c r="A72" s="720"/>
      <c r="B72" s="721" t="s">
        <v>751</v>
      </c>
      <c r="C72" s="722"/>
      <c r="D72" s="722"/>
      <c r="E72" s="719">
        <f t="shared" si="18"/>
        <v>0</v>
      </c>
      <c r="F72" s="722"/>
      <c r="G72" s="722"/>
      <c r="H72" s="719">
        <f t="shared" si="19"/>
        <v>0</v>
      </c>
    </row>
    <row r="73" spans="1:8">
      <c r="A73" s="720"/>
      <c r="B73" s="721" t="s">
        <v>752</v>
      </c>
      <c r="C73" s="722"/>
      <c r="D73" s="722"/>
      <c r="E73" s="719">
        <f t="shared" si="18"/>
        <v>0</v>
      </c>
      <c r="F73" s="722"/>
      <c r="G73" s="722"/>
      <c r="H73" s="719">
        <f t="shared" si="19"/>
        <v>0</v>
      </c>
    </row>
    <row r="74" spans="1:8">
      <c r="A74" s="720"/>
      <c r="B74" s="721" t="s">
        <v>753</v>
      </c>
      <c r="C74" s="722"/>
      <c r="D74" s="722"/>
      <c r="E74" s="719">
        <f t="shared" si="18"/>
        <v>0</v>
      </c>
      <c r="F74" s="722"/>
      <c r="G74" s="722"/>
      <c r="H74" s="719">
        <f t="shared" si="19"/>
        <v>0</v>
      </c>
    </row>
    <row r="75" spans="1:8">
      <c r="A75" s="720"/>
      <c r="B75" s="721" t="s">
        <v>754</v>
      </c>
      <c r="C75" s="722"/>
      <c r="D75" s="722"/>
      <c r="E75" s="719">
        <f t="shared" si="18"/>
        <v>0</v>
      </c>
      <c r="F75" s="722"/>
      <c r="G75" s="722"/>
      <c r="H75" s="719">
        <f t="shared" si="19"/>
        <v>0</v>
      </c>
    </row>
    <row r="76" spans="1:8">
      <c r="A76" s="720"/>
      <c r="B76" s="721"/>
      <c r="C76" s="722"/>
      <c r="D76" s="722"/>
      <c r="E76" s="719"/>
      <c r="F76" s="722"/>
      <c r="G76" s="722"/>
      <c r="H76" s="719"/>
    </row>
    <row r="77" spans="1:8">
      <c r="A77" s="720" t="s">
        <v>755</v>
      </c>
      <c r="B77" s="721"/>
      <c r="C77" s="726">
        <f t="shared" ref="C77:H77" si="20">SUM(C78:C81)</f>
        <v>0</v>
      </c>
      <c r="D77" s="726">
        <f t="shared" si="20"/>
        <v>0</v>
      </c>
      <c r="E77" s="726">
        <f t="shared" si="20"/>
        <v>0</v>
      </c>
      <c r="F77" s="726">
        <f t="shared" si="20"/>
        <v>0</v>
      </c>
      <c r="G77" s="726">
        <f t="shared" si="20"/>
        <v>0</v>
      </c>
      <c r="H77" s="726">
        <f t="shared" si="20"/>
        <v>0</v>
      </c>
    </row>
    <row r="78" spans="1:8">
      <c r="A78" s="720"/>
      <c r="B78" s="721" t="s">
        <v>756</v>
      </c>
      <c r="C78" s="722">
        <v>0</v>
      </c>
      <c r="D78" s="722"/>
      <c r="E78" s="719">
        <f>C78+D78</f>
        <v>0</v>
      </c>
      <c r="F78" s="722"/>
      <c r="G78" s="722"/>
      <c r="H78" s="719">
        <f>+E78-F78</f>
        <v>0</v>
      </c>
    </row>
    <row r="79" spans="1:8">
      <c r="A79" s="720"/>
      <c r="B79" s="721" t="s">
        <v>757</v>
      </c>
      <c r="C79" s="722">
        <v>0</v>
      </c>
      <c r="D79" s="722"/>
      <c r="E79" s="719">
        <f>C79+D79</f>
        <v>0</v>
      </c>
      <c r="F79" s="722"/>
      <c r="G79" s="722"/>
      <c r="H79" s="719">
        <f>+E79-F79</f>
        <v>0</v>
      </c>
    </row>
    <row r="80" spans="1:8">
      <c r="A80" s="720"/>
      <c r="B80" s="721" t="s">
        <v>758</v>
      </c>
      <c r="C80" s="722">
        <v>0</v>
      </c>
      <c r="D80" s="722"/>
      <c r="E80" s="719">
        <f>C80+D80</f>
        <v>0</v>
      </c>
      <c r="F80" s="722"/>
      <c r="G80" s="722"/>
      <c r="H80" s="719">
        <f>+E80-F80</f>
        <v>0</v>
      </c>
    </row>
    <row r="81" spans="1:9">
      <c r="A81" s="720"/>
      <c r="B81" s="721" t="s">
        <v>759</v>
      </c>
      <c r="C81" s="722"/>
      <c r="D81" s="722"/>
      <c r="E81" s="719">
        <f>C81+D81</f>
        <v>0</v>
      </c>
      <c r="F81" s="722"/>
      <c r="G81" s="722"/>
      <c r="H81" s="719">
        <f>+E81-F81</f>
        <v>0</v>
      </c>
    </row>
    <row r="82" spans="1:9">
      <c r="A82" s="720"/>
      <c r="B82" s="721"/>
      <c r="C82" s="722"/>
      <c r="D82" s="722"/>
      <c r="E82" s="719"/>
      <c r="F82" s="722"/>
      <c r="G82" s="722"/>
      <c r="H82" s="719"/>
    </row>
    <row r="83" spans="1:9" ht="15.75" thickBot="1">
      <c r="A83" s="728" t="s">
        <v>654</v>
      </c>
      <c r="B83" s="729"/>
      <c r="C83" s="743">
        <f t="shared" ref="C83:H83" si="21">+C10+C47</f>
        <v>88528385</v>
      </c>
      <c r="D83" s="743">
        <f t="shared" si="21"/>
        <v>0</v>
      </c>
      <c r="E83" s="743">
        <f t="shared" si="21"/>
        <v>88528385</v>
      </c>
      <c r="F83" s="743">
        <f t="shared" si="21"/>
        <v>51914156</v>
      </c>
      <c r="G83" s="743">
        <f t="shared" si="21"/>
        <v>42832153</v>
      </c>
      <c r="H83" s="743">
        <f t="shared" si="21"/>
        <v>36614229</v>
      </c>
      <c r="I83" s="515" t="str">
        <f>IF((C83-'ETCA-II-11'!B45)&gt;0.9,"ERROR!!!!! EL MONTO NO COINCIDE CON LO REPORTADO EN EL FORMATO ETCA-II-11 EN EL TOTAL DEL GASTO","")</f>
        <v/>
      </c>
    </row>
    <row r="84" spans="1:9">
      <c r="A84" s="732"/>
      <c r="B84" s="732"/>
      <c r="C84" s="733"/>
      <c r="D84" s="733"/>
      <c r="E84" s="734"/>
      <c r="F84" s="733"/>
      <c r="G84" s="733"/>
      <c r="H84" s="734"/>
      <c r="I84" s="515" t="str">
        <f>IF((D83-'ETCA-II-11'!C45)&gt;0.9,"ERROR!!!!! EL MONTO NO COINCIDE CON LO REPORTADO EN EL FORMATO ETCA-II-11 EN EL TOTAL DEL GASTO","")</f>
        <v/>
      </c>
    </row>
    <row r="85" spans="1:9">
      <c r="A85" s="732"/>
      <c r="B85" s="732"/>
      <c r="C85" s="733"/>
      <c r="D85" s="733"/>
      <c r="E85" s="734"/>
      <c r="F85" s="733"/>
      <c r="G85" s="733"/>
      <c r="H85" s="734"/>
      <c r="I85" t="str">
        <f>IF((E83-'ETCA-II-11'!D45),"ERROR!!!!! EL MONTO NO COINCIDE CON LO REPORTADO EN EL FORMATO ETCA-II-11 EN EL TOTAL DEL GASTO","")</f>
        <v/>
      </c>
    </row>
    <row r="86" spans="1:9">
      <c r="A86" s="732"/>
      <c r="B86" s="732"/>
      <c r="C86" s="733"/>
      <c r="D86" s="733"/>
      <c r="E86" s="734"/>
      <c r="F86" s="733"/>
      <c r="G86" s="733"/>
      <c r="H86" s="734"/>
      <c r="I86" t="str">
        <f>IF((F83-'ETCA-II-11'!E45)&gt;0.9,"ERROR!!!!! EL MONTO NO COINCIDE CON LO REPORTADO EN EL FORMATO ETCA-II-11 EN EL TOTAL DEL GASTO","")</f>
        <v/>
      </c>
    </row>
    <row r="87" spans="1:9">
      <c r="A87" s="732"/>
      <c r="B87" s="732"/>
      <c r="C87" s="733"/>
      <c r="D87" s="733"/>
      <c r="E87" s="734"/>
      <c r="F87" s="733"/>
      <c r="G87" s="733"/>
      <c r="H87" s="734"/>
      <c r="I87" t="str">
        <f>IF((G83-'ETCA-II-11'!F45)&gt;0.9,"ERROR!!!!! EL MONTO NO COINCIDE CON LO REPORTADO EN EL FORMATO ETCA-II-11 EN EL TOTAL DEL GASTO","")</f>
        <v/>
      </c>
    </row>
    <row r="88" spans="1:9">
      <c r="A88" s="732"/>
      <c r="B88" s="732"/>
      <c r="C88" s="733"/>
      <c r="D88" s="733"/>
      <c r="E88" s="734"/>
      <c r="F88" s="733"/>
      <c r="G88" s="733"/>
      <c r="H88" s="734"/>
      <c r="I88" t="str">
        <f>IF((H83-'ETCA-II-11'!G45)&gt;0.9,"ERROR!!!!! EL MONTO NO COINCIDE CON LO REPORTADO EN EL FORMATO ETCA-II-11 EN EL TOTAL DEL GASTO","")</f>
        <v/>
      </c>
    </row>
    <row r="89" spans="1:9">
      <c r="A89" s="732"/>
      <c r="B89" s="732"/>
      <c r="C89" s="733"/>
      <c r="D89" s="733"/>
      <c r="E89" s="734"/>
      <c r="F89" s="733"/>
      <c r="G89" s="733"/>
      <c r="H89" s="734"/>
    </row>
  </sheetData>
  <sheetProtection sheet="1" scenarios="1" formatColumns="0" formatRows="0" insertHyperlinks="0"/>
  <mergeCells count="14">
    <mergeCell ref="A9:B9"/>
    <mergeCell ref="A10:B10"/>
    <mergeCell ref="A11:B11"/>
    <mergeCell ref="A21:B21"/>
    <mergeCell ref="A30:B30"/>
    <mergeCell ref="A7:B8"/>
    <mergeCell ref="C7:G7"/>
    <mergeCell ref="H7:H8"/>
    <mergeCell ref="A1:H1"/>
    <mergeCell ref="A3:H3"/>
    <mergeCell ref="A4:H4"/>
    <mergeCell ref="A5:H5"/>
    <mergeCell ref="A6:H6"/>
    <mergeCell ref="A2:H2"/>
  </mergeCells>
  <pageMargins left="0.19685039370078741" right="0.31496062992125984" top="0.74803149606299213" bottom="0.74803149606299213" header="0.31496062992125984" footer="0.31496062992125984"/>
  <pageSetup scale="90" orientation="landscape" r:id="rId1"/>
  <drawing r:id="rId2"/>
</worksheet>
</file>

<file path=xl/worksheets/sheet26.xml><?xml version="1.0" encoding="utf-8"?>
<worksheet xmlns="http://schemas.openxmlformats.org/spreadsheetml/2006/main" xmlns:r="http://schemas.openxmlformats.org/officeDocument/2006/relationships">
  <dimension ref="A1:I137"/>
  <sheetViews>
    <sheetView view="pageBreakPreview" topLeftCell="A115" zoomScaleNormal="112" zoomScaleSheetLayoutView="100" workbookViewId="0">
      <selection activeCell="A123" sqref="A123:XFD123"/>
    </sheetView>
  </sheetViews>
  <sheetFormatPr baseColWidth="10" defaultColWidth="11.42578125" defaultRowHeight="16.5"/>
  <cols>
    <col min="1" max="1" width="10.42578125" style="34" customWidth="1"/>
    <col min="2" max="2" width="39.7109375" style="6" customWidth="1"/>
    <col min="3" max="7" width="12.7109375" style="6" customWidth="1"/>
    <col min="8" max="8" width="11.7109375" style="6" customWidth="1"/>
    <col min="9" max="9" width="9.42578125" style="6" customWidth="1"/>
    <col min="10" max="16384" width="11.42578125" style="3"/>
  </cols>
  <sheetData>
    <row r="1" spans="1:9" s="6" customFormat="1">
      <c r="A1" s="1441" t="s">
        <v>23</v>
      </c>
      <c r="B1" s="1441"/>
      <c r="C1" s="1441"/>
      <c r="D1" s="1441"/>
      <c r="E1" s="1441"/>
      <c r="F1" s="1441"/>
      <c r="G1" s="1441"/>
      <c r="H1" s="1441"/>
      <c r="I1" s="1441"/>
    </row>
    <row r="2" spans="1:9" s="31" customFormat="1" ht="15.75">
      <c r="A2" s="1441" t="s">
        <v>510</v>
      </c>
      <c r="B2" s="1441"/>
      <c r="C2" s="1441"/>
      <c r="D2" s="1441"/>
      <c r="E2" s="1441"/>
      <c r="F2" s="1441"/>
      <c r="G2" s="1441"/>
      <c r="H2" s="1441"/>
      <c r="I2" s="1441"/>
    </row>
    <row r="3" spans="1:9" s="31" customFormat="1" ht="15.75">
      <c r="A3" s="1441" t="s">
        <v>761</v>
      </c>
      <c r="B3" s="1441"/>
      <c r="C3" s="1441"/>
      <c r="D3" s="1441"/>
      <c r="E3" s="1441"/>
      <c r="F3" s="1441"/>
      <c r="G3" s="1441"/>
      <c r="H3" s="1441"/>
      <c r="I3" s="1441"/>
    </row>
    <row r="4" spans="1:9" s="31" customFormat="1">
      <c r="A4" s="1506" t="str">
        <f>'ETCA-I-01'!A3:G3</f>
        <v>TELEVISORA DE HERMOSILLO, S.A. de C.V.</v>
      </c>
      <c r="B4" s="1506"/>
      <c r="C4" s="1506"/>
      <c r="D4" s="1506"/>
      <c r="E4" s="1506"/>
      <c r="F4" s="1506"/>
      <c r="G4" s="1506"/>
      <c r="H4" s="1506"/>
      <c r="I4" s="1506"/>
    </row>
    <row r="5" spans="1:9" s="31" customFormat="1">
      <c r="A5" s="1506" t="str">
        <f>'ETCA-I-03'!A4:D4</f>
        <v>Del 01 de Enero al 30 de Junio de 2019</v>
      </c>
      <c r="B5" s="1506"/>
      <c r="C5" s="1506"/>
      <c r="D5" s="1506"/>
      <c r="E5" s="1506"/>
      <c r="F5" s="1506"/>
      <c r="G5" s="1506"/>
      <c r="H5" s="1506"/>
      <c r="I5" s="1506"/>
    </row>
    <row r="6" spans="1:9" s="32" customFormat="1" ht="17.25" thickBot="1">
      <c r="A6" s="47"/>
      <c r="B6" s="47"/>
      <c r="C6" s="1507" t="s">
        <v>762</v>
      </c>
      <c r="D6" s="1507"/>
      <c r="E6" s="1507"/>
      <c r="F6" s="47"/>
      <c r="G6" s="4"/>
      <c r="H6" s="1508"/>
      <c r="I6" s="1508"/>
    </row>
    <row r="7" spans="1:9" ht="38.25" customHeight="1">
      <c r="A7" s="1502" t="s">
        <v>763</v>
      </c>
      <c r="B7" s="1503"/>
      <c r="C7" s="199" t="s">
        <v>514</v>
      </c>
      <c r="D7" s="199" t="s">
        <v>442</v>
      </c>
      <c r="E7" s="199" t="s">
        <v>515</v>
      </c>
      <c r="F7" s="200" t="s">
        <v>516</v>
      </c>
      <c r="G7" s="200" t="s">
        <v>517</v>
      </c>
      <c r="H7" s="199" t="s">
        <v>518</v>
      </c>
      <c r="I7" s="201" t="s">
        <v>764</v>
      </c>
    </row>
    <row r="8" spans="1:9" ht="18" customHeight="1" thickBot="1">
      <c r="A8" s="1504"/>
      <c r="B8" s="1505"/>
      <c r="C8" s="289" t="s">
        <v>422</v>
      </c>
      <c r="D8" s="289" t="s">
        <v>423</v>
      </c>
      <c r="E8" s="289" t="s">
        <v>519</v>
      </c>
      <c r="F8" s="328" t="s">
        <v>425</v>
      </c>
      <c r="G8" s="328" t="s">
        <v>426</v>
      </c>
      <c r="H8" s="289" t="s">
        <v>520</v>
      </c>
      <c r="I8" s="290" t="s">
        <v>765</v>
      </c>
    </row>
    <row r="9" spans="1:9" ht="18.75" customHeight="1">
      <c r="A9" s="318"/>
      <c r="B9" s="319"/>
      <c r="C9" s="320"/>
      <c r="D9" s="320"/>
      <c r="E9" s="320"/>
      <c r="F9" s="320"/>
      <c r="G9" s="320"/>
      <c r="H9" s="320"/>
      <c r="I9" s="321"/>
    </row>
    <row r="10" spans="1:9" ht="20.100000000000001" customHeight="1">
      <c r="A10" s="322">
        <v>1000</v>
      </c>
      <c r="B10" s="323" t="s">
        <v>766</v>
      </c>
      <c r="C10" s="1025">
        <f>SUM(C11:C47)+1</f>
        <v>57610577</v>
      </c>
      <c r="D10" s="1026">
        <f>SUM(D11:D47)</f>
        <v>0</v>
      </c>
      <c r="E10" s="1025">
        <f>SUM(E11:E47)+1</f>
        <v>57610577</v>
      </c>
      <c r="F10" s="1027">
        <f>SUM(F11:F47)-3</f>
        <v>37144437</v>
      </c>
      <c r="G10" s="1027">
        <f>SUM(G11:G47)+1</f>
        <v>30354700</v>
      </c>
      <c r="H10" s="1028">
        <f>E10-F10</f>
        <v>20466140</v>
      </c>
      <c r="I10" s="1029">
        <f>IF(E10=0,"",F10/E10)</f>
        <v>0.64475030340348782</v>
      </c>
    </row>
    <row r="11" spans="1:9" s="35" customFormat="1" ht="17.25" customHeight="1">
      <c r="A11" s="324">
        <v>1100</v>
      </c>
      <c r="B11" s="325" t="s">
        <v>767</v>
      </c>
      <c r="C11" s="1030"/>
      <c r="D11" s="1031"/>
      <c r="E11" s="1032"/>
      <c r="F11" s="1033"/>
      <c r="G11" s="1034"/>
      <c r="H11" s="1035"/>
      <c r="I11" s="527" t="str">
        <f t="shared" ref="I11:I134" si="0">IF(E11=0,"",F11/E11)</f>
        <v/>
      </c>
    </row>
    <row r="12" spans="1:9" s="35" customFormat="1" ht="17.25" customHeight="1">
      <c r="A12" s="326">
        <v>113</v>
      </c>
      <c r="B12" s="325" t="s">
        <v>768</v>
      </c>
      <c r="C12" s="1032"/>
      <c r="D12" s="1036"/>
      <c r="E12" s="1032"/>
      <c r="F12" s="1037"/>
      <c r="G12" s="1038"/>
      <c r="H12" s="1035"/>
      <c r="I12" s="527" t="str">
        <f t="shared" si="0"/>
        <v/>
      </c>
    </row>
    <row r="13" spans="1:9" s="35" customFormat="1" ht="17.25" customHeight="1">
      <c r="A13" s="327">
        <v>11301</v>
      </c>
      <c r="B13" s="325" t="s">
        <v>769</v>
      </c>
      <c r="C13" s="1039">
        <v>31020238</v>
      </c>
      <c r="D13" s="1036">
        <v>0</v>
      </c>
      <c r="E13" s="1032">
        <f t="shared" ref="E13:E32" si="1">C13+D13</f>
        <v>31020238</v>
      </c>
      <c r="F13" s="1040">
        <v>19288186</v>
      </c>
      <c r="G13" s="1040">
        <v>19275088</v>
      </c>
      <c r="H13" s="1035">
        <f t="shared" ref="H13:H29" si="2">E13-F13</f>
        <v>11732052</v>
      </c>
      <c r="I13" s="527">
        <f>IF(E13=0,"",F13/E13)</f>
        <v>0.62179361744419881</v>
      </c>
    </row>
    <row r="14" spans="1:9" s="35" customFormat="1" ht="17.25" customHeight="1">
      <c r="A14" s="327">
        <v>11303</v>
      </c>
      <c r="B14" s="325" t="s">
        <v>4823</v>
      </c>
      <c r="C14" s="1039">
        <v>2893787</v>
      </c>
      <c r="D14" s="1036">
        <v>0</v>
      </c>
      <c r="E14" s="1032">
        <f t="shared" si="1"/>
        <v>2893787</v>
      </c>
      <c r="F14" s="1040">
        <v>1627551</v>
      </c>
      <c r="G14" s="1040">
        <v>1595528</v>
      </c>
      <c r="H14" s="1035">
        <f t="shared" si="2"/>
        <v>1266236</v>
      </c>
      <c r="I14" s="527">
        <f>IF(E14=0,"",F14/E14)</f>
        <v>0.56242943934712541</v>
      </c>
    </row>
    <row r="15" spans="1:9" s="35" customFormat="1" ht="17.25" customHeight="1">
      <c r="A15" s="327">
        <v>11306</v>
      </c>
      <c r="B15" s="325" t="s">
        <v>770</v>
      </c>
      <c r="C15" s="1041"/>
      <c r="D15" s="1036"/>
      <c r="E15" s="1032"/>
      <c r="F15" s="1040"/>
      <c r="G15" s="1040"/>
      <c r="H15" s="1035"/>
      <c r="I15" s="527" t="str">
        <f t="shared" si="0"/>
        <v/>
      </c>
    </row>
    <row r="16" spans="1:9" s="35" customFormat="1" ht="17.25" customHeight="1">
      <c r="A16" s="327">
        <v>11307</v>
      </c>
      <c r="B16" s="325" t="s">
        <v>771</v>
      </c>
      <c r="C16" s="1041"/>
      <c r="D16" s="1036"/>
      <c r="E16" s="1032"/>
      <c r="F16" s="1042"/>
      <c r="G16" s="1042"/>
      <c r="H16" s="1035"/>
      <c r="I16" s="527" t="str">
        <f t="shared" si="0"/>
        <v/>
      </c>
    </row>
    <row r="17" spans="1:9" s="35" customFormat="1" ht="17.25" customHeight="1">
      <c r="A17" s="327">
        <v>11308</v>
      </c>
      <c r="B17" s="325" t="s">
        <v>4824</v>
      </c>
      <c r="C17" s="1043">
        <v>1688612</v>
      </c>
      <c r="D17" s="1036">
        <v>0</v>
      </c>
      <c r="E17" s="1032">
        <f t="shared" si="1"/>
        <v>1688612</v>
      </c>
      <c r="F17" s="1040">
        <v>1195625</v>
      </c>
      <c r="G17" s="1040">
        <v>1195625</v>
      </c>
      <c r="H17" s="1035">
        <f t="shared" ref="H17" si="3">E17-F17</f>
        <v>492987</v>
      </c>
      <c r="I17" s="527">
        <f>IF(E17=0,"",F17/E17)</f>
        <v>0.70805193851518289</v>
      </c>
    </row>
    <row r="18" spans="1:9" s="35" customFormat="1" ht="17.25" customHeight="1">
      <c r="A18" s="327">
        <v>11309</v>
      </c>
      <c r="B18" s="325" t="s">
        <v>772</v>
      </c>
      <c r="C18" s="1032"/>
      <c r="D18" s="1036"/>
      <c r="E18" s="1032"/>
      <c r="F18" s="1042"/>
      <c r="G18" s="1042"/>
      <c r="H18" s="1035"/>
      <c r="I18" s="527" t="str">
        <f t="shared" si="0"/>
        <v/>
      </c>
    </row>
    <row r="19" spans="1:9" s="35" customFormat="1" ht="17.25" customHeight="1">
      <c r="A19" s="327">
        <v>11310</v>
      </c>
      <c r="B19" s="325" t="s">
        <v>773</v>
      </c>
      <c r="C19" s="1032"/>
      <c r="D19" s="1036"/>
      <c r="E19" s="1032"/>
      <c r="F19" s="1040"/>
      <c r="G19" s="1040"/>
      <c r="H19" s="1035"/>
      <c r="I19" s="527" t="str">
        <f t="shared" si="0"/>
        <v/>
      </c>
    </row>
    <row r="20" spans="1:9" s="35" customFormat="1" ht="17.25" customHeight="1">
      <c r="A20" s="326">
        <v>121</v>
      </c>
      <c r="B20" s="325" t="s">
        <v>774</v>
      </c>
      <c r="C20" s="1032"/>
      <c r="D20" s="1036"/>
      <c r="E20" s="1032"/>
      <c r="F20" s="1042"/>
      <c r="G20" s="1042"/>
      <c r="H20" s="1035"/>
      <c r="I20" s="527" t="str">
        <f t="shared" si="0"/>
        <v/>
      </c>
    </row>
    <row r="21" spans="1:9" s="35" customFormat="1" ht="17.25" customHeight="1">
      <c r="A21" s="327">
        <v>12101</v>
      </c>
      <c r="B21" s="325" t="s">
        <v>775</v>
      </c>
      <c r="C21" s="1043">
        <v>526349</v>
      </c>
      <c r="D21" s="1036">
        <v>0</v>
      </c>
      <c r="E21" s="1032">
        <f t="shared" si="1"/>
        <v>526349</v>
      </c>
      <c r="F21" s="1040">
        <v>212871</v>
      </c>
      <c r="G21" s="1040">
        <v>212871</v>
      </c>
      <c r="H21" s="1035">
        <f t="shared" si="2"/>
        <v>313478</v>
      </c>
      <c r="I21" s="527">
        <f>IF(E21=0,"",F21/E21)</f>
        <v>0.40442938050609006</v>
      </c>
    </row>
    <row r="22" spans="1:9" s="35" customFormat="1" ht="17.25" customHeight="1">
      <c r="A22" s="326">
        <v>122</v>
      </c>
      <c r="B22" s="325" t="s">
        <v>776</v>
      </c>
      <c r="C22" s="1032"/>
      <c r="D22" s="1036"/>
      <c r="E22" s="1032"/>
      <c r="F22" s="1042"/>
      <c r="G22" s="1042"/>
      <c r="H22" s="1035"/>
      <c r="I22" s="527" t="str">
        <f t="shared" si="0"/>
        <v/>
      </c>
    </row>
    <row r="23" spans="1:9" s="35" customFormat="1" ht="17.25" customHeight="1">
      <c r="A23" s="327">
        <v>12201</v>
      </c>
      <c r="B23" s="325" t="s">
        <v>776</v>
      </c>
      <c r="C23" s="1032"/>
      <c r="D23" s="1036"/>
      <c r="E23" s="1032"/>
      <c r="F23" s="1040"/>
      <c r="G23" s="1040"/>
      <c r="H23" s="1035"/>
      <c r="I23" s="527" t="str">
        <f t="shared" si="0"/>
        <v/>
      </c>
    </row>
    <row r="24" spans="1:9" s="35" customFormat="1" ht="17.25" customHeight="1">
      <c r="A24" s="324">
        <v>1300</v>
      </c>
      <c r="B24" s="325" t="s">
        <v>777</v>
      </c>
      <c r="C24" s="1032"/>
      <c r="D24" s="1036"/>
      <c r="E24" s="1032"/>
      <c r="F24" s="1040"/>
      <c r="G24" s="1040"/>
      <c r="H24" s="1035"/>
      <c r="I24" s="527" t="str">
        <f t="shared" si="0"/>
        <v/>
      </c>
    </row>
    <row r="25" spans="1:9" s="35" customFormat="1" ht="17.25" customHeight="1">
      <c r="A25" s="326">
        <v>131</v>
      </c>
      <c r="B25" s="325" t="s">
        <v>778</v>
      </c>
      <c r="C25" s="1032"/>
      <c r="D25" s="1036"/>
      <c r="E25" s="1032"/>
      <c r="F25" s="1040"/>
      <c r="G25" s="1040"/>
      <c r="H25" s="1035"/>
      <c r="I25" s="527" t="str">
        <f t="shared" si="0"/>
        <v/>
      </c>
    </row>
    <row r="26" spans="1:9" s="35" customFormat="1" ht="17.25" customHeight="1">
      <c r="A26" s="327">
        <v>13101</v>
      </c>
      <c r="B26" s="325" t="s">
        <v>779</v>
      </c>
      <c r="C26" s="1032"/>
      <c r="D26" s="1036"/>
      <c r="E26" s="1032"/>
      <c r="F26" s="1042"/>
      <c r="G26" s="1042"/>
      <c r="H26" s="1035"/>
      <c r="I26" s="527" t="str">
        <f t="shared" si="0"/>
        <v/>
      </c>
    </row>
    <row r="27" spans="1:9" s="35" customFormat="1" ht="17.25" customHeight="1">
      <c r="A27" s="326">
        <v>132</v>
      </c>
      <c r="B27" s="325" t="s">
        <v>780</v>
      </c>
      <c r="C27" s="1032"/>
      <c r="D27" s="1036"/>
      <c r="E27" s="1032"/>
      <c r="F27" s="1040"/>
      <c r="G27" s="1040"/>
      <c r="H27" s="1035"/>
      <c r="I27" s="527" t="str">
        <f t="shared" si="0"/>
        <v/>
      </c>
    </row>
    <row r="28" spans="1:9" s="35" customFormat="1" ht="17.25" customHeight="1">
      <c r="A28" s="327">
        <v>13201</v>
      </c>
      <c r="B28" s="325" t="s">
        <v>781</v>
      </c>
      <c r="C28" s="1043">
        <v>2839394</v>
      </c>
      <c r="D28" s="1036">
        <v>0</v>
      </c>
      <c r="E28" s="1032">
        <f t="shared" si="1"/>
        <v>2839394</v>
      </c>
      <c r="F28" s="1040">
        <v>1946321</v>
      </c>
      <c r="G28" s="1040">
        <v>1911095</v>
      </c>
      <c r="H28" s="1035">
        <f>E28-F28</f>
        <v>893073</v>
      </c>
      <c r="I28" s="527">
        <f t="shared" si="0"/>
        <v>0.68547056167618869</v>
      </c>
    </row>
    <row r="29" spans="1:9" s="35" customFormat="1" ht="17.25" customHeight="1">
      <c r="A29" s="327">
        <v>13202</v>
      </c>
      <c r="B29" s="325" t="s">
        <v>782</v>
      </c>
      <c r="C29" s="1043">
        <v>4469692</v>
      </c>
      <c r="D29" s="1036">
        <v>0</v>
      </c>
      <c r="E29" s="1032">
        <f t="shared" si="1"/>
        <v>4469692</v>
      </c>
      <c r="F29" s="1040">
        <v>3219570</v>
      </c>
      <c r="G29" s="1040">
        <v>27778</v>
      </c>
      <c r="H29" s="1035">
        <f t="shared" si="2"/>
        <v>1250122</v>
      </c>
      <c r="I29" s="527">
        <f t="shared" si="0"/>
        <v>0.72031137715976845</v>
      </c>
    </row>
    <row r="30" spans="1:9" s="35" customFormat="1" ht="17.25" customHeight="1">
      <c r="A30" s="327">
        <v>13203</v>
      </c>
      <c r="B30" s="325" t="s">
        <v>783</v>
      </c>
      <c r="D30" s="1036"/>
      <c r="E30" s="1032"/>
      <c r="F30" s="1040"/>
      <c r="G30" s="1040"/>
      <c r="H30" s="1035"/>
      <c r="I30" s="527" t="str">
        <f t="shared" si="0"/>
        <v/>
      </c>
    </row>
    <row r="31" spans="1:9" s="35" customFormat="1" ht="17.25" customHeight="1">
      <c r="A31" s="327">
        <v>13204</v>
      </c>
      <c r="B31" s="325" t="s">
        <v>784</v>
      </c>
      <c r="C31" s="1032"/>
      <c r="D31" s="1036"/>
      <c r="E31" s="1032"/>
      <c r="F31" s="1042"/>
      <c r="G31" s="1042"/>
      <c r="H31" s="1035"/>
      <c r="I31" s="527" t="str">
        <f t="shared" si="0"/>
        <v/>
      </c>
    </row>
    <row r="32" spans="1:9" s="35" customFormat="1" ht="17.25" customHeight="1">
      <c r="A32" s="327">
        <v>13301</v>
      </c>
      <c r="B32" s="325" t="s">
        <v>4825</v>
      </c>
      <c r="C32" s="1041">
        <v>665748</v>
      </c>
      <c r="D32" s="1036">
        <v>0</v>
      </c>
      <c r="E32" s="1032">
        <f t="shared" si="1"/>
        <v>665748</v>
      </c>
      <c r="F32" s="1040">
        <v>359953</v>
      </c>
      <c r="G32" s="1040">
        <v>359953</v>
      </c>
      <c r="H32" s="1035">
        <f t="shared" ref="H32" si="4">E32-F32</f>
        <v>305795</v>
      </c>
      <c r="I32" s="527">
        <f t="shared" si="0"/>
        <v>0.54067454952925131</v>
      </c>
    </row>
    <row r="33" spans="1:9" s="35" customFormat="1" ht="17.25" customHeight="1">
      <c r="A33" s="326">
        <v>134</v>
      </c>
      <c r="B33" s="325" t="s">
        <v>785</v>
      </c>
      <c r="C33" s="1032"/>
      <c r="D33" s="1036"/>
      <c r="E33" s="1032"/>
      <c r="F33" s="1042"/>
      <c r="G33" s="1042"/>
      <c r="H33" s="1035"/>
      <c r="I33" s="527" t="str">
        <f t="shared" si="0"/>
        <v/>
      </c>
    </row>
    <row r="34" spans="1:9" s="35" customFormat="1" ht="17.25" customHeight="1">
      <c r="A34" s="327">
        <v>13403</v>
      </c>
      <c r="B34" s="325" t="s">
        <v>786</v>
      </c>
      <c r="C34" s="1032"/>
      <c r="D34" s="1036"/>
      <c r="E34" s="1032"/>
      <c r="F34" s="1040"/>
      <c r="G34" s="1040"/>
      <c r="H34" s="1035"/>
      <c r="I34" s="527" t="str">
        <f t="shared" si="0"/>
        <v/>
      </c>
    </row>
    <row r="35" spans="1:9" s="35" customFormat="1" ht="17.25" customHeight="1">
      <c r="A35" s="1044">
        <v>141</v>
      </c>
      <c r="B35" s="325" t="s">
        <v>4826</v>
      </c>
      <c r="C35" s="1032"/>
      <c r="D35" s="1036"/>
      <c r="E35" s="1032"/>
      <c r="F35" s="1040"/>
      <c r="G35" s="1040"/>
      <c r="H35" s="1035"/>
      <c r="I35" s="527" t="str">
        <f t="shared" si="0"/>
        <v/>
      </c>
    </row>
    <row r="36" spans="1:9" s="35" customFormat="1" ht="17.25" customHeight="1">
      <c r="A36" s="1044">
        <v>14101</v>
      </c>
      <c r="B36" s="325" t="s">
        <v>4827</v>
      </c>
      <c r="C36" s="1045">
        <v>2980120</v>
      </c>
      <c r="D36" s="1046">
        <v>0</v>
      </c>
      <c r="E36" s="1032">
        <f t="shared" ref="E36:E100" si="5">C36+D36</f>
        <v>2980120</v>
      </c>
      <c r="F36" s="1040">
        <v>2089209</v>
      </c>
      <c r="G36" s="1040">
        <v>1740767</v>
      </c>
      <c r="H36" s="1035">
        <f t="shared" ref="H36:H100" si="6">E36-F36</f>
        <v>890911</v>
      </c>
      <c r="I36" s="527">
        <f t="shared" si="0"/>
        <v>0.7010486154919936</v>
      </c>
    </row>
    <row r="37" spans="1:9" s="35" customFormat="1" ht="17.25" customHeight="1">
      <c r="A37" s="1044">
        <v>14201</v>
      </c>
      <c r="B37" s="325" t="s">
        <v>4828</v>
      </c>
      <c r="C37" s="1045">
        <v>1512808</v>
      </c>
      <c r="D37" s="1046">
        <v>0</v>
      </c>
      <c r="E37" s="1032">
        <f t="shared" si="5"/>
        <v>1512808</v>
      </c>
      <c r="F37" s="1040">
        <v>1060700</v>
      </c>
      <c r="G37" s="1040">
        <v>339637</v>
      </c>
      <c r="H37" s="1035">
        <f t="shared" si="6"/>
        <v>452108</v>
      </c>
      <c r="I37" s="527">
        <f t="shared" si="0"/>
        <v>0.70114647727933754</v>
      </c>
    </row>
    <row r="38" spans="1:9" s="35" customFormat="1" ht="17.25" customHeight="1">
      <c r="A38" s="1044">
        <v>14301</v>
      </c>
      <c r="B38" s="325" t="s">
        <v>4829</v>
      </c>
      <c r="C38" s="1045">
        <v>1883613</v>
      </c>
      <c r="D38" s="1046">
        <v>0</v>
      </c>
      <c r="E38" s="1032">
        <f t="shared" si="5"/>
        <v>1883613</v>
      </c>
      <c r="F38" s="1040">
        <v>1317351</v>
      </c>
      <c r="G38" s="1040">
        <v>420521</v>
      </c>
      <c r="H38" s="1035">
        <f t="shared" si="6"/>
        <v>566262</v>
      </c>
      <c r="I38" s="527">
        <f t="shared" si="0"/>
        <v>0.69937455305309526</v>
      </c>
    </row>
    <row r="39" spans="1:9" s="35" customFormat="1" ht="17.25" customHeight="1">
      <c r="A39" s="1044">
        <v>150</v>
      </c>
      <c r="B39" s="325" t="s">
        <v>4830</v>
      </c>
      <c r="C39" s="1032"/>
      <c r="D39" s="1036"/>
      <c r="E39" s="1032"/>
      <c r="F39" s="1042"/>
      <c r="G39" s="1042"/>
      <c r="H39" s="1035"/>
      <c r="I39" s="527" t="str">
        <f t="shared" si="0"/>
        <v/>
      </c>
    </row>
    <row r="40" spans="1:9" s="35" customFormat="1" ht="17.25" customHeight="1">
      <c r="A40" s="1047">
        <v>15101</v>
      </c>
      <c r="B40" s="1048" t="s">
        <v>4831</v>
      </c>
      <c r="C40" s="1049">
        <v>1944526</v>
      </c>
      <c r="D40" s="1050">
        <v>0</v>
      </c>
      <c r="E40" s="1051">
        <f t="shared" si="5"/>
        <v>1944526</v>
      </c>
      <c r="F40" s="1052">
        <v>1188158</v>
      </c>
      <c r="G40" s="1052">
        <v>0</v>
      </c>
      <c r="H40" s="1053">
        <f t="shared" si="6"/>
        <v>756368</v>
      </c>
      <c r="I40" s="1054">
        <f t="shared" si="0"/>
        <v>0.61102705749370279</v>
      </c>
    </row>
    <row r="41" spans="1:9" s="35" customFormat="1" ht="17.25" customHeight="1">
      <c r="A41" s="1044">
        <v>15201</v>
      </c>
      <c r="B41" s="325" t="s">
        <v>4832</v>
      </c>
      <c r="C41" s="1043"/>
      <c r="D41" s="1036"/>
      <c r="E41" s="1032">
        <f t="shared" si="5"/>
        <v>0</v>
      </c>
      <c r="F41" s="1055"/>
      <c r="G41" s="1055"/>
      <c r="H41" s="1035"/>
      <c r="I41" s="527" t="str">
        <f>IF(E41=0,"",F42/E41)</f>
        <v/>
      </c>
    </row>
    <row r="42" spans="1:9" s="35" customFormat="1" ht="17.25" customHeight="1">
      <c r="A42" s="1044">
        <v>15303</v>
      </c>
      <c r="B42" s="325" t="s">
        <v>4833</v>
      </c>
      <c r="C42" s="1043">
        <v>132771</v>
      </c>
      <c r="D42" s="1036">
        <v>0</v>
      </c>
      <c r="E42" s="1032">
        <f t="shared" si="5"/>
        <v>132771</v>
      </c>
      <c r="F42" s="1040">
        <v>81900</v>
      </c>
      <c r="G42" s="1040">
        <v>81900</v>
      </c>
      <c r="H42" s="1035">
        <f t="shared" si="6"/>
        <v>50871</v>
      </c>
      <c r="I42" s="527">
        <f t="shared" si="0"/>
        <v>0.61685157150281311</v>
      </c>
    </row>
    <row r="43" spans="1:9" s="35" customFormat="1" ht="17.25" customHeight="1">
      <c r="A43" s="1044">
        <v>15404</v>
      </c>
      <c r="B43" s="325" t="s">
        <v>4834</v>
      </c>
      <c r="C43" s="1043">
        <v>2028562</v>
      </c>
      <c r="D43" s="1036">
        <v>0</v>
      </c>
      <c r="E43" s="1032">
        <f t="shared" si="5"/>
        <v>2028562</v>
      </c>
      <c r="F43" s="1040">
        <v>1049778</v>
      </c>
      <c r="G43" s="1040">
        <v>1049778</v>
      </c>
      <c r="H43" s="1035">
        <f t="shared" si="6"/>
        <v>978784</v>
      </c>
      <c r="I43" s="527">
        <f t="shared" si="0"/>
        <v>0.51749860245829316</v>
      </c>
    </row>
    <row r="44" spans="1:9" s="35" customFormat="1" ht="17.25" customHeight="1">
      <c r="A44" s="1044">
        <v>15413</v>
      </c>
      <c r="B44" s="325" t="s">
        <v>4835</v>
      </c>
      <c r="C44" s="1043">
        <v>7943</v>
      </c>
      <c r="D44" s="1036">
        <v>0</v>
      </c>
      <c r="E44" s="1032">
        <f t="shared" si="5"/>
        <v>7943</v>
      </c>
      <c r="F44" s="1040">
        <v>5400</v>
      </c>
      <c r="G44" s="1040">
        <v>3600</v>
      </c>
      <c r="H44" s="1035">
        <f t="shared" si="6"/>
        <v>2543</v>
      </c>
      <c r="I44" s="527">
        <f t="shared" si="0"/>
        <v>0.67984388769986148</v>
      </c>
    </row>
    <row r="45" spans="1:9" s="35" customFormat="1" ht="17.25" customHeight="1">
      <c r="A45" s="1044">
        <v>15901</v>
      </c>
      <c r="B45" s="325" t="s">
        <v>4836</v>
      </c>
      <c r="C45" s="1043">
        <v>1309138</v>
      </c>
      <c r="D45" s="1036">
        <v>0</v>
      </c>
      <c r="E45" s="1032">
        <f t="shared" si="5"/>
        <v>1309138</v>
      </c>
      <c r="F45" s="1040">
        <v>873474</v>
      </c>
      <c r="G45" s="1040">
        <v>512165</v>
      </c>
      <c r="H45" s="1035">
        <f t="shared" si="6"/>
        <v>435664</v>
      </c>
      <c r="I45" s="527">
        <f t="shared" si="0"/>
        <v>0.66721308219607101</v>
      </c>
    </row>
    <row r="46" spans="1:9" s="35" customFormat="1" ht="17.25" customHeight="1">
      <c r="A46" s="1044">
        <v>170</v>
      </c>
      <c r="B46" s="325" t="s">
        <v>4837</v>
      </c>
      <c r="C46" s="1032"/>
      <c r="D46" s="1036"/>
      <c r="E46" s="1032"/>
      <c r="F46" s="1042"/>
      <c r="G46" s="1042"/>
      <c r="H46" s="1035"/>
      <c r="I46" s="527" t="str">
        <f>IF(E46=0,"",F47/E46)</f>
        <v/>
      </c>
    </row>
    <row r="47" spans="1:9" s="35" customFormat="1" ht="17.25" customHeight="1">
      <c r="A47" s="1044">
        <v>17102</v>
      </c>
      <c r="B47" s="325" t="s">
        <v>4838</v>
      </c>
      <c r="C47" s="1043">
        <v>1707275</v>
      </c>
      <c r="D47" s="1036">
        <v>0</v>
      </c>
      <c r="E47" s="1032">
        <f t="shared" si="5"/>
        <v>1707275</v>
      </c>
      <c r="F47" s="1040">
        <v>1628393</v>
      </c>
      <c r="G47" s="1040">
        <v>1628393</v>
      </c>
      <c r="H47" s="1035">
        <f t="shared" si="6"/>
        <v>78882</v>
      </c>
      <c r="I47" s="527">
        <f t="shared" si="0"/>
        <v>0.95379654712919715</v>
      </c>
    </row>
    <row r="48" spans="1:9" s="35" customFormat="1" ht="17.25" customHeight="1">
      <c r="A48" s="1044"/>
      <c r="B48" s="325"/>
      <c r="C48" s="1032"/>
      <c r="D48" s="1036"/>
      <c r="E48" s="1032"/>
      <c r="F48" s="1032"/>
      <c r="G48" s="1056"/>
      <c r="H48" s="1035"/>
      <c r="I48" s="527" t="str">
        <f t="shared" si="0"/>
        <v/>
      </c>
    </row>
    <row r="49" spans="1:9" s="35" customFormat="1" ht="17.25" customHeight="1">
      <c r="A49" s="1057" t="s">
        <v>4839</v>
      </c>
      <c r="B49" s="323" t="s">
        <v>4840</v>
      </c>
      <c r="C49" s="1025">
        <f>SUM(C50:C68)</f>
        <v>1420105</v>
      </c>
      <c r="D49" s="1058">
        <f>SUM(D50:D68)</f>
        <v>0</v>
      </c>
      <c r="E49" s="1025">
        <f>SUM(E50:E68)</f>
        <v>1420105</v>
      </c>
      <c r="F49" s="1025">
        <f>SUM(F50:F68)</f>
        <v>515627</v>
      </c>
      <c r="G49" s="1059">
        <f>SUM(G50:G68)</f>
        <v>502763</v>
      </c>
      <c r="H49" s="1028">
        <f>E49-F49</f>
        <v>904478</v>
      </c>
      <c r="I49" s="1029">
        <f t="shared" si="0"/>
        <v>0.36309075737357449</v>
      </c>
    </row>
    <row r="50" spans="1:9" s="35" customFormat="1" ht="17.25" customHeight="1">
      <c r="A50" s="1044" t="s">
        <v>4841</v>
      </c>
      <c r="B50" s="325" t="s">
        <v>4842</v>
      </c>
      <c r="C50" s="1032"/>
      <c r="D50" s="1036"/>
      <c r="E50" s="1032"/>
      <c r="F50" s="1032"/>
      <c r="G50" s="1056"/>
      <c r="H50" s="1035"/>
      <c r="I50" s="527" t="str">
        <f t="shared" si="0"/>
        <v/>
      </c>
    </row>
    <row r="51" spans="1:9" s="35" customFormat="1" ht="17.25" customHeight="1">
      <c r="A51" s="1044" t="s">
        <v>4843</v>
      </c>
      <c r="B51" s="325" t="s">
        <v>4844</v>
      </c>
      <c r="C51" s="1043">
        <v>109561</v>
      </c>
      <c r="D51" s="1036">
        <v>-97</v>
      </c>
      <c r="E51" s="1032">
        <f t="shared" si="5"/>
        <v>109464</v>
      </c>
      <c r="F51" s="1060">
        <v>52186</v>
      </c>
      <c r="G51" s="1061">
        <v>52186</v>
      </c>
      <c r="H51" s="1035">
        <f>E51-F51</f>
        <v>57278</v>
      </c>
      <c r="I51" s="527">
        <f t="shared" si="0"/>
        <v>0.47674121172257544</v>
      </c>
    </row>
    <row r="52" spans="1:9" s="35" customFormat="1" ht="17.25" customHeight="1">
      <c r="A52" s="1044" t="s">
        <v>4845</v>
      </c>
      <c r="B52" s="325" t="s">
        <v>4846</v>
      </c>
      <c r="D52" s="1036"/>
      <c r="E52" s="1032"/>
      <c r="F52" s="1060"/>
      <c r="G52" s="1061"/>
      <c r="H52" s="1035"/>
      <c r="I52" s="527" t="str">
        <f t="shared" si="0"/>
        <v/>
      </c>
    </row>
    <row r="53" spans="1:9" s="35" customFormat="1" ht="17.25" customHeight="1">
      <c r="A53" s="1044" t="s">
        <v>4847</v>
      </c>
      <c r="B53" s="325" t="s">
        <v>4848</v>
      </c>
      <c r="C53" s="1043"/>
      <c r="D53" s="1036"/>
      <c r="E53" s="1032"/>
      <c r="F53" s="1060"/>
      <c r="G53" s="1061"/>
      <c r="H53" s="1035"/>
      <c r="I53" s="527" t="str">
        <f t="shared" si="0"/>
        <v/>
      </c>
    </row>
    <row r="54" spans="1:9" s="35" customFormat="1" ht="17.25" customHeight="1">
      <c r="A54" s="1044" t="s">
        <v>4849</v>
      </c>
      <c r="B54" s="325" t="s">
        <v>4850</v>
      </c>
      <c r="C54" s="1045">
        <v>995</v>
      </c>
      <c r="D54" s="1062">
        <v>0</v>
      </c>
      <c r="E54" s="1032">
        <f t="shared" si="5"/>
        <v>995</v>
      </c>
      <c r="F54" s="1060">
        <v>0</v>
      </c>
      <c r="G54" s="1061">
        <v>0</v>
      </c>
      <c r="H54" s="1035">
        <f>E54-F54</f>
        <v>995</v>
      </c>
      <c r="I54" s="527">
        <f t="shared" si="0"/>
        <v>0</v>
      </c>
    </row>
    <row r="55" spans="1:9" s="35" customFormat="1" ht="17.25" customHeight="1">
      <c r="A55" s="1044" t="s">
        <v>4851</v>
      </c>
      <c r="B55" s="325" t="s">
        <v>4852</v>
      </c>
      <c r="C55" s="1032"/>
      <c r="D55" s="1036"/>
      <c r="E55" s="1032"/>
      <c r="F55" s="1032"/>
      <c r="G55" s="1063"/>
      <c r="H55" s="1035"/>
      <c r="I55" s="527" t="str">
        <f t="shared" si="0"/>
        <v/>
      </c>
    </row>
    <row r="56" spans="1:9" s="35" customFormat="1" ht="17.25" customHeight="1">
      <c r="A56" s="1044" t="s">
        <v>4853</v>
      </c>
      <c r="B56" s="325" t="s">
        <v>4854</v>
      </c>
      <c r="C56" s="1043">
        <v>163902</v>
      </c>
      <c r="D56" s="1036">
        <v>0</v>
      </c>
      <c r="E56" s="1032">
        <f t="shared" si="5"/>
        <v>163902</v>
      </c>
      <c r="F56" s="1060">
        <v>95518</v>
      </c>
      <c r="G56" s="1061">
        <v>91654</v>
      </c>
      <c r="H56" s="1035">
        <f>E56-F56</f>
        <v>68384</v>
      </c>
      <c r="I56" s="527">
        <f t="shared" si="0"/>
        <v>0.58277507290942143</v>
      </c>
    </row>
    <row r="57" spans="1:9" s="35" customFormat="1" ht="17.25" customHeight="1">
      <c r="A57" s="1044" t="s">
        <v>4855</v>
      </c>
      <c r="B57" s="325" t="s">
        <v>4856</v>
      </c>
      <c r="C57" s="1032"/>
      <c r="D57" s="1064"/>
      <c r="E57" s="1032"/>
      <c r="F57" s="1032"/>
      <c r="G57" s="1063"/>
      <c r="H57" s="1035"/>
      <c r="I57" s="527" t="str">
        <f t="shared" si="0"/>
        <v/>
      </c>
    </row>
    <row r="58" spans="1:9" s="35" customFormat="1" ht="17.25" customHeight="1">
      <c r="A58" s="1044" t="s">
        <v>4857</v>
      </c>
      <c r="B58" s="325" t="s">
        <v>4858</v>
      </c>
      <c r="C58" s="1043">
        <v>7635</v>
      </c>
      <c r="D58" s="1065">
        <v>0</v>
      </c>
      <c r="E58" s="1032">
        <f t="shared" si="5"/>
        <v>7635</v>
      </c>
      <c r="F58" s="1060">
        <v>1846</v>
      </c>
      <c r="G58" s="1061">
        <v>1846</v>
      </c>
      <c r="H58" s="1035">
        <f t="shared" ref="H58:H68" si="7">E58-F58</f>
        <v>5789</v>
      </c>
      <c r="I58" s="527">
        <f t="shared" si="0"/>
        <v>0.24178127046496398</v>
      </c>
    </row>
    <row r="59" spans="1:9" s="35" customFormat="1" ht="17.25" customHeight="1">
      <c r="A59" s="1044" t="s">
        <v>4859</v>
      </c>
      <c r="B59" s="325" t="s">
        <v>4860</v>
      </c>
      <c r="C59" s="1043">
        <v>470396</v>
      </c>
      <c r="D59" s="1036">
        <v>-24272</v>
      </c>
      <c r="E59" s="1032">
        <f t="shared" si="5"/>
        <v>446124</v>
      </c>
      <c r="F59" s="1032">
        <v>18000</v>
      </c>
      <c r="G59" s="1063">
        <v>9000</v>
      </c>
      <c r="H59" s="1035">
        <f t="shared" si="7"/>
        <v>428124</v>
      </c>
      <c r="I59" s="527">
        <f t="shared" si="0"/>
        <v>4.0347526696613498E-2</v>
      </c>
    </row>
    <row r="60" spans="1:9" s="35" customFormat="1" ht="17.25" customHeight="1">
      <c r="A60" s="1044" t="s">
        <v>4861</v>
      </c>
      <c r="B60" s="325" t="s">
        <v>4862</v>
      </c>
      <c r="C60" s="1032"/>
      <c r="D60" s="1036"/>
      <c r="E60" s="1032"/>
      <c r="F60" s="1066"/>
      <c r="G60" s="1039"/>
      <c r="H60" s="1035"/>
      <c r="I60" s="527" t="str">
        <f t="shared" si="0"/>
        <v/>
      </c>
    </row>
    <row r="61" spans="1:9" s="35" customFormat="1" ht="17.25" customHeight="1">
      <c r="A61" s="1044" t="s">
        <v>4863</v>
      </c>
      <c r="B61" s="325" t="s">
        <v>4864</v>
      </c>
      <c r="C61" s="1043">
        <v>216</v>
      </c>
      <c r="D61" s="1036">
        <v>272</v>
      </c>
      <c r="E61" s="1032">
        <f>C61+D61</f>
        <v>488</v>
      </c>
      <c r="F61" s="1060">
        <f>488</f>
        <v>488</v>
      </c>
      <c r="G61" s="1061">
        <f>488</f>
        <v>488</v>
      </c>
      <c r="H61" s="1035">
        <f t="shared" si="7"/>
        <v>0</v>
      </c>
      <c r="I61" s="527">
        <f t="shared" si="0"/>
        <v>1</v>
      </c>
    </row>
    <row r="62" spans="1:9" s="35" customFormat="1" ht="17.25" customHeight="1">
      <c r="A62" s="1044" t="s">
        <v>4865</v>
      </c>
      <c r="B62" s="325" t="s">
        <v>4866</v>
      </c>
      <c r="C62" s="1032"/>
      <c r="D62" s="1036"/>
      <c r="E62" s="1032"/>
      <c r="F62" s="1032"/>
      <c r="G62" s="1063"/>
      <c r="H62" s="1035"/>
      <c r="I62" s="527" t="str">
        <f t="shared" si="0"/>
        <v/>
      </c>
    </row>
    <row r="63" spans="1:9" s="35" customFormat="1" ht="17.25" customHeight="1">
      <c r="A63" s="1044" t="s">
        <v>4867</v>
      </c>
      <c r="B63" s="325" t="s">
        <v>4868</v>
      </c>
      <c r="C63" s="1043">
        <v>550694</v>
      </c>
      <c r="D63" s="1036">
        <v>0</v>
      </c>
      <c r="E63" s="1032">
        <f t="shared" si="5"/>
        <v>550694</v>
      </c>
      <c r="F63" s="1060">
        <v>282248</v>
      </c>
      <c r="G63" s="1061">
        <v>282248</v>
      </c>
      <c r="H63" s="1035">
        <f t="shared" si="7"/>
        <v>268446</v>
      </c>
      <c r="I63" s="527">
        <f t="shared" si="0"/>
        <v>0.51253146030281793</v>
      </c>
    </row>
    <row r="64" spans="1:9" s="35" customFormat="1" ht="17.25" customHeight="1">
      <c r="A64" s="1044" t="s">
        <v>4869</v>
      </c>
      <c r="B64" s="325" t="s">
        <v>4870</v>
      </c>
      <c r="C64" s="1032"/>
      <c r="D64" s="1036"/>
      <c r="E64" s="1032"/>
      <c r="F64" s="1032"/>
      <c r="G64" s="1063"/>
      <c r="H64" s="1035"/>
      <c r="I64" s="527" t="str">
        <f t="shared" si="0"/>
        <v/>
      </c>
    </row>
    <row r="65" spans="1:9" s="35" customFormat="1" ht="17.25" customHeight="1">
      <c r="A65" s="1044" t="s">
        <v>4871</v>
      </c>
      <c r="B65" s="325" t="s">
        <v>4872</v>
      </c>
      <c r="C65" s="1043">
        <v>33171</v>
      </c>
      <c r="D65" s="1036">
        <v>24000</v>
      </c>
      <c r="E65" s="1032">
        <f t="shared" si="5"/>
        <v>57171</v>
      </c>
      <c r="F65" s="1060">
        <v>48272</v>
      </c>
      <c r="G65" s="1061">
        <v>48272</v>
      </c>
      <c r="H65" s="1035">
        <f t="shared" si="7"/>
        <v>8899</v>
      </c>
      <c r="I65" s="527">
        <f t="shared" si="0"/>
        <v>0.84434416050095329</v>
      </c>
    </row>
    <row r="66" spans="1:9" s="35" customFormat="1" ht="17.25" customHeight="1">
      <c r="A66" s="1044" t="s">
        <v>4873</v>
      </c>
      <c r="B66" s="325" t="s">
        <v>4874</v>
      </c>
      <c r="C66" s="1032"/>
      <c r="D66" s="1036"/>
      <c r="E66" s="1032"/>
      <c r="F66" s="1032"/>
      <c r="G66" s="1063"/>
      <c r="H66" s="1035"/>
      <c r="I66" s="527" t="str">
        <f t="shared" si="0"/>
        <v/>
      </c>
    </row>
    <row r="67" spans="1:9" s="35" customFormat="1" ht="17.25" customHeight="1">
      <c r="A67" s="1044" t="s">
        <v>4875</v>
      </c>
      <c r="B67" s="325" t="s">
        <v>4876</v>
      </c>
      <c r="C67" s="1043">
        <v>21801</v>
      </c>
      <c r="D67" s="1036">
        <v>0</v>
      </c>
      <c r="E67" s="1032">
        <f t="shared" si="5"/>
        <v>21801</v>
      </c>
      <c r="F67" s="1060">
        <v>1778</v>
      </c>
      <c r="G67" s="1061">
        <v>1778</v>
      </c>
      <c r="H67" s="1035">
        <f t="shared" si="7"/>
        <v>20023</v>
      </c>
      <c r="I67" s="527">
        <f t="shared" si="0"/>
        <v>8.1555891931562777E-2</v>
      </c>
    </row>
    <row r="68" spans="1:9" s="35" customFormat="1" ht="17.25" customHeight="1">
      <c r="A68" s="1044" t="s">
        <v>4877</v>
      </c>
      <c r="B68" s="325" t="s">
        <v>4878</v>
      </c>
      <c r="C68" s="1043">
        <v>61734</v>
      </c>
      <c r="D68" s="1036">
        <v>97</v>
      </c>
      <c r="E68" s="1032">
        <f t="shared" si="5"/>
        <v>61831</v>
      </c>
      <c r="F68" s="1032">
        <v>15291</v>
      </c>
      <c r="G68" s="1063">
        <v>15291</v>
      </c>
      <c r="H68" s="1035">
        <f t="shared" si="7"/>
        <v>46540</v>
      </c>
      <c r="I68" s="527">
        <f t="shared" si="0"/>
        <v>0.24730313273277157</v>
      </c>
    </row>
    <row r="69" spans="1:9" s="35" customFormat="1" ht="17.25" customHeight="1">
      <c r="A69" s="1044"/>
      <c r="B69" s="325"/>
      <c r="C69" s="1067"/>
      <c r="D69" s="1036"/>
      <c r="E69" s="1032"/>
      <c r="F69" s="1032"/>
      <c r="G69" s="1068"/>
      <c r="H69" s="1035"/>
      <c r="I69" s="527" t="str">
        <f t="shared" si="0"/>
        <v/>
      </c>
    </row>
    <row r="70" spans="1:9" s="35" customFormat="1" ht="17.25" customHeight="1">
      <c r="A70" s="1057" t="s">
        <v>4879</v>
      </c>
      <c r="B70" s="323" t="s">
        <v>4880</v>
      </c>
      <c r="C70" s="1069">
        <f>SUM(C71:C119)</f>
        <v>11497703</v>
      </c>
      <c r="D70" s="1026">
        <f>SUM(D71:D119)-1</f>
        <v>0</v>
      </c>
      <c r="E70" s="1025">
        <f>SUM(E71:E119)-1</f>
        <v>11497703</v>
      </c>
      <c r="F70" s="1028">
        <f>SUM(F71:F119)</f>
        <v>6505412</v>
      </c>
      <c r="G70" s="1070">
        <f>SUM(G71:G119)-1</f>
        <v>4226010</v>
      </c>
      <c r="H70" s="1028">
        <f t="shared" si="6"/>
        <v>4992291</v>
      </c>
      <c r="I70" s="1029">
        <f t="shared" si="0"/>
        <v>0.56580101260225635</v>
      </c>
    </row>
    <row r="71" spans="1:9" s="35" customFormat="1" ht="17.25" customHeight="1">
      <c r="A71" s="1047" t="s">
        <v>4881</v>
      </c>
      <c r="B71" s="1048" t="s">
        <v>4882</v>
      </c>
      <c r="C71" s="1221"/>
      <c r="D71" s="1050"/>
      <c r="E71" s="1051"/>
      <c r="F71" s="1051"/>
      <c r="G71" s="1222"/>
      <c r="H71" s="1053"/>
      <c r="I71" s="1054" t="str">
        <f t="shared" si="0"/>
        <v/>
      </c>
    </row>
    <row r="72" spans="1:9" s="35" customFormat="1" ht="17.25" customHeight="1">
      <c r="A72" s="1044" t="s">
        <v>4883</v>
      </c>
      <c r="B72" s="325" t="s">
        <v>4884</v>
      </c>
      <c r="C72" s="1203">
        <v>1340073</v>
      </c>
      <c r="D72" s="1065">
        <v>0</v>
      </c>
      <c r="E72" s="1032">
        <f t="shared" si="5"/>
        <v>1340073</v>
      </c>
      <c r="F72" s="1060">
        <v>742930</v>
      </c>
      <c r="G72" s="1060">
        <v>742930</v>
      </c>
      <c r="H72" s="1035">
        <f t="shared" si="6"/>
        <v>597143</v>
      </c>
      <c r="I72" s="527">
        <f t="shared" si="0"/>
        <v>0.55439517100934055</v>
      </c>
    </row>
    <row r="73" spans="1:9" s="35" customFormat="1" ht="17.25" customHeight="1">
      <c r="A73" s="1044" t="s">
        <v>4885</v>
      </c>
      <c r="B73" s="325" t="s">
        <v>4886</v>
      </c>
      <c r="C73" s="1043">
        <v>50369</v>
      </c>
      <c r="D73" s="1065">
        <v>0</v>
      </c>
      <c r="E73" s="1032">
        <f t="shared" si="5"/>
        <v>50369</v>
      </c>
      <c r="F73" s="1060">
        <v>40980</v>
      </c>
      <c r="G73" s="1060">
        <v>40980</v>
      </c>
      <c r="H73" s="1035">
        <f t="shared" si="6"/>
        <v>9389</v>
      </c>
      <c r="I73" s="527">
        <f t="shared" si="0"/>
        <v>0.81359566399968231</v>
      </c>
    </row>
    <row r="74" spans="1:9" s="35" customFormat="1" ht="17.25" customHeight="1">
      <c r="A74" s="1044" t="s">
        <v>4887</v>
      </c>
      <c r="B74" s="325" t="s">
        <v>4888</v>
      </c>
      <c r="C74" s="1043">
        <v>253376</v>
      </c>
      <c r="D74" s="1065">
        <v>0</v>
      </c>
      <c r="E74" s="1032">
        <f t="shared" si="5"/>
        <v>253376</v>
      </c>
      <c r="F74" s="1060">
        <v>140272</v>
      </c>
      <c r="G74" s="1060">
        <v>140272</v>
      </c>
      <c r="H74" s="1035">
        <f t="shared" si="6"/>
        <v>113104</v>
      </c>
      <c r="I74" s="527">
        <f t="shared" si="0"/>
        <v>0.55361202323819148</v>
      </c>
    </row>
    <row r="75" spans="1:9" s="35" customFormat="1" ht="17.25" customHeight="1">
      <c r="A75" s="1044" t="s">
        <v>4889</v>
      </c>
      <c r="B75" s="325" t="s">
        <v>4890</v>
      </c>
      <c r="C75" s="1074">
        <v>400000</v>
      </c>
      <c r="D75" s="1065">
        <v>236606</v>
      </c>
      <c r="E75" s="1032">
        <f t="shared" si="5"/>
        <v>636606</v>
      </c>
      <c r="F75" s="1060">
        <v>636606</v>
      </c>
      <c r="G75" s="1060">
        <v>0</v>
      </c>
      <c r="H75" s="1035">
        <f>E75-F75</f>
        <v>0</v>
      </c>
      <c r="I75" s="527">
        <f t="shared" si="0"/>
        <v>1</v>
      </c>
    </row>
    <row r="76" spans="1:9" s="35" customFormat="1" ht="17.25" customHeight="1">
      <c r="A76" s="1044" t="s">
        <v>4891</v>
      </c>
      <c r="B76" s="325" t="s">
        <v>4892</v>
      </c>
      <c r="C76" s="1043">
        <v>412756</v>
      </c>
      <c r="D76" s="1065">
        <v>-9747</v>
      </c>
      <c r="E76" s="1032">
        <f t="shared" si="5"/>
        <v>403009</v>
      </c>
      <c r="F76" s="1060">
        <v>243653</v>
      </c>
      <c r="G76" s="1060">
        <v>243653</v>
      </c>
      <c r="H76" s="1035">
        <f t="shared" si="6"/>
        <v>159356</v>
      </c>
      <c r="I76" s="527">
        <f t="shared" si="0"/>
        <v>0.6045845130009504</v>
      </c>
    </row>
    <row r="77" spans="1:9" s="35" customFormat="1" ht="17.25" customHeight="1">
      <c r="A77" s="1044" t="s">
        <v>4893</v>
      </c>
      <c r="B77" s="325" t="s">
        <v>4894</v>
      </c>
      <c r="C77" s="1203">
        <v>18651</v>
      </c>
      <c r="D77" s="1065">
        <v>0</v>
      </c>
      <c r="E77" s="1032">
        <f t="shared" si="5"/>
        <v>18651</v>
      </c>
      <c r="F77" s="1060">
        <v>5571</v>
      </c>
      <c r="G77" s="1060">
        <v>5571</v>
      </c>
      <c r="H77" s="1035">
        <f t="shared" si="6"/>
        <v>13080</v>
      </c>
      <c r="I77" s="527">
        <f t="shared" si="0"/>
        <v>0.29869712079781247</v>
      </c>
    </row>
    <row r="78" spans="1:9" s="35" customFormat="1" ht="17.25" customHeight="1">
      <c r="A78" s="1044" t="s">
        <v>4895</v>
      </c>
      <c r="B78" s="325" t="s">
        <v>4896</v>
      </c>
      <c r="C78" s="1203">
        <v>9306</v>
      </c>
      <c r="D78" s="1065">
        <v>0</v>
      </c>
      <c r="E78" s="1032">
        <f t="shared" si="5"/>
        <v>9306</v>
      </c>
      <c r="F78" s="1060">
        <v>6770</v>
      </c>
      <c r="G78" s="1060">
        <v>5730</v>
      </c>
      <c r="H78" s="1035">
        <f t="shared" si="6"/>
        <v>2536</v>
      </c>
      <c r="I78" s="527">
        <f t="shared" si="0"/>
        <v>0.7274876423812594</v>
      </c>
    </row>
    <row r="79" spans="1:9" s="35" customFormat="1" ht="17.25" customHeight="1">
      <c r="A79" s="1044" t="s">
        <v>4897</v>
      </c>
      <c r="B79" s="325" t="s">
        <v>4898</v>
      </c>
      <c r="C79" s="1067"/>
      <c r="D79" s="1065"/>
      <c r="E79" s="1032"/>
      <c r="F79" s="1032"/>
      <c r="G79" s="1032"/>
      <c r="H79" s="1035"/>
      <c r="I79" s="527" t="str">
        <f t="shared" si="0"/>
        <v/>
      </c>
    </row>
    <row r="80" spans="1:9" s="35" customFormat="1" ht="17.25" customHeight="1">
      <c r="A80" s="1044" t="s">
        <v>4899</v>
      </c>
      <c r="B80" s="325" t="s">
        <v>4900</v>
      </c>
      <c r="C80" s="1043">
        <v>71664</v>
      </c>
      <c r="D80" s="1065">
        <v>0</v>
      </c>
      <c r="E80" s="1032">
        <f t="shared" si="5"/>
        <v>71664</v>
      </c>
      <c r="F80" s="1032">
        <v>45420</v>
      </c>
      <c r="G80" s="1032">
        <v>37790</v>
      </c>
      <c r="H80" s="1035">
        <f t="shared" si="6"/>
        <v>26244</v>
      </c>
      <c r="I80" s="527">
        <f t="shared" si="0"/>
        <v>0.63379102478231752</v>
      </c>
    </row>
    <row r="81" spans="1:9" s="35" customFormat="1" ht="17.25" customHeight="1">
      <c r="A81" s="1044" t="s">
        <v>4901</v>
      </c>
      <c r="B81" s="325" t="s">
        <v>4902</v>
      </c>
      <c r="C81" s="1043">
        <v>62473</v>
      </c>
      <c r="D81" s="1065">
        <v>0</v>
      </c>
      <c r="E81" s="1032">
        <f t="shared" si="5"/>
        <v>62473</v>
      </c>
      <c r="F81" s="1032">
        <v>39368</v>
      </c>
      <c r="G81" s="1032">
        <v>36193</v>
      </c>
      <c r="H81" s="1035">
        <f t="shared" si="6"/>
        <v>23105</v>
      </c>
      <c r="I81" s="527">
        <f t="shared" si="0"/>
        <v>0.63016022921902259</v>
      </c>
    </row>
    <row r="82" spans="1:9" s="35" customFormat="1" ht="17.25" customHeight="1">
      <c r="A82" s="1044" t="s">
        <v>4903</v>
      </c>
      <c r="B82" s="325" t="s">
        <v>4904</v>
      </c>
      <c r="C82" s="1043">
        <v>119666</v>
      </c>
      <c r="D82" s="1065">
        <v>-12947</v>
      </c>
      <c r="E82" s="1032">
        <f t="shared" si="5"/>
        <v>106719</v>
      </c>
      <c r="F82" s="1032">
        <v>71084</v>
      </c>
      <c r="G82" s="1032">
        <v>53870</v>
      </c>
      <c r="H82" s="1035">
        <f t="shared" si="6"/>
        <v>35635</v>
      </c>
      <c r="I82" s="527">
        <f t="shared" si="0"/>
        <v>0.66608570170260217</v>
      </c>
    </row>
    <row r="83" spans="1:9" s="35" customFormat="1" ht="17.25" customHeight="1">
      <c r="A83" s="1044" t="s">
        <v>4905</v>
      </c>
      <c r="B83" s="325" t="s">
        <v>4906</v>
      </c>
      <c r="C83" s="1043">
        <v>21734</v>
      </c>
      <c r="D83" s="1065">
        <v>0</v>
      </c>
      <c r="E83" s="1032">
        <f t="shared" si="5"/>
        <v>21734</v>
      </c>
      <c r="F83" s="1032">
        <v>19222</v>
      </c>
      <c r="G83" s="1032">
        <v>19222</v>
      </c>
      <c r="H83" s="1035">
        <f t="shared" si="6"/>
        <v>2512</v>
      </c>
      <c r="I83" s="527">
        <f t="shared" si="0"/>
        <v>0.88442072329069665</v>
      </c>
    </row>
    <row r="84" spans="1:9" s="35" customFormat="1" ht="17.25" customHeight="1">
      <c r="A84" s="1044">
        <v>32701</v>
      </c>
      <c r="B84" s="325" t="s">
        <v>4907</v>
      </c>
      <c r="C84" s="1043"/>
      <c r="D84" s="1065"/>
      <c r="E84" s="1032"/>
      <c r="F84" s="1032"/>
      <c r="G84" s="1032"/>
      <c r="H84" s="1035"/>
      <c r="I84" s="527" t="str">
        <f t="shared" si="0"/>
        <v/>
      </c>
    </row>
    <row r="85" spans="1:9" s="35" customFormat="1" ht="17.25" customHeight="1">
      <c r="A85" s="1044">
        <v>32901</v>
      </c>
      <c r="B85" s="325" t="s">
        <v>4908</v>
      </c>
      <c r="C85" s="1043"/>
      <c r="D85" s="1065"/>
      <c r="E85" s="1032"/>
      <c r="F85" s="1032"/>
      <c r="G85" s="1032"/>
      <c r="H85" s="1035"/>
      <c r="I85" s="527" t="str">
        <f t="shared" si="0"/>
        <v/>
      </c>
    </row>
    <row r="86" spans="1:9" s="35" customFormat="1" ht="17.25" customHeight="1">
      <c r="A86" s="1044" t="s">
        <v>4909</v>
      </c>
      <c r="B86" s="325" t="s">
        <v>4910</v>
      </c>
      <c r="C86" s="1067"/>
      <c r="D86" s="1065"/>
      <c r="E86" s="1032"/>
      <c r="F86" s="1032"/>
      <c r="G86" s="1032"/>
      <c r="H86" s="1035"/>
      <c r="I86" s="527" t="str">
        <f t="shared" si="0"/>
        <v/>
      </c>
    </row>
    <row r="87" spans="1:9" s="35" customFormat="1" ht="17.25" customHeight="1">
      <c r="A87" s="1044" t="s">
        <v>4911</v>
      </c>
      <c r="B87" s="325" t="s">
        <v>4912</v>
      </c>
      <c r="C87" s="1043">
        <v>2424957</v>
      </c>
      <c r="D87" s="1065">
        <v>-317396</v>
      </c>
      <c r="E87" s="1032">
        <f t="shared" si="5"/>
        <v>2107561</v>
      </c>
      <c r="F87" s="1032">
        <v>1311693</v>
      </c>
      <c r="G87" s="1032">
        <v>655008</v>
      </c>
      <c r="H87" s="1035">
        <f t="shared" si="6"/>
        <v>795868</v>
      </c>
      <c r="I87" s="527">
        <f t="shared" si="0"/>
        <v>0.62237486839052347</v>
      </c>
    </row>
    <row r="88" spans="1:9" s="35" customFormat="1" ht="17.25" customHeight="1">
      <c r="A88" s="1044" t="s">
        <v>4913</v>
      </c>
      <c r="B88" s="325" t="s">
        <v>4914</v>
      </c>
      <c r="C88" s="1043">
        <v>26028</v>
      </c>
      <c r="D88" s="1065">
        <v>0</v>
      </c>
      <c r="E88" s="1032">
        <f t="shared" si="5"/>
        <v>26028</v>
      </c>
      <c r="F88" s="1032">
        <v>3347</v>
      </c>
      <c r="G88" s="1032">
        <v>3347</v>
      </c>
      <c r="H88" s="1035">
        <f t="shared" si="6"/>
        <v>22681</v>
      </c>
      <c r="I88" s="527">
        <f t="shared" si="0"/>
        <v>0.12859228523128938</v>
      </c>
    </row>
    <row r="89" spans="1:9" s="35" customFormat="1" ht="17.25" customHeight="1">
      <c r="A89" s="1044" t="s">
        <v>4915</v>
      </c>
      <c r="B89" s="325" t="s">
        <v>4916</v>
      </c>
      <c r="C89" s="1043">
        <v>62628</v>
      </c>
      <c r="D89" s="1065">
        <v>127066</v>
      </c>
      <c r="E89" s="1032">
        <f t="shared" si="5"/>
        <v>189694</v>
      </c>
      <c r="F89" s="1060">
        <v>178305</v>
      </c>
      <c r="G89" s="1060">
        <v>178305</v>
      </c>
      <c r="H89" s="1035">
        <f t="shared" si="6"/>
        <v>11389</v>
      </c>
      <c r="I89" s="527">
        <f t="shared" si="0"/>
        <v>0.93996120067055366</v>
      </c>
    </row>
    <row r="90" spans="1:9" s="35" customFormat="1" ht="17.25" customHeight="1">
      <c r="A90" s="1044">
        <v>33603</v>
      </c>
      <c r="B90" s="325" t="s">
        <v>4917</v>
      </c>
      <c r="C90" s="1043">
        <v>4744</v>
      </c>
      <c r="D90" s="1065">
        <v>-47</v>
      </c>
      <c r="E90" s="1032">
        <f t="shared" si="5"/>
        <v>4697</v>
      </c>
      <c r="F90" s="1060">
        <v>0</v>
      </c>
      <c r="G90" s="1060">
        <v>0</v>
      </c>
      <c r="H90" s="1035">
        <f t="shared" si="6"/>
        <v>4697</v>
      </c>
      <c r="I90" s="527">
        <f t="shared" si="0"/>
        <v>0</v>
      </c>
    </row>
    <row r="91" spans="1:9" s="35" customFormat="1" ht="17.25" customHeight="1">
      <c r="A91" s="1044" t="s">
        <v>4918</v>
      </c>
      <c r="B91" s="325" t="s">
        <v>4919</v>
      </c>
      <c r="C91" s="1043">
        <v>3381</v>
      </c>
      <c r="D91" s="1065">
        <v>0</v>
      </c>
      <c r="E91" s="1032">
        <f t="shared" si="5"/>
        <v>3381</v>
      </c>
      <c r="F91" s="1060">
        <v>2043</v>
      </c>
      <c r="G91" s="1060">
        <v>2043</v>
      </c>
      <c r="H91" s="1035">
        <f t="shared" si="6"/>
        <v>1338</v>
      </c>
      <c r="I91" s="527">
        <f t="shared" si="0"/>
        <v>0.60425909494232477</v>
      </c>
    </row>
    <row r="92" spans="1:9" s="35" customFormat="1" ht="17.25" customHeight="1">
      <c r="A92" s="1044" t="s">
        <v>4920</v>
      </c>
      <c r="B92" s="325" t="s">
        <v>4921</v>
      </c>
      <c r="C92" s="1067"/>
      <c r="D92" s="1065"/>
      <c r="E92" s="1032"/>
      <c r="F92" s="1060"/>
      <c r="G92" s="1060"/>
      <c r="H92" s="1035"/>
      <c r="I92" s="527" t="str">
        <f t="shared" si="0"/>
        <v/>
      </c>
    </row>
    <row r="93" spans="1:9" s="35" customFormat="1" ht="17.25" customHeight="1">
      <c r="A93" s="1044" t="s">
        <v>4922</v>
      </c>
      <c r="B93" s="325" t="s">
        <v>4923</v>
      </c>
      <c r="C93" s="1043">
        <v>207238</v>
      </c>
      <c r="D93" s="1065">
        <v>0</v>
      </c>
      <c r="E93" s="1032">
        <f t="shared" si="5"/>
        <v>207238</v>
      </c>
      <c r="F93" s="1060">
        <v>95293</v>
      </c>
      <c r="G93" s="1060">
        <v>95293</v>
      </c>
      <c r="H93" s="1035">
        <f t="shared" si="6"/>
        <v>111945</v>
      </c>
      <c r="I93" s="527">
        <f t="shared" si="0"/>
        <v>0.45982397050733936</v>
      </c>
    </row>
    <row r="94" spans="1:9" s="35" customFormat="1" ht="17.25" customHeight="1">
      <c r="A94" s="1044">
        <v>34401</v>
      </c>
      <c r="B94" s="325" t="s">
        <v>4924</v>
      </c>
      <c r="D94" s="1065"/>
      <c r="E94" s="1032"/>
      <c r="F94" s="1032"/>
      <c r="G94" s="1032"/>
      <c r="H94" s="1035"/>
      <c r="I94" s="527" t="str">
        <f t="shared" si="0"/>
        <v/>
      </c>
    </row>
    <row r="95" spans="1:9" s="35" customFormat="1" ht="17.25" customHeight="1">
      <c r="A95" s="1044" t="s">
        <v>4925</v>
      </c>
      <c r="B95" s="325" t="s">
        <v>4926</v>
      </c>
      <c r="C95" s="1043">
        <v>322308</v>
      </c>
      <c r="D95" s="1065">
        <v>0</v>
      </c>
      <c r="E95" s="1032">
        <f t="shared" si="5"/>
        <v>322308</v>
      </c>
      <c r="F95" s="1032">
        <v>222039</v>
      </c>
      <c r="G95" s="1032">
        <v>222039</v>
      </c>
      <c r="H95" s="1035">
        <f t="shared" si="6"/>
        <v>100269</v>
      </c>
      <c r="I95" s="527">
        <f t="shared" si="0"/>
        <v>0.68890316095163628</v>
      </c>
    </row>
    <row r="96" spans="1:9" s="35" customFormat="1" ht="17.25" customHeight="1">
      <c r="A96" s="1044">
        <v>34701</v>
      </c>
      <c r="B96" s="325" t="s">
        <v>4927</v>
      </c>
      <c r="C96" s="35">
        <v>0</v>
      </c>
      <c r="D96" s="1065">
        <v>47</v>
      </c>
      <c r="E96" s="1032">
        <f t="shared" si="5"/>
        <v>47</v>
      </c>
      <c r="F96" s="1060">
        <v>47</v>
      </c>
      <c r="G96" s="1060">
        <v>47</v>
      </c>
      <c r="H96" s="1035">
        <f t="shared" si="6"/>
        <v>0</v>
      </c>
      <c r="I96" s="527">
        <f t="shared" si="0"/>
        <v>1</v>
      </c>
    </row>
    <row r="97" spans="1:9" s="35" customFormat="1" ht="17.25" customHeight="1">
      <c r="A97" s="1044" t="s">
        <v>4928</v>
      </c>
      <c r="B97" s="325" t="s">
        <v>4929</v>
      </c>
      <c r="C97" s="1043">
        <v>1282527</v>
      </c>
      <c r="D97" s="1065">
        <v>-10676</v>
      </c>
      <c r="E97" s="1032">
        <f t="shared" si="5"/>
        <v>1271851</v>
      </c>
      <c r="F97" s="1060">
        <v>437034</v>
      </c>
      <c r="G97" s="1060">
        <v>437034</v>
      </c>
      <c r="H97" s="1035">
        <f t="shared" si="6"/>
        <v>834817</v>
      </c>
      <c r="I97" s="527">
        <f t="shared" si="0"/>
        <v>0.34362043981567025</v>
      </c>
    </row>
    <row r="98" spans="1:9" s="35" customFormat="1" ht="17.25" customHeight="1">
      <c r="A98" s="1044" t="s">
        <v>4930</v>
      </c>
      <c r="B98" s="325" t="s">
        <v>4931</v>
      </c>
      <c r="C98" s="1067"/>
      <c r="D98" s="1065"/>
      <c r="E98" s="1032"/>
      <c r="F98" s="1060"/>
      <c r="G98" s="1060"/>
      <c r="H98" s="1035"/>
      <c r="I98" s="527" t="str">
        <f t="shared" si="0"/>
        <v/>
      </c>
    </row>
    <row r="99" spans="1:9" s="35" customFormat="1" ht="17.25" customHeight="1">
      <c r="A99" s="1044" t="s">
        <v>4932</v>
      </c>
      <c r="B99" s="325" t="s">
        <v>4933</v>
      </c>
      <c r="C99" s="1043">
        <v>105758</v>
      </c>
      <c r="D99" s="1065">
        <v>-27693</v>
      </c>
      <c r="E99" s="1032">
        <f t="shared" si="5"/>
        <v>78065</v>
      </c>
      <c r="F99" s="1060">
        <v>34285</v>
      </c>
      <c r="G99" s="1060">
        <v>34285</v>
      </c>
      <c r="H99" s="1035">
        <f t="shared" si="6"/>
        <v>43780</v>
      </c>
      <c r="I99" s="527">
        <f t="shared" si="0"/>
        <v>0.43918529430602704</v>
      </c>
    </row>
    <row r="100" spans="1:9" s="35" customFormat="1" ht="17.25" customHeight="1">
      <c r="A100" s="1044" t="s">
        <v>4934</v>
      </c>
      <c r="B100" s="325" t="s">
        <v>4935</v>
      </c>
      <c r="C100" s="1043">
        <v>104167</v>
      </c>
      <c r="D100" s="1065">
        <v>-26600</v>
      </c>
      <c r="E100" s="1032">
        <f t="shared" si="5"/>
        <v>77567</v>
      </c>
      <c r="F100" s="1060">
        <v>36989</v>
      </c>
      <c r="G100" s="1060">
        <v>17609</v>
      </c>
      <c r="H100" s="1035">
        <f t="shared" si="6"/>
        <v>40578</v>
      </c>
      <c r="I100" s="527">
        <f t="shared" si="0"/>
        <v>0.47686516173114857</v>
      </c>
    </row>
    <row r="101" spans="1:9" s="35" customFormat="1" ht="17.25" customHeight="1">
      <c r="A101" s="1044" t="s">
        <v>4936</v>
      </c>
      <c r="B101" s="325" t="s">
        <v>4937</v>
      </c>
      <c r="C101" s="1043">
        <v>466542</v>
      </c>
      <c r="D101" s="1065">
        <v>0</v>
      </c>
      <c r="E101" s="1032">
        <f t="shared" ref="E101:E119" si="8">C101+D101</f>
        <v>466542</v>
      </c>
      <c r="F101" s="1032">
        <v>202912</v>
      </c>
      <c r="G101" s="1032">
        <v>136262</v>
      </c>
      <c r="H101" s="1035">
        <f t="shared" ref="H101:H128" si="9">E101-F101</f>
        <v>263630</v>
      </c>
      <c r="I101" s="527">
        <f t="shared" si="0"/>
        <v>0.43492761637751798</v>
      </c>
    </row>
    <row r="102" spans="1:9" s="35" customFormat="1" ht="17.25" customHeight="1">
      <c r="A102" s="1047" t="s">
        <v>4938</v>
      </c>
      <c r="B102" s="1048" t="s">
        <v>4939</v>
      </c>
      <c r="C102" s="1049">
        <v>171322</v>
      </c>
      <c r="D102" s="1072">
        <v>0</v>
      </c>
      <c r="E102" s="1051">
        <f t="shared" si="8"/>
        <v>171322</v>
      </c>
      <c r="F102" s="1073">
        <v>94153</v>
      </c>
      <c r="G102" s="1073">
        <v>73779</v>
      </c>
      <c r="H102" s="1053">
        <f t="shared" si="9"/>
        <v>77169</v>
      </c>
      <c r="I102" s="1054">
        <f t="shared" si="0"/>
        <v>0.54956748111742804</v>
      </c>
    </row>
    <row r="103" spans="1:9" s="35" customFormat="1" ht="17.25" customHeight="1">
      <c r="A103" s="1044" t="s">
        <v>4940</v>
      </c>
      <c r="B103" s="325" t="s">
        <v>4941</v>
      </c>
      <c r="C103" s="1043">
        <v>397435</v>
      </c>
      <c r="D103" s="1065">
        <v>82565</v>
      </c>
      <c r="E103" s="1032">
        <f t="shared" si="8"/>
        <v>480000</v>
      </c>
      <c r="F103" s="1060">
        <v>240000</v>
      </c>
      <c r="G103" s="1060">
        <v>160000</v>
      </c>
      <c r="H103" s="1035">
        <f t="shared" si="9"/>
        <v>240000</v>
      </c>
      <c r="I103" s="527">
        <f t="shared" si="0"/>
        <v>0.5</v>
      </c>
    </row>
    <row r="104" spans="1:9" s="35" customFormat="1" ht="17.25" customHeight="1">
      <c r="A104" s="1044" t="s">
        <v>4942</v>
      </c>
      <c r="B104" s="325" t="s">
        <v>4943</v>
      </c>
      <c r="C104" s="1203">
        <v>31497</v>
      </c>
      <c r="D104" s="1065">
        <v>0</v>
      </c>
      <c r="E104" s="1032">
        <f t="shared" si="8"/>
        <v>31497</v>
      </c>
      <c r="F104" s="1060">
        <v>17100</v>
      </c>
      <c r="G104" s="1060">
        <v>17100</v>
      </c>
      <c r="H104" s="1035">
        <f t="shared" si="9"/>
        <v>14397</v>
      </c>
      <c r="I104" s="527">
        <f t="shared" si="0"/>
        <v>0.54290884846175824</v>
      </c>
    </row>
    <row r="105" spans="1:9" s="35" customFormat="1" ht="17.25" customHeight="1">
      <c r="A105" s="1044" t="s">
        <v>4944</v>
      </c>
      <c r="B105" s="325" t="s">
        <v>4945</v>
      </c>
      <c r="C105" s="1067"/>
      <c r="D105" s="1065"/>
      <c r="E105" s="1032"/>
      <c r="F105" s="1060"/>
      <c r="G105" s="1060"/>
      <c r="H105" s="1035"/>
      <c r="I105" s="527" t="str">
        <f t="shared" si="0"/>
        <v/>
      </c>
    </row>
    <row r="106" spans="1:9" s="35" customFormat="1" ht="17.25" customHeight="1">
      <c r="A106" s="1044" t="s">
        <v>4946</v>
      </c>
      <c r="B106" s="325" t="s">
        <v>4947</v>
      </c>
      <c r="C106" s="1067">
        <v>0</v>
      </c>
      <c r="D106" s="1065">
        <v>1000</v>
      </c>
      <c r="E106" s="1032">
        <f t="shared" si="8"/>
        <v>1000</v>
      </c>
      <c r="F106" s="1060">
        <v>1000</v>
      </c>
      <c r="G106" s="1060">
        <v>1000</v>
      </c>
      <c r="H106" s="1035">
        <f t="shared" si="9"/>
        <v>0</v>
      </c>
      <c r="I106" s="527">
        <f t="shared" si="0"/>
        <v>1</v>
      </c>
    </row>
    <row r="107" spans="1:9" s="35" customFormat="1" ht="17.25" customHeight="1">
      <c r="A107" s="1044" t="s">
        <v>4948</v>
      </c>
      <c r="B107" s="325" t="s">
        <v>4949</v>
      </c>
      <c r="C107" s="1043">
        <v>538763</v>
      </c>
      <c r="D107" s="1065">
        <v>-32524</v>
      </c>
      <c r="E107" s="1067">
        <f>C107+D107</f>
        <v>506239</v>
      </c>
      <c r="F107" s="1060">
        <v>74793</v>
      </c>
      <c r="G107" s="1060">
        <v>74793</v>
      </c>
      <c r="H107" s="1071">
        <f t="shared" si="9"/>
        <v>431446</v>
      </c>
      <c r="I107" s="527">
        <f t="shared" si="0"/>
        <v>0.14774246946600322</v>
      </c>
    </row>
    <row r="108" spans="1:9" s="35" customFormat="1" ht="17.25" customHeight="1">
      <c r="A108" s="1044" t="s">
        <v>4950</v>
      </c>
      <c r="B108" s="325" t="s">
        <v>4951</v>
      </c>
      <c r="C108" s="1043">
        <v>34751</v>
      </c>
      <c r="D108" s="1065">
        <v>0</v>
      </c>
      <c r="E108" s="1032">
        <f t="shared" si="8"/>
        <v>34751</v>
      </c>
      <c r="F108" s="1032">
        <v>17500</v>
      </c>
      <c r="G108" s="1032">
        <v>17500</v>
      </c>
      <c r="H108" s="1035">
        <f t="shared" si="9"/>
        <v>17251</v>
      </c>
      <c r="I108" s="527">
        <f t="shared" si="0"/>
        <v>0.50358263071566289</v>
      </c>
    </row>
    <row r="109" spans="1:9" s="35" customFormat="1" ht="17.25" customHeight="1">
      <c r="A109" s="1044" t="s">
        <v>4952</v>
      </c>
      <c r="B109" s="325" t="s">
        <v>4953</v>
      </c>
      <c r="C109" s="1067"/>
      <c r="D109" s="1065"/>
      <c r="E109" s="1032"/>
      <c r="F109" s="1032"/>
      <c r="G109" s="1032"/>
      <c r="H109" s="1035"/>
      <c r="I109" s="527" t="str">
        <f t="shared" si="0"/>
        <v/>
      </c>
    </row>
    <row r="110" spans="1:9" s="35" customFormat="1" ht="17.25" customHeight="1">
      <c r="A110" s="1044">
        <v>37201</v>
      </c>
      <c r="B110" s="325" t="s">
        <v>4954</v>
      </c>
      <c r="C110" s="1043">
        <v>20528</v>
      </c>
      <c r="D110" s="1065">
        <v>-2047</v>
      </c>
      <c r="E110" s="1032">
        <f t="shared" si="8"/>
        <v>18481</v>
      </c>
      <c r="F110" s="1060">
        <v>3410</v>
      </c>
      <c r="G110" s="1060">
        <v>3410</v>
      </c>
      <c r="H110" s="1035">
        <f t="shared" si="9"/>
        <v>15071</v>
      </c>
      <c r="I110" s="527">
        <f t="shared" si="0"/>
        <v>0.1845138250094692</v>
      </c>
    </row>
    <row r="111" spans="1:9" s="35" customFormat="1" ht="17.25" customHeight="1">
      <c r="A111" s="1044" t="s">
        <v>4955</v>
      </c>
      <c r="B111" s="325" t="s">
        <v>4956</v>
      </c>
      <c r="C111" s="1043">
        <v>220249</v>
      </c>
      <c r="D111" s="1065">
        <v>-7606</v>
      </c>
      <c r="E111" s="1032">
        <f t="shared" si="8"/>
        <v>212643</v>
      </c>
      <c r="F111" s="1060">
        <v>98119</v>
      </c>
      <c r="G111" s="1060">
        <v>97719</v>
      </c>
      <c r="H111" s="1035">
        <f t="shared" si="9"/>
        <v>114524</v>
      </c>
      <c r="I111" s="527">
        <f t="shared" si="0"/>
        <v>0.46142595806116354</v>
      </c>
    </row>
    <row r="112" spans="1:9" s="35" customFormat="1" ht="17.25" customHeight="1">
      <c r="A112" s="1044">
        <v>37601</v>
      </c>
      <c r="B112" s="325" t="s">
        <v>4957</v>
      </c>
      <c r="C112" s="1043"/>
      <c r="D112" s="1065"/>
      <c r="E112" s="1032"/>
      <c r="F112" s="1032"/>
      <c r="G112" s="1032"/>
      <c r="H112" s="1035"/>
      <c r="I112" s="527" t="str">
        <f t="shared" si="0"/>
        <v/>
      </c>
    </row>
    <row r="113" spans="1:9" s="35" customFormat="1" ht="17.25" customHeight="1">
      <c r="A113" s="1044" t="s">
        <v>4958</v>
      </c>
      <c r="B113" s="325" t="s">
        <v>4959</v>
      </c>
      <c r="C113" s="1067"/>
      <c r="D113" s="1065"/>
      <c r="E113" s="1032"/>
      <c r="F113" s="1060"/>
      <c r="G113" s="1060"/>
      <c r="H113" s="1035"/>
      <c r="I113" s="527" t="str">
        <f t="shared" si="0"/>
        <v/>
      </c>
    </row>
    <row r="114" spans="1:9" s="35" customFormat="1" ht="17.25" customHeight="1">
      <c r="A114" s="1044" t="s">
        <v>4960</v>
      </c>
      <c r="B114" s="325" t="s">
        <v>4961</v>
      </c>
      <c r="C114" s="1043">
        <v>363774</v>
      </c>
      <c r="D114" s="1065">
        <v>0</v>
      </c>
      <c r="E114" s="1032">
        <f t="shared" si="8"/>
        <v>363774</v>
      </c>
      <c r="F114" s="1060">
        <v>245633</v>
      </c>
      <c r="G114" s="1060">
        <v>148518</v>
      </c>
      <c r="H114" s="1035">
        <f t="shared" si="9"/>
        <v>118141</v>
      </c>
      <c r="I114" s="527">
        <f t="shared" si="0"/>
        <v>0.67523517348683526</v>
      </c>
    </row>
    <row r="115" spans="1:9" s="35" customFormat="1" ht="17.25" customHeight="1">
      <c r="A115" s="1044" t="s">
        <v>4962</v>
      </c>
      <c r="B115" s="325" t="s">
        <v>4963</v>
      </c>
      <c r="C115" s="1043">
        <v>35122</v>
      </c>
      <c r="D115" s="1065">
        <v>0</v>
      </c>
      <c r="E115" s="1032">
        <f t="shared" si="8"/>
        <v>35122</v>
      </c>
      <c r="F115" s="1060">
        <v>15000</v>
      </c>
      <c r="G115" s="1060">
        <v>15000</v>
      </c>
      <c r="H115" s="1035">
        <f t="shared" si="9"/>
        <v>20122</v>
      </c>
      <c r="I115" s="527">
        <f t="shared" si="0"/>
        <v>0.42708274016286091</v>
      </c>
    </row>
    <row r="116" spans="1:9" s="35" customFormat="1" ht="17.25" customHeight="1">
      <c r="A116" s="1044" t="s">
        <v>4964</v>
      </c>
      <c r="B116" s="325" t="s">
        <v>4965</v>
      </c>
      <c r="C116" s="1067"/>
      <c r="D116" s="1065"/>
      <c r="E116" s="1063"/>
      <c r="F116" s="1060"/>
      <c r="G116" s="1061"/>
      <c r="H116" s="1035"/>
      <c r="I116" s="527" t="str">
        <f t="shared" si="0"/>
        <v/>
      </c>
    </row>
    <row r="117" spans="1:9" s="35" customFormat="1" ht="17.25" customHeight="1">
      <c r="A117" s="1044" t="s">
        <v>4966</v>
      </c>
      <c r="B117" s="325" t="s">
        <v>4967</v>
      </c>
      <c r="C117" s="1043">
        <v>196839</v>
      </c>
      <c r="D117" s="1065">
        <v>0</v>
      </c>
      <c r="E117" s="1032">
        <f t="shared" si="8"/>
        <v>196839</v>
      </c>
      <c r="F117" s="1032">
        <v>88510</v>
      </c>
      <c r="G117" s="1063">
        <v>88510</v>
      </c>
      <c r="H117" s="1035">
        <f t="shared" si="9"/>
        <v>108329</v>
      </c>
      <c r="I117" s="527">
        <f t="shared" si="0"/>
        <v>0.44965682613709679</v>
      </c>
    </row>
    <row r="118" spans="1:9" s="35" customFormat="1" ht="17.25" customHeight="1">
      <c r="A118" s="1044" t="s">
        <v>4968</v>
      </c>
      <c r="B118" s="325" t="s">
        <v>4969</v>
      </c>
      <c r="C118" s="1043">
        <v>381322</v>
      </c>
      <c r="D118" s="1065">
        <v>0</v>
      </c>
      <c r="E118" s="1032">
        <f t="shared" si="8"/>
        <v>381322</v>
      </c>
      <c r="F118" s="1032">
        <v>291370</v>
      </c>
      <c r="G118" s="1063">
        <v>291370</v>
      </c>
      <c r="H118" s="1035">
        <f t="shared" si="9"/>
        <v>89952</v>
      </c>
      <c r="I118" s="527">
        <f t="shared" si="0"/>
        <v>0.76410487724285514</v>
      </c>
    </row>
    <row r="119" spans="1:9" s="35" customFormat="1" ht="17.25" customHeight="1">
      <c r="A119" s="1044" t="s">
        <v>4970</v>
      </c>
      <c r="B119" s="325" t="s">
        <v>4971</v>
      </c>
      <c r="C119" s="1043">
        <v>1335755</v>
      </c>
      <c r="D119" s="1065">
        <v>0</v>
      </c>
      <c r="E119" s="1032">
        <f t="shared" si="8"/>
        <v>1335755</v>
      </c>
      <c r="F119" s="1032">
        <v>802961</v>
      </c>
      <c r="G119" s="1032">
        <v>129829</v>
      </c>
      <c r="H119" s="1035">
        <f t="shared" si="9"/>
        <v>532794</v>
      </c>
      <c r="I119" s="527">
        <f t="shared" si="0"/>
        <v>0.6011289495453882</v>
      </c>
    </row>
    <row r="120" spans="1:9" s="35" customFormat="1" ht="17.25" customHeight="1">
      <c r="A120" s="1044"/>
      <c r="B120" s="325"/>
      <c r="C120" s="1067"/>
      <c r="D120" s="1075"/>
      <c r="E120" s="1032"/>
      <c r="F120" s="1032"/>
      <c r="G120" s="1035"/>
      <c r="H120" s="1035"/>
      <c r="I120" s="527" t="str">
        <f t="shared" si="0"/>
        <v/>
      </c>
    </row>
    <row r="121" spans="1:9" s="35" customFormat="1" ht="17.25" customHeight="1">
      <c r="A121" s="1057" t="s">
        <v>4972</v>
      </c>
      <c r="B121" s="323" t="s">
        <v>4973</v>
      </c>
      <c r="C121" s="1069">
        <f>SUM(C123:C128)</f>
        <v>0</v>
      </c>
      <c r="D121" s="1076">
        <f>SUM(D122:D128)</f>
        <v>0</v>
      </c>
      <c r="E121" s="1025">
        <f>SUM(E122:E128)</f>
        <v>0</v>
      </c>
      <c r="F121" s="1025">
        <f t="shared" ref="F121:G121" si="10">SUM(F122:F128)</f>
        <v>0</v>
      </c>
      <c r="G121" s="1025">
        <f t="shared" si="10"/>
        <v>0</v>
      </c>
      <c r="H121" s="1025">
        <f>SUM(H122:H128)</f>
        <v>0</v>
      </c>
      <c r="I121" s="1029" t="str">
        <f t="shared" si="0"/>
        <v/>
      </c>
    </row>
    <row r="122" spans="1:9" s="35" customFormat="1" ht="17.25" hidden="1" customHeight="1">
      <c r="A122" s="1044">
        <v>51201</v>
      </c>
      <c r="B122" s="325" t="s">
        <v>4974</v>
      </c>
      <c r="C122" s="1067">
        <v>0</v>
      </c>
      <c r="D122" s="1077">
        <v>0</v>
      </c>
      <c r="E122" s="1032">
        <f t="shared" ref="E122:E128" si="11">C122+D122</f>
        <v>0</v>
      </c>
      <c r="F122" s="1032">
        <v>0</v>
      </c>
      <c r="G122" s="1032">
        <v>0</v>
      </c>
      <c r="H122" s="1035">
        <f t="shared" ref="H122" si="12">E122-F122</f>
        <v>0</v>
      </c>
      <c r="I122" s="527" t="str">
        <f t="shared" si="0"/>
        <v/>
      </c>
    </row>
    <row r="123" spans="1:9" s="35" customFormat="1" ht="17.25" hidden="1" customHeight="1">
      <c r="A123" s="1044">
        <v>51501</v>
      </c>
      <c r="B123" s="325" t="s">
        <v>4975</v>
      </c>
      <c r="C123" s="1067">
        <v>0</v>
      </c>
      <c r="D123" s="1036">
        <v>0</v>
      </c>
      <c r="E123" s="1032">
        <f t="shared" si="11"/>
        <v>0</v>
      </c>
      <c r="F123" s="1035">
        <v>0</v>
      </c>
      <c r="G123" s="1035">
        <v>0</v>
      </c>
      <c r="H123" s="1035">
        <f t="shared" si="9"/>
        <v>0</v>
      </c>
      <c r="I123" s="527" t="str">
        <f t="shared" si="0"/>
        <v/>
      </c>
    </row>
    <row r="124" spans="1:9" s="35" customFormat="1" ht="17.25" hidden="1" customHeight="1">
      <c r="A124" s="1044">
        <v>52101</v>
      </c>
      <c r="B124" s="325" t="s">
        <v>4976</v>
      </c>
      <c r="C124" s="1067">
        <v>0</v>
      </c>
      <c r="D124" s="1036">
        <v>0</v>
      </c>
      <c r="E124" s="1032">
        <f t="shared" si="11"/>
        <v>0</v>
      </c>
      <c r="F124" s="1035">
        <v>0</v>
      </c>
      <c r="G124" s="1035">
        <v>0</v>
      </c>
      <c r="H124" s="1035">
        <f t="shared" si="9"/>
        <v>0</v>
      </c>
      <c r="I124" s="527" t="str">
        <f t="shared" si="0"/>
        <v/>
      </c>
    </row>
    <row r="125" spans="1:9" s="35" customFormat="1" ht="17.25" customHeight="1">
      <c r="A125" s="1044">
        <v>52301</v>
      </c>
      <c r="B125" s="325" t="s">
        <v>4977</v>
      </c>
      <c r="C125" s="1032">
        <v>0</v>
      </c>
      <c r="D125" s="1036">
        <v>0</v>
      </c>
      <c r="E125" s="1032">
        <f t="shared" si="11"/>
        <v>0</v>
      </c>
      <c r="F125" s="1035">
        <v>0</v>
      </c>
      <c r="G125" s="1035">
        <v>0</v>
      </c>
      <c r="H125" s="1035">
        <f t="shared" si="9"/>
        <v>0</v>
      </c>
      <c r="I125" s="527" t="str">
        <f t="shared" si="0"/>
        <v/>
      </c>
    </row>
    <row r="126" spans="1:9" s="35" customFormat="1" ht="17.25" hidden="1" customHeight="1">
      <c r="A126" s="1044">
        <v>56401</v>
      </c>
      <c r="B126" s="325" t="s">
        <v>4978</v>
      </c>
      <c r="C126" s="1032">
        <v>0</v>
      </c>
      <c r="D126" s="1036">
        <v>0</v>
      </c>
      <c r="E126" s="1032">
        <f t="shared" si="11"/>
        <v>0</v>
      </c>
      <c r="F126" s="1035">
        <v>0</v>
      </c>
      <c r="G126" s="1035">
        <v>0</v>
      </c>
      <c r="H126" s="1035">
        <f t="shared" si="9"/>
        <v>0</v>
      </c>
      <c r="I126" s="527" t="str">
        <f t="shared" si="0"/>
        <v/>
      </c>
    </row>
    <row r="127" spans="1:9" s="35" customFormat="1" ht="17.25" customHeight="1">
      <c r="A127" s="1044">
        <v>56501</v>
      </c>
      <c r="B127" s="325" t="s">
        <v>4979</v>
      </c>
      <c r="C127" s="1032">
        <v>0</v>
      </c>
      <c r="D127" s="1036">
        <v>0</v>
      </c>
      <c r="E127" s="1032">
        <f t="shared" si="11"/>
        <v>0</v>
      </c>
      <c r="F127" s="1035">
        <v>0</v>
      </c>
      <c r="G127" s="1035">
        <v>0</v>
      </c>
      <c r="H127" s="1035">
        <f t="shared" si="9"/>
        <v>0</v>
      </c>
      <c r="I127" s="527" t="str">
        <f t="shared" si="0"/>
        <v/>
      </c>
    </row>
    <row r="128" spans="1:9" s="35" customFormat="1" ht="17.25" hidden="1" customHeight="1">
      <c r="A128" s="1044">
        <v>56601</v>
      </c>
      <c r="B128" s="325" t="s">
        <v>4980</v>
      </c>
      <c r="C128" s="1032">
        <v>0</v>
      </c>
      <c r="D128" s="1036">
        <v>0</v>
      </c>
      <c r="E128" s="1032">
        <f t="shared" si="11"/>
        <v>0</v>
      </c>
      <c r="F128" s="1035">
        <v>0</v>
      </c>
      <c r="G128" s="1035">
        <v>0</v>
      </c>
      <c r="H128" s="1035">
        <f t="shared" si="9"/>
        <v>0</v>
      </c>
      <c r="I128" s="527" t="str">
        <f t="shared" si="0"/>
        <v/>
      </c>
    </row>
    <row r="129" spans="1:9" s="35" customFormat="1" ht="17.25" customHeight="1">
      <c r="A129" s="1044"/>
      <c r="B129" s="325"/>
      <c r="C129" s="1032"/>
      <c r="D129" s="1036"/>
      <c r="E129" s="1032"/>
      <c r="F129" s="1032"/>
      <c r="G129" s="1035"/>
      <c r="H129" s="1035"/>
      <c r="I129" s="527"/>
    </row>
    <row r="130" spans="1:9" s="35" customFormat="1" ht="17.25" customHeight="1">
      <c r="A130" s="1078">
        <v>90000</v>
      </c>
      <c r="B130" s="323" t="s">
        <v>567</v>
      </c>
      <c r="C130" s="1025">
        <f>SUM(C131:C133)</f>
        <v>18000000</v>
      </c>
      <c r="D130" s="1026">
        <f>SUM(D131:D133)</f>
        <v>0</v>
      </c>
      <c r="E130" s="1025">
        <f>SUM(E131:E133)</f>
        <v>18000000</v>
      </c>
      <c r="F130" s="1025">
        <f t="shared" ref="F130:G130" si="13">SUM(F131:F133)</f>
        <v>7748680</v>
      </c>
      <c r="G130" s="1025">
        <f t="shared" si="13"/>
        <v>7748680</v>
      </c>
      <c r="H130" s="1028">
        <f t="shared" ref="H130" si="14">E130-F130</f>
        <v>10251320</v>
      </c>
      <c r="I130" s="1029">
        <f t="shared" ref="I130:I132" si="15">IF(E130=0,"",F130/E130)</f>
        <v>0.43048222222222221</v>
      </c>
    </row>
    <row r="131" spans="1:9" s="35" customFormat="1" ht="17.25" customHeight="1">
      <c r="A131" s="1044">
        <v>91101</v>
      </c>
      <c r="B131" s="1079" t="s">
        <v>4981</v>
      </c>
      <c r="C131" s="1035">
        <v>10000000</v>
      </c>
      <c r="D131" s="1036">
        <v>0</v>
      </c>
      <c r="E131" s="1032">
        <f t="shared" ref="E131:E132" si="16">C131+D131</f>
        <v>10000000</v>
      </c>
      <c r="F131" s="1035">
        <v>4999992</v>
      </c>
      <c r="G131" s="1035">
        <v>4999992</v>
      </c>
      <c r="H131" s="1035">
        <f>E131-F131</f>
        <v>5000008</v>
      </c>
      <c r="I131" s="527">
        <f t="shared" si="15"/>
        <v>0.49999919999999998</v>
      </c>
    </row>
    <row r="132" spans="1:9" s="35" customFormat="1" ht="17.25" customHeight="1">
      <c r="A132" s="1044">
        <v>92101</v>
      </c>
      <c r="B132" s="1079" t="s">
        <v>4982</v>
      </c>
      <c r="C132" s="1035">
        <v>8000000</v>
      </c>
      <c r="D132" s="1036">
        <v>0</v>
      </c>
      <c r="E132" s="1032">
        <f t="shared" si="16"/>
        <v>8000000</v>
      </c>
      <c r="F132" s="1035">
        <v>2748688</v>
      </c>
      <c r="G132" s="1035">
        <v>2748688</v>
      </c>
      <c r="H132" s="1035">
        <f>E132-F132</f>
        <v>5251312</v>
      </c>
      <c r="I132" s="527">
        <f t="shared" si="15"/>
        <v>0.343586</v>
      </c>
    </row>
    <row r="133" spans="1:9" s="35" customFormat="1" ht="17.25" customHeight="1">
      <c r="A133" s="1057"/>
      <c r="B133" s="323"/>
      <c r="C133" s="1032"/>
      <c r="D133" s="1036"/>
      <c r="E133" s="1032"/>
      <c r="F133" s="1035"/>
      <c r="G133" s="1035"/>
      <c r="H133" s="1035"/>
      <c r="I133" s="527"/>
    </row>
    <row r="134" spans="1:9" s="35" customFormat="1" ht="17.25" customHeight="1" thickBot="1">
      <c r="A134" s="1080"/>
      <c r="B134" s="1081" t="s">
        <v>570</v>
      </c>
      <c r="C134" s="1082">
        <f>+C130+C121+C70+C49+C10</f>
        <v>88528385</v>
      </c>
      <c r="D134" s="1083">
        <f>+D121+D70+D49+D10+D130</f>
        <v>0</v>
      </c>
      <c r="E134" s="1082">
        <f>+E121+E70+E49+E10+E130</f>
        <v>88528385</v>
      </c>
      <c r="F134" s="1082">
        <f>+F121+F70+F49+F10+F130</f>
        <v>51914156</v>
      </c>
      <c r="G134" s="1082">
        <f>+G121+G70+G49+G10+G130</f>
        <v>42832153</v>
      </c>
      <c r="H134" s="1082">
        <f>+H121+H70+H49+H10+H130</f>
        <v>36614229</v>
      </c>
      <c r="I134" s="1084">
        <f t="shared" si="0"/>
        <v>0.58641255005386128</v>
      </c>
    </row>
    <row r="135" spans="1:9" s="35" customFormat="1" ht="17.25" customHeight="1">
      <c r="A135" s="34"/>
      <c r="B135" s="6"/>
      <c r="C135" s="1085"/>
      <c r="D135" s="1086"/>
      <c r="E135" s="1085"/>
      <c r="F135" s="1085"/>
      <c r="G135" s="1085"/>
      <c r="H135" s="1501"/>
      <c r="I135" s="1501"/>
    </row>
    <row r="136" spans="1:9" s="35" customFormat="1" ht="29.25" customHeight="1">
      <c r="A136" s="34"/>
      <c r="B136" s="6"/>
      <c r="C136" s="6"/>
      <c r="D136" s="1087"/>
      <c r="E136" s="6"/>
      <c r="F136" s="6"/>
      <c r="G136" s="6"/>
      <c r="H136" s="6"/>
      <c r="I136" s="1088"/>
    </row>
    <row r="137" spans="1:9" s="35" customFormat="1" ht="25.5" customHeight="1">
      <c r="A137" s="34"/>
      <c r="B137" s="6"/>
      <c r="C137" s="6"/>
      <c r="D137" s="1087"/>
      <c r="E137" s="6"/>
      <c r="F137" s="6"/>
      <c r="G137" s="6"/>
      <c r="H137" s="6"/>
      <c r="I137" s="1088"/>
    </row>
  </sheetData>
  <mergeCells count="9">
    <mergeCell ref="H135:I135"/>
    <mergeCell ref="A7:B8"/>
    <mergeCell ref="A1:I1"/>
    <mergeCell ref="A2:I2"/>
    <mergeCell ref="A3:I3"/>
    <mergeCell ref="A4:I4"/>
    <mergeCell ref="A5:I5"/>
    <mergeCell ref="C6:E6"/>
    <mergeCell ref="H6:I6"/>
  </mergeCells>
  <printOptions horizontalCentered="1"/>
  <pageMargins left="0.39370078740157483" right="0.39370078740157483" top="0.51181102362204722" bottom="0.19685039370078741" header="0.31496062992125984" footer="0.15748031496062992"/>
  <pageSetup scale="80" orientation="landscape" r:id="rId1"/>
  <drawing r:id="rId2"/>
</worksheet>
</file>

<file path=xl/worksheets/sheet27.xml><?xml version="1.0" encoding="utf-8"?>
<worksheet xmlns="http://schemas.openxmlformats.org/spreadsheetml/2006/main" xmlns:r="http://schemas.openxmlformats.org/officeDocument/2006/relationships">
  <dimension ref="A1:I33"/>
  <sheetViews>
    <sheetView view="pageBreakPreview" topLeftCell="A13" zoomScaleSheetLayoutView="100" workbookViewId="0">
      <selection activeCell="J14" sqref="J14"/>
    </sheetView>
  </sheetViews>
  <sheetFormatPr baseColWidth="10" defaultColWidth="11.42578125" defaultRowHeight="15"/>
  <cols>
    <col min="1" max="1" width="32.140625" customWidth="1"/>
    <col min="2" max="2" width="13.5703125" bestFit="1" customWidth="1"/>
    <col min="3" max="3" width="13" customWidth="1"/>
  </cols>
  <sheetData>
    <row r="1" spans="1:9" ht="15.75">
      <c r="A1" s="1280" t="s">
        <v>23</v>
      </c>
      <c r="B1" s="1280"/>
      <c r="C1" s="1280"/>
      <c r="D1" s="1280"/>
      <c r="E1" s="1280"/>
      <c r="F1" s="1280"/>
      <c r="G1" s="1280"/>
      <c r="H1" s="651"/>
      <c r="I1" s="651"/>
    </row>
    <row r="2" spans="1:9" ht="15.75" customHeight="1">
      <c r="A2" s="1281" t="s">
        <v>787</v>
      </c>
      <c r="B2" s="1281"/>
      <c r="C2" s="1281"/>
      <c r="D2" s="1281"/>
      <c r="E2" s="1281"/>
      <c r="F2" s="1281"/>
      <c r="G2" s="1281"/>
      <c r="H2" s="652"/>
      <c r="I2" s="652"/>
    </row>
    <row r="3" spans="1:9" ht="15.75" customHeight="1">
      <c r="A3" s="1281" t="s">
        <v>788</v>
      </c>
      <c r="B3" s="1281"/>
      <c r="C3" s="1281"/>
      <c r="D3" s="1281"/>
      <c r="E3" s="1281"/>
      <c r="F3" s="1281"/>
      <c r="G3" s="1281"/>
      <c r="H3" s="652"/>
      <c r="I3" s="652"/>
    </row>
    <row r="4" spans="1:9" ht="16.5" customHeight="1">
      <c r="A4" s="1281" t="str">
        <f>'ETCA-I-01'!A3:G3</f>
        <v>TELEVISORA DE HERMOSILLO, S.A. de C.V.</v>
      </c>
      <c r="B4" s="1281"/>
      <c r="C4" s="1281"/>
      <c r="D4" s="1281"/>
      <c r="E4" s="1281"/>
      <c r="F4" s="1281"/>
      <c r="G4" s="1281"/>
      <c r="H4" s="652"/>
      <c r="I4" s="652"/>
    </row>
    <row r="5" spans="1:9" ht="15.75" customHeight="1">
      <c r="A5" s="1516" t="str">
        <f>'ETCA-I-03'!A4:D4</f>
        <v>Del 01 de Enero al 30 de Junio de 2019</v>
      </c>
      <c r="B5" s="1516"/>
      <c r="C5" s="1516"/>
      <c r="D5" s="1516"/>
      <c r="E5" s="1516"/>
      <c r="F5" s="1516"/>
      <c r="G5" s="1516"/>
      <c r="H5" s="653"/>
      <c r="I5" s="653"/>
    </row>
    <row r="6" spans="1:9" ht="15.75" customHeight="1" thickBot="1">
      <c r="A6" s="1337" t="s">
        <v>87</v>
      </c>
      <c r="B6" s="1337"/>
      <c r="C6" s="1337"/>
      <c r="D6" s="1337"/>
      <c r="E6" s="1337"/>
      <c r="F6" s="1337"/>
      <c r="G6" s="1337"/>
      <c r="H6" s="654"/>
      <c r="I6" s="654"/>
    </row>
    <row r="7" spans="1:9" ht="15.75" thickBot="1">
      <c r="A7" s="1509" t="s">
        <v>88</v>
      </c>
      <c r="B7" s="1511" t="s">
        <v>573</v>
      </c>
      <c r="C7" s="1512"/>
      <c r="D7" s="1512"/>
      <c r="E7" s="1512"/>
      <c r="F7" s="1513"/>
      <c r="G7" s="1514" t="s">
        <v>574</v>
      </c>
    </row>
    <row r="8" spans="1:9" ht="18.75" thickBot="1">
      <c r="A8" s="1510"/>
      <c r="B8" s="628" t="s">
        <v>575</v>
      </c>
      <c r="C8" s="628" t="s">
        <v>576</v>
      </c>
      <c r="D8" s="628" t="s">
        <v>577</v>
      </c>
      <c r="E8" s="628" t="s">
        <v>789</v>
      </c>
      <c r="F8" s="628" t="s">
        <v>675</v>
      </c>
      <c r="G8" s="1515"/>
    </row>
    <row r="9" spans="1:9">
      <c r="A9" s="645" t="s">
        <v>790</v>
      </c>
      <c r="B9" s="705">
        <f t="shared" ref="B9:G9" si="0">B10+B11+B12+B13+B14+B15+B16+B19</f>
        <v>57610577</v>
      </c>
      <c r="C9" s="705">
        <f t="shared" si="0"/>
        <v>0</v>
      </c>
      <c r="D9" s="705">
        <f t="shared" si="0"/>
        <v>57610577</v>
      </c>
      <c r="E9" s="705">
        <f t="shared" si="0"/>
        <v>37144437</v>
      </c>
      <c r="F9" s="705">
        <f t="shared" si="0"/>
        <v>30354700</v>
      </c>
      <c r="G9" s="705">
        <f t="shared" si="0"/>
        <v>20466140</v>
      </c>
    </row>
    <row r="10" spans="1:9">
      <c r="A10" s="646" t="s">
        <v>791</v>
      </c>
      <c r="B10" s="707">
        <f>+'ETCA-II-13'!C10</f>
        <v>57610577</v>
      </c>
      <c r="C10" s="707">
        <f>+'ETCA-II-13'!D10</f>
        <v>0</v>
      </c>
      <c r="D10" s="706">
        <f>B10+C10</f>
        <v>57610577</v>
      </c>
      <c r="E10" s="707">
        <f>+'ETCA-II-13'!F10</f>
        <v>37144437</v>
      </c>
      <c r="F10" s="707">
        <f>+'ETCA-II-13'!G10</f>
        <v>30354700</v>
      </c>
      <c r="G10" s="706">
        <f t="shared" ref="G10:G15" si="1">D10-E10</f>
        <v>20466140</v>
      </c>
    </row>
    <row r="11" spans="1:9">
      <c r="A11" s="646" t="s">
        <v>792</v>
      </c>
      <c r="B11" s="707"/>
      <c r="C11" s="708"/>
      <c r="D11" s="706">
        <f t="shared" ref="D11:D19" si="2">B11+C11</f>
        <v>0</v>
      </c>
      <c r="E11" s="708"/>
      <c r="F11" s="708"/>
      <c r="G11" s="706">
        <f t="shared" si="1"/>
        <v>0</v>
      </c>
    </row>
    <row r="12" spans="1:9">
      <c r="A12" s="646" t="s">
        <v>793</v>
      </c>
      <c r="B12" s="707"/>
      <c r="C12" s="708"/>
      <c r="D12" s="706">
        <f t="shared" si="2"/>
        <v>0</v>
      </c>
      <c r="E12" s="708"/>
      <c r="F12" s="708"/>
      <c r="G12" s="706">
        <f t="shared" si="1"/>
        <v>0</v>
      </c>
    </row>
    <row r="13" spans="1:9">
      <c r="A13" s="646" t="s">
        <v>794</v>
      </c>
      <c r="B13" s="707"/>
      <c r="C13" s="708"/>
      <c r="D13" s="706">
        <f t="shared" si="2"/>
        <v>0</v>
      </c>
      <c r="E13" s="708"/>
      <c r="F13" s="708"/>
      <c r="G13" s="706">
        <f t="shared" si="1"/>
        <v>0</v>
      </c>
    </row>
    <row r="14" spans="1:9">
      <c r="A14" s="646" t="s">
        <v>795</v>
      </c>
      <c r="B14" s="707"/>
      <c r="C14" s="708"/>
      <c r="D14" s="706">
        <f t="shared" si="2"/>
        <v>0</v>
      </c>
      <c r="E14" s="708"/>
      <c r="F14" s="708"/>
      <c r="G14" s="706">
        <f t="shared" si="1"/>
        <v>0</v>
      </c>
    </row>
    <row r="15" spans="1:9">
      <c r="A15" s="646" t="s">
        <v>796</v>
      </c>
      <c r="B15" s="707"/>
      <c r="C15" s="708"/>
      <c r="D15" s="706">
        <f t="shared" si="2"/>
        <v>0</v>
      </c>
      <c r="E15" s="708"/>
      <c r="F15" s="708"/>
      <c r="G15" s="706">
        <f t="shared" si="1"/>
        <v>0</v>
      </c>
    </row>
    <row r="16" spans="1:9" ht="27">
      <c r="A16" s="646" t="s">
        <v>797</v>
      </c>
      <c r="B16" s="705">
        <f t="shared" ref="B16:G16" si="3">B17+B18</f>
        <v>0</v>
      </c>
      <c r="C16" s="705">
        <f t="shared" si="3"/>
        <v>0</v>
      </c>
      <c r="D16" s="705">
        <f t="shared" si="3"/>
        <v>0</v>
      </c>
      <c r="E16" s="705">
        <f t="shared" si="3"/>
        <v>0</v>
      </c>
      <c r="F16" s="705">
        <f t="shared" si="3"/>
        <v>0</v>
      </c>
      <c r="G16" s="705">
        <f t="shared" si="3"/>
        <v>0</v>
      </c>
    </row>
    <row r="17" spans="1:7">
      <c r="A17" s="647" t="s">
        <v>798</v>
      </c>
      <c r="B17" s="707"/>
      <c r="C17" s="708"/>
      <c r="D17" s="706">
        <f t="shared" si="2"/>
        <v>0</v>
      </c>
      <c r="E17" s="708"/>
      <c r="F17" s="708"/>
      <c r="G17" s="706">
        <f>D17-E17</f>
        <v>0</v>
      </c>
    </row>
    <row r="18" spans="1:7">
      <c r="A18" s="647" t="s">
        <v>799</v>
      </c>
      <c r="B18" s="707"/>
      <c r="C18" s="708"/>
      <c r="D18" s="706">
        <f t="shared" si="2"/>
        <v>0</v>
      </c>
      <c r="E18" s="708"/>
      <c r="F18" s="708"/>
      <c r="G18" s="706">
        <f>D18-E18</f>
        <v>0</v>
      </c>
    </row>
    <row r="19" spans="1:7">
      <c r="A19" s="646" t="s">
        <v>800</v>
      </c>
      <c r="B19" s="707"/>
      <c r="C19" s="708"/>
      <c r="D19" s="706">
        <f t="shared" si="2"/>
        <v>0</v>
      </c>
      <c r="E19" s="708"/>
      <c r="F19" s="708"/>
      <c r="G19" s="706">
        <f>D19-E19</f>
        <v>0</v>
      </c>
    </row>
    <row r="20" spans="1:7">
      <c r="A20" s="646"/>
      <c r="B20" s="705"/>
      <c r="C20" s="706"/>
      <c r="D20" s="706"/>
      <c r="E20" s="706"/>
      <c r="F20" s="706"/>
      <c r="G20" s="706"/>
    </row>
    <row r="21" spans="1:7">
      <c r="A21" s="645" t="s">
        <v>801</v>
      </c>
      <c r="B21" s="705">
        <f t="shared" ref="B21:G21" si="4">B22+B23+B24+B25+B26+B27+B28+B31</f>
        <v>0</v>
      </c>
      <c r="C21" s="705">
        <f t="shared" si="4"/>
        <v>0</v>
      </c>
      <c r="D21" s="705">
        <f t="shared" si="4"/>
        <v>0</v>
      </c>
      <c r="E21" s="705">
        <f t="shared" si="4"/>
        <v>0</v>
      </c>
      <c r="F21" s="705">
        <f t="shared" si="4"/>
        <v>0</v>
      </c>
      <c r="G21" s="705">
        <f t="shared" si="4"/>
        <v>0</v>
      </c>
    </row>
    <row r="22" spans="1:7">
      <c r="A22" s="646" t="s">
        <v>791</v>
      </c>
      <c r="B22" s="707"/>
      <c r="C22" s="708"/>
      <c r="D22" s="706">
        <f t="shared" ref="D22:D27" si="5">B22+C22</f>
        <v>0</v>
      </c>
      <c r="E22" s="708"/>
      <c r="F22" s="708"/>
      <c r="G22" s="706">
        <f t="shared" ref="G22:G27" si="6">D22-E22</f>
        <v>0</v>
      </c>
    </row>
    <row r="23" spans="1:7">
      <c r="A23" s="646" t="s">
        <v>792</v>
      </c>
      <c r="B23" s="707"/>
      <c r="C23" s="708"/>
      <c r="D23" s="706">
        <f t="shared" si="5"/>
        <v>0</v>
      </c>
      <c r="E23" s="708"/>
      <c r="F23" s="708"/>
      <c r="G23" s="706">
        <f t="shared" si="6"/>
        <v>0</v>
      </c>
    </row>
    <row r="24" spans="1:7">
      <c r="A24" s="646" t="s">
        <v>793</v>
      </c>
      <c r="B24" s="707"/>
      <c r="C24" s="708"/>
      <c r="D24" s="706">
        <f t="shared" si="5"/>
        <v>0</v>
      </c>
      <c r="E24" s="708"/>
      <c r="F24" s="708"/>
      <c r="G24" s="706">
        <f t="shared" si="6"/>
        <v>0</v>
      </c>
    </row>
    <row r="25" spans="1:7">
      <c r="A25" s="646" t="s">
        <v>794</v>
      </c>
      <c r="B25" s="707"/>
      <c r="C25" s="708"/>
      <c r="D25" s="706">
        <f t="shared" si="5"/>
        <v>0</v>
      </c>
      <c r="E25" s="708"/>
      <c r="F25" s="708"/>
      <c r="G25" s="706">
        <f t="shared" si="6"/>
        <v>0</v>
      </c>
    </row>
    <row r="26" spans="1:7">
      <c r="A26" s="646" t="s">
        <v>795</v>
      </c>
      <c r="B26" s="707"/>
      <c r="C26" s="708"/>
      <c r="D26" s="706">
        <f t="shared" si="5"/>
        <v>0</v>
      </c>
      <c r="E26" s="708"/>
      <c r="F26" s="708"/>
      <c r="G26" s="706">
        <f t="shared" si="6"/>
        <v>0</v>
      </c>
    </row>
    <row r="27" spans="1:7">
      <c r="A27" s="646" t="s">
        <v>796</v>
      </c>
      <c r="B27" s="707"/>
      <c r="C27" s="708"/>
      <c r="D27" s="706">
        <f t="shared" si="5"/>
        <v>0</v>
      </c>
      <c r="E27" s="708"/>
      <c r="F27" s="708"/>
      <c r="G27" s="706">
        <f t="shared" si="6"/>
        <v>0</v>
      </c>
    </row>
    <row r="28" spans="1:7" ht="27">
      <c r="A28" s="646" t="s">
        <v>797</v>
      </c>
      <c r="B28" s="705">
        <f t="shared" ref="B28:G28" si="7">B29+B30</f>
        <v>0</v>
      </c>
      <c r="C28" s="705">
        <f t="shared" si="7"/>
        <v>0</v>
      </c>
      <c r="D28" s="705">
        <f t="shared" si="7"/>
        <v>0</v>
      </c>
      <c r="E28" s="705">
        <f t="shared" si="7"/>
        <v>0</v>
      </c>
      <c r="F28" s="705">
        <f t="shared" si="7"/>
        <v>0</v>
      </c>
      <c r="G28" s="705">
        <f t="shared" si="7"/>
        <v>0</v>
      </c>
    </row>
    <row r="29" spans="1:7">
      <c r="A29" s="647" t="s">
        <v>798</v>
      </c>
      <c r="B29" s="707"/>
      <c r="C29" s="708"/>
      <c r="D29" s="706">
        <f>B29+C29</f>
        <v>0</v>
      </c>
      <c r="E29" s="708"/>
      <c r="F29" s="708"/>
      <c r="G29" s="706">
        <f>D29-E29</f>
        <v>0</v>
      </c>
    </row>
    <row r="30" spans="1:7">
      <c r="A30" s="647" t="s">
        <v>799</v>
      </c>
      <c r="B30" s="707"/>
      <c r="C30" s="708"/>
      <c r="D30" s="706">
        <f>B30+C30</f>
        <v>0</v>
      </c>
      <c r="E30" s="708"/>
      <c r="F30" s="708"/>
      <c r="G30" s="706">
        <f>D30-E30</f>
        <v>0</v>
      </c>
    </row>
    <row r="31" spans="1:7">
      <c r="A31" s="646" t="s">
        <v>800</v>
      </c>
      <c r="B31" s="707"/>
      <c r="C31" s="708"/>
      <c r="D31" s="706">
        <f>B31+C31</f>
        <v>0</v>
      </c>
      <c r="E31" s="708"/>
      <c r="F31" s="708"/>
      <c r="G31" s="706">
        <f>D31-E31</f>
        <v>0</v>
      </c>
    </row>
    <row r="32" spans="1:7" ht="18">
      <c r="A32" s="645" t="s">
        <v>802</v>
      </c>
      <c r="B32" s="705">
        <f t="shared" ref="B32:G32" si="8">B9+B21</f>
        <v>57610577</v>
      </c>
      <c r="C32" s="705">
        <f t="shared" si="8"/>
        <v>0</v>
      </c>
      <c r="D32" s="705">
        <f t="shared" si="8"/>
        <v>57610577</v>
      </c>
      <c r="E32" s="705">
        <f t="shared" si="8"/>
        <v>37144437</v>
      </c>
      <c r="F32" s="705">
        <f t="shared" si="8"/>
        <v>30354700</v>
      </c>
      <c r="G32" s="705">
        <f t="shared" si="8"/>
        <v>20466140</v>
      </c>
    </row>
    <row r="33" spans="1:7" ht="15.75" thickBot="1">
      <c r="A33" s="648"/>
      <c r="B33" s="649"/>
      <c r="C33" s="650"/>
      <c r="D33" s="650"/>
      <c r="E33" s="650"/>
      <c r="F33" s="650"/>
      <c r="G33" s="650"/>
    </row>
  </sheetData>
  <sheetProtection sheet="1" scenarios="1" insertHyperlinks="0"/>
  <mergeCells count="9">
    <mergeCell ref="A7:A8"/>
    <mergeCell ref="B7:F7"/>
    <mergeCell ref="G7:G8"/>
    <mergeCell ref="A1:G1"/>
    <mergeCell ref="A2:G2"/>
    <mergeCell ref="A3:G3"/>
    <mergeCell ref="A4:G4"/>
    <mergeCell ref="A5:G5"/>
    <mergeCell ref="A6:G6"/>
  </mergeCells>
  <printOptions horizontalCentered="1"/>
  <pageMargins left="0.23622047244094491" right="0.23622047244094491" top="0.74803149606299213" bottom="0.74803149606299213" header="0.31496062992125984" footer="0.31496062992125984"/>
  <pageSetup scale="95" orientation="portrait" r:id="rId1"/>
  <drawing r:id="rId2"/>
</worksheet>
</file>

<file path=xl/worksheets/sheet28.xml><?xml version="1.0" encoding="utf-8"?>
<worksheet xmlns="http://schemas.openxmlformats.org/spreadsheetml/2006/main" xmlns:r="http://schemas.openxmlformats.org/officeDocument/2006/relationships">
  <sheetPr codeName="Hoja16">
    <tabColor rgb="FFFFFF00"/>
    <pageSetUpPr fitToPage="1"/>
  </sheetPr>
  <dimension ref="A1:D49"/>
  <sheetViews>
    <sheetView view="pageBreakPreview" topLeftCell="A24" zoomScale="110" zoomScaleSheetLayoutView="110" workbookViewId="0">
      <selection activeCell="C43" sqref="C43"/>
    </sheetView>
  </sheetViews>
  <sheetFormatPr baseColWidth="10" defaultColWidth="11.28515625" defaultRowHeight="16.5"/>
  <cols>
    <col min="1" max="1" width="64.5703125" style="278" customWidth="1"/>
    <col min="2" max="2" width="25.7109375" style="278" customWidth="1"/>
    <col min="3" max="3" width="25.7109375" style="409" customWidth="1"/>
    <col min="4" max="4" width="89.140625" style="278" customWidth="1"/>
    <col min="5" max="16384" width="11.28515625" style="278"/>
  </cols>
  <sheetData>
    <row r="1" spans="1:4">
      <c r="A1" s="1307" t="s">
        <v>23</v>
      </c>
      <c r="B1" s="1307"/>
      <c r="C1" s="1307"/>
      <c r="D1" s="429"/>
    </row>
    <row r="2" spans="1:4" s="279" customFormat="1" ht="15.75">
      <c r="A2" s="1307" t="s">
        <v>13</v>
      </c>
      <c r="B2" s="1307"/>
      <c r="C2" s="1307"/>
    </row>
    <row r="3" spans="1:4" s="279" customFormat="1" ht="15.75">
      <c r="A3" s="1308" t="str">
        <f>'ETCA-I-01'!A3:G3</f>
        <v>TELEVISORA DE HERMOSILLO, S.A. de C.V.</v>
      </c>
      <c r="B3" s="1308"/>
      <c r="C3" s="1308"/>
    </row>
    <row r="4" spans="1:4" s="279" customFormat="1">
      <c r="A4" s="1309" t="str">
        <f>'ETCA-I-01'!A4:G4</f>
        <v>Al 30 de Junio de 2019</v>
      </c>
      <c r="B4" s="1309"/>
      <c r="C4" s="1309"/>
    </row>
    <row r="5" spans="1:4" s="280" customFormat="1" ht="17.25" thickBot="1">
      <c r="A5" s="398"/>
      <c r="B5" s="532"/>
      <c r="C5" s="399"/>
    </row>
    <row r="6" spans="1:4" s="401" customFormat="1" ht="27" customHeight="1" thickBot="1">
      <c r="A6" s="400" t="s">
        <v>803</v>
      </c>
      <c r="B6" s="172"/>
      <c r="C6" s="250">
        <f>'ETCA II-04'!E81</f>
        <v>51914156</v>
      </c>
      <c r="D6" s="410" t="str">
        <f>IF((C6-'ETCA II-04'!E81)&gt;0.9,"ERROR!!!!! EL MONTO NO COINCIDE CON LO REPORTADO EN EL FORMATO ETCA-II-04, EN EL TOTAL DE EGRESOS DEVENGADO ANUAL","")</f>
        <v/>
      </c>
    </row>
    <row r="7" spans="1:4" s="401" customFormat="1" ht="9.75" customHeight="1">
      <c r="A7" s="402"/>
      <c r="B7" s="267"/>
      <c r="C7" s="411"/>
      <c r="D7" s="410"/>
    </row>
    <row r="8" spans="1:4" s="401" customFormat="1" ht="17.25" customHeight="1" thickBot="1">
      <c r="A8" s="403"/>
      <c r="B8" s="270"/>
      <c r="C8" s="412"/>
      <c r="D8" s="410"/>
    </row>
    <row r="9" spans="1:4" ht="20.100000000000001" customHeight="1">
      <c r="A9" s="404" t="s">
        <v>1036</v>
      </c>
      <c r="B9" s="799"/>
      <c r="C9" s="413">
        <f>SUM(B10:B30)</f>
        <v>4999992</v>
      </c>
      <c r="D9" s="414"/>
    </row>
    <row r="10" spans="1:4" ht="20.100000000000001" customHeight="1">
      <c r="A10" s="405" t="s">
        <v>1037</v>
      </c>
      <c r="B10" s="835"/>
      <c r="C10" s="415"/>
      <c r="D10" s="414"/>
    </row>
    <row r="11" spans="1:4" ht="20.100000000000001" customHeight="1">
      <c r="A11" s="405" t="s">
        <v>1038</v>
      </c>
      <c r="B11" s="835"/>
      <c r="C11" s="415"/>
      <c r="D11" s="414"/>
    </row>
    <row r="12" spans="1:4" ht="20.100000000000001" customHeight="1">
      <c r="A12" s="405" t="s">
        <v>548</v>
      </c>
      <c r="B12" s="835"/>
      <c r="C12" s="415"/>
      <c r="D12" s="414"/>
    </row>
    <row r="13" spans="1:4">
      <c r="A13" s="405" t="s">
        <v>549</v>
      </c>
      <c r="B13" s="835"/>
      <c r="C13" s="415"/>
      <c r="D13" s="414"/>
    </row>
    <row r="14" spans="1:4" ht="20.100000000000001" customHeight="1">
      <c r="A14" s="405" t="s">
        <v>550</v>
      </c>
      <c r="B14" s="835"/>
      <c r="C14" s="415"/>
      <c r="D14" s="414"/>
    </row>
    <row r="15" spans="1:4" ht="20.100000000000001" customHeight="1">
      <c r="A15" s="405" t="s">
        <v>551</v>
      </c>
      <c r="B15" s="835"/>
      <c r="C15" s="415"/>
      <c r="D15" s="414"/>
    </row>
    <row r="16" spans="1:4" ht="20.100000000000001" customHeight="1">
      <c r="A16" s="405" t="s">
        <v>552</v>
      </c>
      <c r="B16" s="835"/>
      <c r="C16" s="415"/>
      <c r="D16" s="414"/>
    </row>
    <row r="17" spans="1:4" ht="20.100000000000001" customHeight="1">
      <c r="A17" s="405" t="s">
        <v>553</v>
      </c>
      <c r="B17" s="835"/>
      <c r="C17" s="415"/>
      <c r="D17" s="414"/>
    </row>
    <row r="18" spans="1:4" ht="20.100000000000001" customHeight="1">
      <c r="A18" s="405" t="s">
        <v>1074</v>
      </c>
      <c r="B18" s="835"/>
      <c r="C18" s="415"/>
      <c r="D18" s="414"/>
    </row>
    <row r="19" spans="1:4" ht="20.100000000000001" customHeight="1">
      <c r="A19" s="405" t="s">
        <v>555</v>
      </c>
      <c r="B19" s="835"/>
      <c r="C19" s="415"/>
      <c r="D19" s="414"/>
    </row>
    <row r="20" spans="1:4" ht="20.100000000000001" customHeight="1">
      <c r="A20" s="405" t="s">
        <v>57</v>
      </c>
      <c r="B20" s="835"/>
      <c r="C20" s="415"/>
      <c r="D20" s="414"/>
    </row>
    <row r="21" spans="1:4" ht="20.100000000000001" customHeight="1">
      <c r="A21" s="405" t="s">
        <v>556</v>
      </c>
      <c r="B21" s="835"/>
      <c r="C21" s="415"/>
      <c r="D21" s="414"/>
    </row>
    <row r="22" spans="1:4" ht="20.100000000000001" customHeight="1">
      <c r="A22" s="405" t="s">
        <v>557</v>
      </c>
      <c r="B22" s="835"/>
      <c r="C22" s="415"/>
      <c r="D22" s="414"/>
    </row>
    <row r="23" spans="1:4" ht="20.100000000000001" customHeight="1">
      <c r="A23" s="405" t="s">
        <v>561</v>
      </c>
      <c r="B23" s="835"/>
      <c r="C23" s="415"/>
      <c r="D23" s="414"/>
    </row>
    <row r="24" spans="1:4" ht="20.100000000000001" customHeight="1">
      <c r="A24" s="405" t="s">
        <v>562</v>
      </c>
      <c r="B24" s="835"/>
      <c r="C24" s="415"/>
      <c r="D24" s="414"/>
    </row>
    <row r="25" spans="1:4" ht="20.100000000000001" customHeight="1">
      <c r="A25" s="405" t="s">
        <v>563</v>
      </c>
      <c r="B25" s="835"/>
      <c r="C25" s="415"/>
      <c r="D25" s="414"/>
    </row>
    <row r="26" spans="1:4" ht="20.100000000000001" customHeight="1">
      <c r="A26" s="405" t="s">
        <v>564</v>
      </c>
      <c r="B26" s="835"/>
      <c r="C26" s="415"/>
      <c r="D26" s="414"/>
    </row>
    <row r="27" spans="1:4" ht="20.100000000000001" customHeight="1">
      <c r="A27" s="405" t="s">
        <v>566</v>
      </c>
      <c r="B27" s="835"/>
      <c r="C27" s="415"/>
      <c r="D27" s="414"/>
    </row>
    <row r="28" spans="1:4" ht="20.100000000000001" customHeight="1">
      <c r="A28" s="405" t="s">
        <v>1075</v>
      </c>
      <c r="B28" s="835">
        <v>4999992</v>
      </c>
      <c r="C28" s="415"/>
      <c r="D28" s="414"/>
    </row>
    <row r="29" spans="1:4" ht="20.100000000000001" customHeight="1">
      <c r="A29" s="405" t="s">
        <v>1076</v>
      </c>
      <c r="B29" s="835"/>
      <c r="C29" s="415"/>
      <c r="D29" s="414"/>
    </row>
    <row r="30" spans="1:4" ht="20.100000000000001" customHeight="1" thickBot="1">
      <c r="A30" s="405" t="s">
        <v>804</v>
      </c>
      <c r="B30" s="836"/>
      <c r="C30" s="416"/>
      <c r="D30" s="414"/>
    </row>
    <row r="31" spans="1:4" ht="7.5" customHeight="1">
      <c r="A31" s="406"/>
      <c r="B31" s="267"/>
      <c r="C31" s="417"/>
      <c r="D31" s="414"/>
    </row>
    <row r="32" spans="1:4" ht="20.100000000000001" customHeight="1" thickBot="1">
      <c r="A32" s="407"/>
      <c r="B32" s="270"/>
      <c r="C32" s="418"/>
      <c r="D32" s="414"/>
    </row>
    <row r="33" spans="1:4" ht="20.100000000000001" customHeight="1">
      <c r="A33" s="404" t="s">
        <v>1039</v>
      </c>
      <c r="B33" s="837"/>
      <c r="C33" s="413">
        <f>SUM(B34:B40)</f>
        <v>7708183</v>
      </c>
      <c r="D33" s="414"/>
    </row>
    <row r="34" spans="1:4">
      <c r="A34" s="405" t="s">
        <v>238</v>
      </c>
      <c r="B34" s="835">
        <v>6907510</v>
      </c>
      <c r="C34" s="415"/>
      <c r="D34" s="414"/>
    </row>
    <row r="35" spans="1:4" ht="20.100000000000001" customHeight="1">
      <c r="A35" s="405" t="s">
        <v>239</v>
      </c>
      <c r="B35" s="835"/>
      <c r="C35" s="415"/>
      <c r="D35" s="422" t="str">
        <f>IF(B34&lt;&gt;'ETCA-I-03'!C53,"ERROR!!!!! EL MONTO NO COINCIDE CON LO REPORTADO EN EL FORMATO ETCA-I-02 POR CONCEPTO DE ESTIMACIONES, DEPRECIACIONES, ETC..","")</f>
        <v/>
      </c>
    </row>
    <row r="36" spans="1:4" ht="20.100000000000001" customHeight="1">
      <c r="A36" s="405" t="s">
        <v>240</v>
      </c>
      <c r="B36" s="835"/>
      <c r="C36" s="415"/>
      <c r="D36" s="414"/>
    </row>
    <row r="37" spans="1:4" ht="25.5" customHeight="1">
      <c r="A37" s="405" t="s">
        <v>1060</v>
      </c>
      <c r="B37" s="835"/>
      <c r="C37" s="415"/>
      <c r="D37" s="414"/>
    </row>
    <row r="38" spans="1:4" ht="20.100000000000001" customHeight="1">
      <c r="A38" s="405" t="s">
        <v>241</v>
      </c>
      <c r="B38" s="835"/>
      <c r="C38" s="415"/>
      <c r="D38" s="414"/>
    </row>
    <row r="39" spans="1:4" ht="20.100000000000001" customHeight="1">
      <c r="A39" s="405" t="s">
        <v>242</v>
      </c>
      <c r="B39" s="835">
        <v>800673</v>
      </c>
      <c r="C39" s="415"/>
      <c r="D39" s="414"/>
    </row>
    <row r="40" spans="1:4" ht="20.100000000000001" customHeight="1">
      <c r="A40" s="405" t="s">
        <v>805</v>
      </c>
      <c r="B40" s="835"/>
      <c r="C40" s="415"/>
      <c r="D40" s="414"/>
    </row>
    <row r="41" spans="1:4" ht="20.100000000000001" customHeight="1" thickBot="1">
      <c r="A41" s="408"/>
      <c r="B41" s="838"/>
      <c r="C41" s="416"/>
      <c r="D41" s="414"/>
    </row>
    <row r="42" spans="1:4" ht="20.100000000000001" customHeight="1" thickBot="1">
      <c r="A42" s="507" t="s">
        <v>806</v>
      </c>
      <c r="B42" s="839"/>
      <c r="C42" s="250">
        <f>C6-C9+C33</f>
        <v>54622347</v>
      </c>
      <c r="D42" s="414"/>
    </row>
    <row r="43" spans="1:4" ht="20.100000000000001" customHeight="1">
      <c r="A43" s="506"/>
      <c r="B43" s="504"/>
      <c r="C43" s="505"/>
      <c r="D43" s="414" t="str">
        <f>IF((C42-'ETCA-I-03'!C62)&gt;0.9,"ERROR!!!!! EL MONTO NO COINCIDE CON LO REPORTADO EN EL FORMATO ETCA-I-03, EN EL MISMO RUBRO","")</f>
        <v/>
      </c>
    </row>
    <row r="44" spans="1:4" ht="20.100000000000001" customHeight="1">
      <c r="A44" s="503"/>
      <c r="B44" s="504"/>
      <c r="C44" s="505"/>
      <c r="D44" s="414"/>
    </row>
    <row r="45" spans="1:4" ht="20.100000000000001" customHeight="1">
      <c r="A45" s="503"/>
      <c r="B45" s="504"/>
      <c r="C45" s="505"/>
      <c r="D45" s="414"/>
    </row>
    <row r="46" spans="1:4" ht="20.100000000000001" customHeight="1">
      <c r="A46" s="503"/>
      <c r="B46" s="504"/>
      <c r="C46" s="505"/>
      <c r="D46" s="414"/>
    </row>
    <row r="47" spans="1:4" ht="20.100000000000001" customHeight="1">
      <c r="A47" s="503"/>
      <c r="B47" s="504"/>
      <c r="C47" s="505"/>
      <c r="D47" s="414"/>
    </row>
    <row r="48" spans="1:4" ht="26.25" customHeight="1">
      <c r="A48" s="506"/>
      <c r="B48" s="504"/>
      <c r="C48" s="505"/>
      <c r="D48" s="414"/>
    </row>
    <row r="49" spans="4:4">
      <c r="D49" s="414"/>
    </row>
  </sheetData>
  <sheetProtection formatColumns="0" formatRows="0" insertHyperlinks="0"/>
  <mergeCells count="4">
    <mergeCell ref="A1:C1"/>
    <mergeCell ref="A2:C2"/>
    <mergeCell ref="A3:C3"/>
    <mergeCell ref="A4:C4"/>
  </mergeCells>
  <printOptions horizontalCentered="1"/>
  <pageMargins left="0.39370078740157483" right="0.39370078740157483" top="0.74803149606299213" bottom="0.74803149606299213" header="0.31496062992125984" footer="0.31496062992125984"/>
  <pageSetup scale="78" orientation="portrait" r:id="rId1"/>
  <drawing r:id="rId2"/>
</worksheet>
</file>

<file path=xl/worksheets/sheet29.xml><?xml version="1.0" encoding="utf-8"?>
<worksheet xmlns="http://schemas.openxmlformats.org/spreadsheetml/2006/main" xmlns:r="http://schemas.openxmlformats.org/officeDocument/2006/relationships">
  <sheetPr codeName="Hoja17"/>
  <dimension ref="A1:J38"/>
  <sheetViews>
    <sheetView view="pageBreakPreview" topLeftCell="A4" zoomScaleSheetLayoutView="100" workbookViewId="0">
      <selection activeCell="D10" sqref="D10"/>
    </sheetView>
  </sheetViews>
  <sheetFormatPr baseColWidth="10" defaultColWidth="11.28515625" defaultRowHeight="16.5"/>
  <cols>
    <col min="1" max="1" width="4.28515625" style="125" customWidth="1"/>
    <col min="2" max="2" width="41.7109375" style="107" customWidth="1"/>
    <col min="3" max="5" width="16.7109375" style="107" customWidth="1"/>
    <col min="6" max="16384" width="11.28515625" style="107"/>
  </cols>
  <sheetData>
    <row r="1" spans="1:7">
      <c r="A1" s="1517" t="s">
        <v>23</v>
      </c>
      <c r="B1" s="1517"/>
      <c r="C1" s="1517"/>
      <c r="D1" s="1517"/>
      <c r="E1" s="1517"/>
    </row>
    <row r="2" spans="1:7">
      <c r="A2" s="1521" t="s">
        <v>275</v>
      </c>
      <c r="B2" s="1521"/>
      <c r="C2" s="1521"/>
      <c r="D2" s="1521"/>
      <c r="E2" s="1521"/>
    </row>
    <row r="3" spans="1:7">
      <c r="A3" s="1290" t="str">
        <f>'ETCA-I-01'!A3:G3</f>
        <v>TELEVISORA DE HERMOSILLO, S.A. de C.V.</v>
      </c>
      <c r="B3" s="1290"/>
      <c r="C3" s="1290"/>
      <c r="D3" s="1290"/>
      <c r="E3" s="1290"/>
      <c r="G3" s="330"/>
    </row>
    <row r="4" spans="1:7">
      <c r="A4" s="1300" t="str">
        <f>'ETCA-I-03'!A4:D4</f>
        <v>Del 01 de Enero al 30 de Junio de 2019</v>
      </c>
      <c r="B4" s="1300"/>
      <c r="C4" s="1300"/>
      <c r="D4" s="1300"/>
      <c r="E4" s="1300"/>
    </row>
    <row r="5" spans="1:7" ht="17.25" thickBot="1">
      <c r="A5" s="331"/>
      <c r="B5" s="1521" t="s">
        <v>807</v>
      </c>
      <c r="C5" s="1521"/>
      <c r="D5" s="52"/>
      <c r="E5" s="331"/>
    </row>
    <row r="6" spans="1:7" s="205" customFormat="1" ht="30" customHeight="1">
      <c r="A6" s="1522" t="s">
        <v>808</v>
      </c>
      <c r="B6" s="1523"/>
      <c r="C6" s="332" t="s">
        <v>809</v>
      </c>
      <c r="D6" s="333" t="s">
        <v>810</v>
      </c>
      <c r="E6" s="334" t="s">
        <v>275</v>
      </c>
    </row>
    <row r="7" spans="1:7" s="205" customFormat="1" ht="30" customHeight="1" thickBot="1">
      <c r="A7" s="1524"/>
      <c r="B7" s="1525"/>
      <c r="C7" s="335" t="s">
        <v>811</v>
      </c>
      <c r="D7" s="335" t="s">
        <v>812</v>
      </c>
      <c r="E7" s="336" t="s">
        <v>813</v>
      </c>
    </row>
    <row r="8" spans="1:7" s="205" customFormat="1" ht="21" customHeight="1">
      <c r="A8" s="1526" t="s">
        <v>814</v>
      </c>
      <c r="B8" s="1527"/>
      <c r="C8" s="1527"/>
      <c r="D8" s="1527"/>
      <c r="E8" s="1528"/>
    </row>
    <row r="9" spans="1:7" s="205" customFormat="1" ht="20.25" customHeight="1">
      <c r="A9" s="337">
        <v>1</v>
      </c>
      <c r="B9" s="962" t="s">
        <v>1138</v>
      </c>
      <c r="C9" s="339"/>
      <c r="D9" s="340">
        <v>4999992</v>
      </c>
      <c r="E9" s="350">
        <f>IF(B9="","",C9-D9)</f>
        <v>-4999992</v>
      </c>
    </row>
    <row r="10" spans="1:7" s="205" customFormat="1" ht="20.25" customHeight="1">
      <c r="A10" s="337">
        <v>2</v>
      </c>
      <c r="B10" s="338"/>
      <c r="C10" s="339"/>
      <c r="D10" s="340"/>
      <c r="E10" s="350" t="str">
        <f t="shared" ref="E10:E18" si="0">IF(B10="","",C10-D10)</f>
        <v/>
      </c>
    </row>
    <row r="11" spans="1:7" s="205" customFormat="1" ht="20.25" customHeight="1">
      <c r="A11" s="337">
        <v>3</v>
      </c>
      <c r="B11" s="338"/>
      <c r="C11" s="339"/>
      <c r="D11" s="340"/>
      <c r="E11" s="350" t="str">
        <f t="shared" si="0"/>
        <v/>
      </c>
    </row>
    <row r="12" spans="1:7" s="205" customFormat="1" ht="20.25" customHeight="1">
      <c r="A12" s="337">
        <v>4</v>
      </c>
      <c r="B12" s="338"/>
      <c r="C12" s="339"/>
      <c r="D12" s="340"/>
      <c r="E12" s="350" t="str">
        <f t="shared" si="0"/>
        <v/>
      </c>
    </row>
    <row r="13" spans="1:7" s="205" customFormat="1" ht="20.25" customHeight="1">
      <c r="A13" s="337">
        <v>5</v>
      </c>
      <c r="B13" s="338"/>
      <c r="C13" s="339"/>
      <c r="D13" s="340"/>
      <c r="E13" s="350" t="str">
        <f t="shared" si="0"/>
        <v/>
      </c>
    </row>
    <row r="14" spans="1:7" s="205" customFormat="1" ht="20.25" customHeight="1">
      <c r="A14" s="337">
        <v>6</v>
      </c>
      <c r="B14" s="338"/>
      <c r="C14" s="339"/>
      <c r="D14" s="340"/>
      <c r="E14" s="350" t="str">
        <f t="shared" si="0"/>
        <v/>
      </c>
    </row>
    <row r="15" spans="1:7" s="205" customFormat="1" ht="20.25" customHeight="1">
      <c r="A15" s="337">
        <v>7</v>
      </c>
      <c r="B15" s="338"/>
      <c r="C15" s="339"/>
      <c r="D15" s="340"/>
      <c r="E15" s="350" t="str">
        <f t="shared" si="0"/>
        <v/>
      </c>
    </row>
    <row r="16" spans="1:7" s="205" customFormat="1" ht="20.25" customHeight="1">
      <c r="A16" s="337">
        <v>8</v>
      </c>
      <c r="B16" s="338"/>
      <c r="C16" s="339"/>
      <c r="D16" s="340"/>
      <c r="E16" s="350" t="str">
        <f t="shared" si="0"/>
        <v/>
      </c>
    </row>
    <row r="17" spans="1:5" s="205" customFormat="1" ht="20.25" customHeight="1">
      <c r="A17" s="337">
        <v>9</v>
      </c>
      <c r="B17" s="338"/>
      <c r="C17" s="339"/>
      <c r="D17" s="340"/>
      <c r="E17" s="350" t="str">
        <f t="shared" si="0"/>
        <v/>
      </c>
    </row>
    <row r="18" spans="1:5" s="205" customFormat="1" ht="20.25" customHeight="1">
      <c r="A18" s="337">
        <v>10</v>
      </c>
      <c r="B18" s="338"/>
      <c r="C18" s="339"/>
      <c r="D18" s="340"/>
      <c r="E18" s="350" t="str">
        <f t="shared" si="0"/>
        <v/>
      </c>
    </row>
    <row r="19" spans="1:5" s="205" customFormat="1" ht="20.25" customHeight="1">
      <c r="A19" s="337"/>
      <c r="B19" s="342" t="s">
        <v>815</v>
      </c>
      <c r="C19" s="348">
        <f>SUM(C9:C18)</f>
        <v>0</v>
      </c>
      <c r="D19" s="349">
        <f>SUM(D9:D18)</f>
        <v>4999992</v>
      </c>
      <c r="E19" s="350">
        <f>SUM(E9:E18)</f>
        <v>-4999992</v>
      </c>
    </row>
    <row r="20" spans="1:5" s="205" customFormat="1" ht="21" customHeight="1">
      <c r="A20" s="1518" t="s">
        <v>816</v>
      </c>
      <c r="B20" s="1519"/>
      <c r="C20" s="1519"/>
      <c r="D20" s="1519"/>
      <c r="E20" s="1520"/>
    </row>
    <row r="21" spans="1:5" s="205" customFormat="1" ht="20.25" customHeight="1">
      <c r="A21" s="337">
        <v>1</v>
      </c>
      <c r="B21" s="338"/>
      <c r="C21" s="339"/>
      <c r="D21" s="340"/>
      <c r="E21" s="350" t="str">
        <f>IF(B21="","",C21-D21)</f>
        <v/>
      </c>
    </row>
    <row r="22" spans="1:5" s="205" customFormat="1" ht="20.25" customHeight="1">
      <c r="A22" s="337">
        <v>2</v>
      </c>
      <c r="B22" s="338"/>
      <c r="C22" s="339"/>
      <c r="D22" s="340"/>
      <c r="E22" s="350" t="str">
        <f t="shared" ref="E22:E30" si="1">IF(B22="","",C22-D22)</f>
        <v/>
      </c>
    </row>
    <row r="23" spans="1:5" s="205" customFormat="1" ht="20.25" customHeight="1">
      <c r="A23" s="337">
        <v>3</v>
      </c>
      <c r="B23" s="338"/>
      <c r="C23" s="339"/>
      <c r="D23" s="340"/>
      <c r="E23" s="350" t="str">
        <f t="shared" si="1"/>
        <v/>
      </c>
    </row>
    <row r="24" spans="1:5" s="205" customFormat="1" ht="20.25" customHeight="1">
      <c r="A24" s="337">
        <v>4</v>
      </c>
      <c r="B24" s="338"/>
      <c r="C24" s="339"/>
      <c r="D24" s="340"/>
      <c r="E24" s="350" t="str">
        <f t="shared" si="1"/>
        <v/>
      </c>
    </row>
    <row r="25" spans="1:5" s="205" customFormat="1" ht="20.25" customHeight="1">
      <c r="A25" s="337">
        <v>5</v>
      </c>
      <c r="B25" s="338"/>
      <c r="C25" s="339"/>
      <c r="D25" s="340"/>
      <c r="E25" s="350" t="str">
        <f t="shared" si="1"/>
        <v/>
      </c>
    </row>
    <row r="26" spans="1:5" s="205" customFormat="1" ht="20.25" customHeight="1">
      <c r="A26" s="337">
        <v>6</v>
      </c>
      <c r="B26" s="338"/>
      <c r="C26" s="339"/>
      <c r="D26" s="340"/>
      <c r="E26" s="350" t="str">
        <f t="shared" si="1"/>
        <v/>
      </c>
    </row>
    <row r="27" spans="1:5" s="205" customFormat="1" ht="20.25" customHeight="1">
      <c r="A27" s="337">
        <v>7</v>
      </c>
      <c r="B27" s="338"/>
      <c r="C27" s="339"/>
      <c r="D27" s="340"/>
      <c r="E27" s="350" t="str">
        <f t="shared" si="1"/>
        <v/>
      </c>
    </row>
    <row r="28" spans="1:5" s="205" customFormat="1" ht="20.25" customHeight="1">
      <c r="A28" s="337">
        <v>8</v>
      </c>
      <c r="B28" s="338"/>
      <c r="C28" s="339"/>
      <c r="D28" s="340"/>
      <c r="E28" s="350" t="str">
        <f>IF(B28="","",C28-D29)</f>
        <v/>
      </c>
    </row>
    <row r="29" spans="1:5" s="205" customFormat="1" ht="20.25" customHeight="1">
      <c r="A29" s="337">
        <v>9</v>
      </c>
      <c r="B29" s="338"/>
      <c r="C29" s="339"/>
      <c r="D29" s="340"/>
      <c r="E29" s="350" t="str">
        <f>IF(B29="","",C29-#REF!)</f>
        <v/>
      </c>
    </row>
    <row r="30" spans="1:5" s="205" customFormat="1" ht="20.25" customHeight="1">
      <c r="A30" s="337">
        <v>10</v>
      </c>
      <c r="B30" s="338"/>
      <c r="C30" s="339"/>
      <c r="D30" s="340"/>
      <c r="E30" s="350" t="str">
        <f t="shared" si="1"/>
        <v/>
      </c>
    </row>
    <row r="31" spans="1:5" s="344" customFormat="1" ht="39.950000000000003" customHeight="1" thickBot="1">
      <c r="A31" s="337"/>
      <c r="B31" s="343" t="s">
        <v>817</v>
      </c>
      <c r="C31" s="348">
        <f>SUM(C21:C30)</f>
        <v>0</v>
      </c>
      <c r="D31" s="349">
        <f>SUM(D21:D30)</f>
        <v>0</v>
      </c>
      <c r="E31" s="350">
        <f>SUM(E21:E30)</f>
        <v>0</v>
      </c>
    </row>
    <row r="32" spans="1:5" ht="30" customHeight="1" thickBot="1">
      <c r="A32" s="345"/>
      <c r="B32" s="346" t="s">
        <v>818</v>
      </c>
      <c r="C32" s="351">
        <f>SUM(C19,C31)</f>
        <v>0</v>
      </c>
      <c r="D32" s="351">
        <f>SUM(D19,D31)</f>
        <v>4999992</v>
      </c>
      <c r="E32" s="352">
        <f>SUM(E19,E31)</f>
        <v>-4999992</v>
      </c>
    </row>
    <row r="33" spans="1:10" ht="17.100000000000001" customHeight="1">
      <c r="A33" s="442" t="s">
        <v>84</v>
      </c>
    </row>
    <row r="34" spans="1:10" ht="17.100000000000001" customHeight="1">
      <c r="A34" s="508"/>
      <c r="B34" s="509"/>
      <c r="C34" s="510"/>
      <c r="D34" s="510"/>
      <c r="E34" s="510"/>
    </row>
    <row r="35" spans="1:10" ht="17.100000000000001" customHeight="1">
      <c r="A35" s="508"/>
      <c r="B35" s="509"/>
      <c r="C35" s="510"/>
      <c r="D35" s="510"/>
      <c r="E35" s="510"/>
    </row>
    <row r="36" spans="1:10" ht="17.100000000000001" customHeight="1">
      <c r="A36" s="508"/>
      <c r="B36" s="509"/>
      <c r="C36" s="510"/>
      <c r="D36" s="510"/>
      <c r="E36" s="510"/>
    </row>
    <row r="37" spans="1:10" ht="17.100000000000001" customHeight="1">
      <c r="A37" s="508"/>
      <c r="B37" s="509"/>
      <c r="C37" s="510"/>
      <c r="D37" s="510"/>
      <c r="E37" s="510"/>
    </row>
    <row r="38" spans="1:10" ht="17.100000000000001" customHeight="1">
      <c r="A38" s="51" t="s">
        <v>248</v>
      </c>
      <c r="J38" s="347"/>
    </row>
  </sheetData>
  <sheetProtection insertHyperlinks="0"/>
  <mergeCells count="8">
    <mergeCell ref="A1:E1"/>
    <mergeCell ref="A3:E3"/>
    <mergeCell ref="A4:E4"/>
    <mergeCell ref="A20:E20"/>
    <mergeCell ref="A2:E2"/>
    <mergeCell ref="A6:B7"/>
    <mergeCell ref="A8:E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dimension ref="A1:H74"/>
  <sheetViews>
    <sheetView view="pageBreakPreview" zoomScale="90" zoomScaleSheetLayoutView="90" workbookViewId="0">
      <selection activeCell="B11" sqref="B11"/>
    </sheetView>
  </sheetViews>
  <sheetFormatPr baseColWidth="10" defaultColWidth="11.42578125" defaultRowHeight="15"/>
  <cols>
    <col min="1" max="1" width="40.28515625" customWidth="1"/>
    <col min="2" max="2" width="15.42578125" customWidth="1"/>
    <col min="3" max="3" width="17.85546875" customWidth="1"/>
    <col min="4" max="4" width="1.28515625" customWidth="1"/>
    <col min="5" max="5" width="40.28515625" customWidth="1"/>
    <col min="6" max="6" width="16.85546875" customWidth="1"/>
    <col min="7" max="7" width="16.42578125" customWidth="1"/>
  </cols>
  <sheetData>
    <row r="1" spans="1:7" ht="15.75">
      <c r="A1" s="1280" t="s">
        <v>23</v>
      </c>
      <c r="B1" s="1280"/>
      <c r="C1" s="1280"/>
      <c r="D1" s="1280"/>
      <c r="E1" s="1280"/>
      <c r="F1" s="1280"/>
      <c r="G1" s="1280"/>
    </row>
    <row r="2" spans="1:7" ht="14.25" customHeight="1">
      <c r="A2" s="1281" t="s">
        <v>86</v>
      </c>
      <c r="B2" s="1281"/>
      <c r="C2" s="1281"/>
      <c r="D2" s="1281"/>
      <c r="E2" s="1281"/>
      <c r="F2" s="1281"/>
      <c r="G2" s="1281"/>
    </row>
    <row r="3" spans="1:7" s="51" customFormat="1" ht="14.25" customHeight="1">
      <c r="A3" s="1281" t="str">
        <f>'ETCA-I-01'!A3:G3</f>
        <v>TELEVISORA DE HERMOSILLO, S.A. de C.V.</v>
      </c>
      <c r="B3" s="1281"/>
      <c r="C3" s="1281"/>
      <c r="D3" s="1281"/>
      <c r="E3" s="1281"/>
      <c r="F3" s="1281"/>
      <c r="G3" s="1281"/>
    </row>
    <row r="4" spans="1:7" ht="12.75" customHeight="1">
      <c r="A4" s="1283" t="s">
        <v>1129</v>
      </c>
      <c r="B4" s="1283"/>
      <c r="C4" s="1283"/>
      <c r="D4" s="1283"/>
      <c r="E4" s="1283"/>
      <c r="F4" s="1283"/>
      <c r="G4" s="1283"/>
    </row>
    <row r="5" spans="1:7" ht="12" customHeight="1" thickBot="1">
      <c r="A5" s="1284" t="s">
        <v>87</v>
      </c>
      <c r="B5" s="1284"/>
      <c r="C5" s="1284"/>
      <c r="D5" s="1284"/>
      <c r="E5" s="1284"/>
      <c r="F5" s="1284"/>
      <c r="G5" s="1284"/>
    </row>
    <row r="6" spans="1:7" ht="26.25" thickBot="1">
      <c r="A6" s="683" t="s">
        <v>88</v>
      </c>
      <c r="B6" s="828">
        <v>2019</v>
      </c>
      <c r="C6" s="828" t="s">
        <v>1067</v>
      </c>
      <c r="D6" s="684"/>
      <c r="E6" s="685" t="s">
        <v>88</v>
      </c>
      <c r="F6" s="828">
        <v>2019</v>
      </c>
      <c r="G6" s="828" t="s">
        <v>1067</v>
      </c>
    </row>
    <row r="7" spans="1:7" ht="15.75" customHeight="1">
      <c r="A7" s="607" t="s">
        <v>26</v>
      </c>
      <c r="B7" s="689"/>
      <c r="C7" s="689"/>
      <c r="D7" s="690"/>
      <c r="E7" s="689" t="s">
        <v>27</v>
      </c>
      <c r="F7" s="689"/>
      <c r="G7" s="689"/>
    </row>
    <row r="8" spans="1:7" ht="10.5" customHeight="1">
      <c r="A8" s="607" t="s">
        <v>28</v>
      </c>
      <c r="B8" s="691"/>
      <c r="C8" s="691"/>
      <c r="D8" s="690"/>
      <c r="E8" s="689" t="s">
        <v>29</v>
      </c>
      <c r="F8" s="691"/>
      <c r="G8" s="691"/>
    </row>
    <row r="9" spans="1:7" s="655" customFormat="1" ht="25.5">
      <c r="A9" s="607" t="s">
        <v>89</v>
      </c>
      <c r="B9" s="663">
        <f>SUM(B10:B16)</f>
        <v>3903819</v>
      </c>
      <c r="C9" s="663">
        <f>SUM(C10:C16)</f>
        <v>2774392</v>
      </c>
      <c r="D9" s="692"/>
      <c r="E9" s="689" t="s">
        <v>90</v>
      </c>
      <c r="F9" s="663">
        <f>SUM(F10:F18)</f>
        <v>38877571</v>
      </c>
      <c r="G9" s="663">
        <f>SUM(G10:G18)</f>
        <v>30956891</v>
      </c>
    </row>
    <row r="10" spans="1:7">
      <c r="A10" s="693" t="s">
        <v>91</v>
      </c>
      <c r="B10" s="694">
        <v>26000</v>
      </c>
      <c r="C10" s="694">
        <v>26000</v>
      </c>
      <c r="D10" s="690"/>
      <c r="E10" s="691" t="s">
        <v>92</v>
      </c>
      <c r="F10" s="694">
        <v>0</v>
      </c>
      <c r="G10" s="694">
        <v>0</v>
      </c>
    </row>
    <row r="11" spans="1:7">
      <c r="A11" s="693" t="s">
        <v>93</v>
      </c>
      <c r="B11" s="694">
        <v>3877819</v>
      </c>
      <c r="C11" s="694">
        <v>2748392</v>
      </c>
      <c r="D11" s="690"/>
      <c r="E11" s="691" t="s">
        <v>94</v>
      </c>
      <c r="F11" s="694">
        <v>1266599</v>
      </c>
      <c r="G11" s="694">
        <v>670770</v>
      </c>
    </row>
    <row r="12" spans="1:7">
      <c r="A12" s="693" t="s">
        <v>95</v>
      </c>
      <c r="B12" s="694">
        <v>0</v>
      </c>
      <c r="C12" s="694">
        <v>0</v>
      </c>
      <c r="D12" s="690"/>
      <c r="E12" s="691" t="s">
        <v>96</v>
      </c>
      <c r="F12" s="694">
        <v>0</v>
      </c>
      <c r="G12" s="694">
        <v>0</v>
      </c>
    </row>
    <row r="13" spans="1:7">
      <c r="A13" s="693" t="s">
        <v>97</v>
      </c>
      <c r="B13" s="694">
        <v>0</v>
      </c>
      <c r="C13" s="694">
        <v>0</v>
      </c>
      <c r="D13" s="690"/>
      <c r="E13" s="691" t="s">
        <v>98</v>
      </c>
      <c r="F13" s="694">
        <v>0</v>
      </c>
      <c r="G13" s="694">
        <v>0</v>
      </c>
    </row>
    <row r="14" spans="1:7">
      <c r="A14" s="693" t="s">
        <v>99</v>
      </c>
      <c r="B14" s="694">
        <v>0</v>
      </c>
      <c r="C14" s="694">
        <v>0</v>
      </c>
      <c r="D14" s="690"/>
      <c r="E14" s="691" t="s">
        <v>100</v>
      </c>
      <c r="F14" s="694">
        <v>0</v>
      </c>
      <c r="G14" s="694">
        <v>0</v>
      </c>
    </row>
    <row r="15" spans="1:7" ht="25.5">
      <c r="A15" s="693" t="s">
        <v>101</v>
      </c>
      <c r="B15" s="694">
        <v>0</v>
      </c>
      <c r="C15" s="694">
        <v>0</v>
      </c>
      <c r="D15" s="690"/>
      <c r="E15" s="691" t="s">
        <v>102</v>
      </c>
      <c r="F15" s="694">
        <v>0</v>
      </c>
      <c r="G15" s="694">
        <v>0</v>
      </c>
    </row>
    <row r="16" spans="1:7">
      <c r="A16" s="693" t="s">
        <v>103</v>
      </c>
      <c r="B16" s="694">
        <v>0</v>
      </c>
      <c r="C16" s="694">
        <v>0</v>
      </c>
      <c r="D16" s="690"/>
      <c r="E16" s="691" t="s">
        <v>104</v>
      </c>
      <c r="F16" s="694">
        <v>14314403</v>
      </c>
      <c r="G16" s="694">
        <v>10643771</v>
      </c>
    </row>
    <row r="17" spans="1:7" ht="25.5">
      <c r="A17" s="616" t="s">
        <v>105</v>
      </c>
      <c r="B17" s="663">
        <f>SUM(B18:B24)</f>
        <v>19682081</v>
      </c>
      <c r="C17" s="663">
        <f>SUM(C18:C24)</f>
        <v>25687825</v>
      </c>
      <c r="D17" s="690"/>
      <c r="E17" s="691" t="s">
        <v>106</v>
      </c>
      <c r="F17" s="694">
        <v>0</v>
      </c>
      <c r="G17" s="694">
        <v>0</v>
      </c>
    </row>
    <row r="18" spans="1:7">
      <c r="A18" s="695" t="s">
        <v>107</v>
      </c>
      <c r="B18" s="694">
        <v>0</v>
      </c>
      <c r="C18" s="694">
        <v>0</v>
      </c>
      <c r="D18" s="690"/>
      <c r="E18" s="691" t="s">
        <v>108</v>
      </c>
      <c r="F18" s="694">
        <v>23296569</v>
      </c>
      <c r="G18" s="694">
        <v>19642350</v>
      </c>
    </row>
    <row r="19" spans="1:7" ht="19.5" customHeight="1">
      <c r="A19" s="695" t="s">
        <v>109</v>
      </c>
      <c r="B19" s="694">
        <v>15240962</v>
      </c>
      <c r="C19" s="694">
        <v>15842469</v>
      </c>
      <c r="D19" s="690"/>
      <c r="E19" s="689" t="s">
        <v>110</v>
      </c>
      <c r="F19" s="663">
        <f>SUM(F20:F22)</f>
        <v>0</v>
      </c>
      <c r="G19" s="663">
        <f>SUM(G20:G22)</f>
        <v>0</v>
      </c>
    </row>
    <row r="20" spans="1:7" ht="15.75" customHeight="1">
      <c r="A20" s="695" t="s">
        <v>111</v>
      </c>
      <c r="B20" s="694">
        <v>55854</v>
      </c>
      <c r="C20" s="694">
        <v>8751</v>
      </c>
      <c r="D20" s="690"/>
      <c r="E20" s="691" t="s">
        <v>112</v>
      </c>
      <c r="F20" s="694">
        <v>0</v>
      </c>
      <c r="G20" s="694">
        <v>0</v>
      </c>
    </row>
    <row r="21" spans="1:7" ht="25.5">
      <c r="A21" s="695" t="s">
        <v>113</v>
      </c>
      <c r="B21" s="694">
        <v>0</v>
      </c>
      <c r="C21" s="694">
        <v>0</v>
      </c>
      <c r="D21" s="690"/>
      <c r="E21" s="691" t="s">
        <v>114</v>
      </c>
      <c r="F21" s="694">
        <v>0</v>
      </c>
      <c r="G21" s="694">
        <v>0</v>
      </c>
    </row>
    <row r="22" spans="1:7" ht="14.25" customHeight="1">
      <c r="A22" s="695" t="s">
        <v>115</v>
      </c>
      <c r="B22" s="694">
        <v>0</v>
      </c>
      <c r="C22" s="694">
        <v>0</v>
      </c>
      <c r="D22" s="690"/>
      <c r="E22" s="691" t="s">
        <v>116</v>
      </c>
      <c r="F22" s="694">
        <v>0</v>
      </c>
      <c r="G22" s="694">
        <v>0</v>
      </c>
    </row>
    <row r="23" spans="1:7" ht="25.5">
      <c r="A23" s="695" t="s">
        <v>117</v>
      </c>
      <c r="B23" s="694">
        <v>0</v>
      </c>
      <c r="C23" s="694">
        <v>0</v>
      </c>
      <c r="D23" s="690"/>
      <c r="E23" s="689" t="s">
        <v>118</v>
      </c>
      <c r="F23" s="663">
        <f>SUM(F24:F25)</f>
        <v>9999984</v>
      </c>
      <c r="G23" s="663">
        <f>SUM(G24:G25)</f>
        <v>9999984</v>
      </c>
    </row>
    <row r="24" spans="1:7" ht="25.5">
      <c r="A24" s="695" t="s">
        <v>119</v>
      </c>
      <c r="B24" s="694">
        <v>4385265</v>
      </c>
      <c r="C24" s="694">
        <v>9836605</v>
      </c>
      <c r="D24" s="690"/>
      <c r="E24" s="691" t="s">
        <v>120</v>
      </c>
      <c r="F24" s="694">
        <v>9999984</v>
      </c>
      <c r="G24" s="694">
        <v>9999984</v>
      </c>
    </row>
    <row r="25" spans="1:7" ht="25.5">
      <c r="A25" s="607" t="s">
        <v>121</v>
      </c>
      <c r="B25" s="663">
        <f>SUM(B26:B30)</f>
        <v>222903</v>
      </c>
      <c r="C25" s="663">
        <f>SUM(C26:C30)</f>
        <v>69133</v>
      </c>
      <c r="D25" s="690"/>
      <c r="E25" s="691" t="s">
        <v>122</v>
      </c>
      <c r="F25" s="694">
        <v>0</v>
      </c>
      <c r="G25" s="694">
        <v>0</v>
      </c>
    </row>
    <row r="26" spans="1:7" ht="25.5">
      <c r="A26" s="695" t="s">
        <v>123</v>
      </c>
      <c r="B26" s="694">
        <v>222903</v>
      </c>
      <c r="C26" s="694">
        <v>69133</v>
      </c>
      <c r="D26" s="690"/>
      <c r="E26" s="691" t="s">
        <v>124</v>
      </c>
      <c r="F26" s="694">
        <v>0</v>
      </c>
      <c r="G26" s="694">
        <v>0</v>
      </c>
    </row>
    <row r="27" spans="1:7" ht="25.5">
      <c r="A27" s="695" t="s">
        <v>125</v>
      </c>
      <c r="B27" s="694">
        <v>0</v>
      </c>
      <c r="C27" s="694">
        <v>0</v>
      </c>
      <c r="D27" s="690"/>
      <c r="E27" s="689" t="s">
        <v>126</v>
      </c>
      <c r="F27" s="663">
        <f>SUM(F28:F30)</f>
        <v>0</v>
      </c>
      <c r="G27" s="663">
        <f>SUM(G28:G30)</f>
        <v>0</v>
      </c>
    </row>
    <row r="28" spans="1:7" ht="25.5">
      <c r="A28" s="695" t="s">
        <v>127</v>
      </c>
      <c r="B28" s="694">
        <v>0</v>
      </c>
      <c r="C28" s="694">
        <v>0</v>
      </c>
      <c r="D28" s="690"/>
      <c r="E28" s="691" t="s">
        <v>128</v>
      </c>
      <c r="F28" s="694">
        <v>0</v>
      </c>
      <c r="G28" s="694">
        <v>0</v>
      </c>
    </row>
    <row r="29" spans="1:7" ht="17.25" customHeight="1">
      <c r="A29" s="695" t="s">
        <v>129</v>
      </c>
      <c r="B29" s="694">
        <v>0</v>
      </c>
      <c r="C29" s="694">
        <v>0</v>
      </c>
      <c r="D29" s="690"/>
      <c r="E29" s="691" t="s">
        <v>130</v>
      </c>
      <c r="F29" s="694">
        <v>0</v>
      </c>
      <c r="G29" s="694">
        <v>0</v>
      </c>
    </row>
    <row r="30" spans="1:7">
      <c r="A30" s="695" t="s">
        <v>131</v>
      </c>
      <c r="B30" s="694">
        <v>0</v>
      </c>
      <c r="C30" s="694">
        <v>0</v>
      </c>
      <c r="D30" s="690"/>
      <c r="E30" s="691" t="s">
        <v>132</v>
      </c>
      <c r="F30" s="694">
        <v>0</v>
      </c>
      <c r="G30" s="694">
        <v>0</v>
      </c>
    </row>
    <row r="31" spans="1:7" ht="25.5">
      <c r="A31" s="607" t="s">
        <v>133</v>
      </c>
      <c r="B31" s="663">
        <f>SUM(B32:B36)</f>
        <v>0</v>
      </c>
      <c r="C31" s="663">
        <f>SUM(C32:C36)</f>
        <v>0</v>
      </c>
      <c r="D31" s="690"/>
      <c r="E31" s="689" t="s">
        <v>134</v>
      </c>
      <c r="F31" s="663">
        <f>SUM(F32:F37)</f>
        <v>0</v>
      </c>
      <c r="G31" s="663">
        <f>SUM(G32:G37)</f>
        <v>0</v>
      </c>
    </row>
    <row r="32" spans="1:7" ht="12.75" customHeight="1">
      <c r="A32" s="695" t="s">
        <v>135</v>
      </c>
      <c r="B32" s="694">
        <v>0</v>
      </c>
      <c r="C32" s="694">
        <v>0</v>
      </c>
      <c r="D32" s="690"/>
      <c r="E32" s="691" t="s">
        <v>136</v>
      </c>
      <c r="F32" s="694">
        <v>0</v>
      </c>
      <c r="G32" s="694">
        <v>0</v>
      </c>
    </row>
    <row r="33" spans="1:7" ht="12.75" customHeight="1">
      <c r="A33" s="695" t="s">
        <v>137</v>
      </c>
      <c r="B33" s="694">
        <v>0</v>
      </c>
      <c r="C33" s="694">
        <v>0</v>
      </c>
      <c r="D33" s="690"/>
      <c r="E33" s="691" t="s">
        <v>138</v>
      </c>
      <c r="F33" s="694">
        <v>0</v>
      </c>
      <c r="G33" s="694">
        <v>0</v>
      </c>
    </row>
    <row r="34" spans="1:7" ht="12.75" customHeight="1">
      <c r="A34" s="695" t="s">
        <v>139</v>
      </c>
      <c r="B34" s="694">
        <v>0</v>
      </c>
      <c r="C34" s="694">
        <v>0</v>
      </c>
      <c r="D34" s="690"/>
      <c r="E34" s="691" t="s">
        <v>140</v>
      </c>
      <c r="F34" s="694">
        <v>0</v>
      </c>
      <c r="G34" s="694">
        <v>0</v>
      </c>
    </row>
    <row r="35" spans="1:7" ht="25.5">
      <c r="A35" s="695" t="s">
        <v>141</v>
      </c>
      <c r="B35" s="694">
        <v>0</v>
      </c>
      <c r="C35" s="694">
        <v>0</v>
      </c>
      <c r="D35" s="698"/>
      <c r="E35" s="691" t="s">
        <v>142</v>
      </c>
      <c r="F35" s="694">
        <v>0</v>
      </c>
      <c r="G35" s="694">
        <v>0</v>
      </c>
    </row>
    <row r="36" spans="1:7" ht="25.5">
      <c r="A36" s="695" t="s">
        <v>143</v>
      </c>
      <c r="B36" s="694">
        <v>0</v>
      </c>
      <c r="C36" s="694">
        <v>0</v>
      </c>
      <c r="D36" s="690"/>
      <c r="E36" s="691" t="s">
        <v>144</v>
      </c>
      <c r="F36" s="694">
        <v>0</v>
      </c>
      <c r="G36" s="694">
        <v>0</v>
      </c>
    </row>
    <row r="37" spans="1:7" ht="16.5" customHeight="1" thickBot="1">
      <c r="A37" s="618" t="s">
        <v>145</v>
      </c>
      <c r="B37" s="697">
        <v>0</v>
      </c>
      <c r="C37" s="697">
        <v>0</v>
      </c>
      <c r="D37" s="687"/>
      <c r="E37" s="688" t="s">
        <v>146</v>
      </c>
      <c r="F37" s="697">
        <v>0</v>
      </c>
      <c r="G37" s="697">
        <v>0</v>
      </c>
    </row>
    <row r="38" spans="1:7" ht="25.5">
      <c r="A38" s="709" t="s">
        <v>147</v>
      </c>
      <c r="B38" s="710">
        <f>SUM(B39:B40)</f>
        <v>-5400773</v>
      </c>
      <c r="C38" s="710">
        <f>SUM(C39:C40)</f>
        <v>-5337986</v>
      </c>
      <c r="D38" s="711"/>
      <c r="E38" s="712" t="s">
        <v>148</v>
      </c>
      <c r="F38" s="710">
        <f>SUM(F39:F41)</f>
        <v>0</v>
      </c>
      <c r="G38" s="710">
        <f>SUM(G39:G41)</f>
        <v>0</v>
      </c>
    </row>
    <row r="39" spans="1:7" ht="25.5">
      <c r="A39" s="695" t="s">
        <v>149</v>
      </c>
      <c r="B39" s="694">
        <v>-5400773</v>
      </c>
      <c r="C39" s="694">
        <v>-5337986</v>
      </c>
      <c r="D39" s="698"/>
      <c r="E39" s="691" t="s">
        <v>150</v>
      </c>
      <c r="F39" s="694">
        <v>0</v>
      </c>
      <c r="G39" s="694">
        <v>0</v>
      </c>
    </row>
    <row r="40" spans="1:7">
      <c r="A40" s="695" t="s">
        <v>151</v>
      </c>
      <c r="B40" s="694">
        <v>0</v>
      </c>
      <c r="C40" s="694">
        <v>0</v>
      </c>
      <c r="D40" s="690"/>
      <c r="E40" s="691" t="s">
        <v>152</v>
      </c>
      <c r="F40" s="694">
        <v>0</v>
      </c>
      <c r="G40" s="694">
        <v>0</v>
      </c>
    </row>
    <row r="41" spans="1:7" ht="12" customHeight="1">
      <c r="A41" s="607" t="s">
        <v>153</v>
      </c>
      <c r="B41" s="663">
        <f>SUM(B42:B45)</f>
        <v>0</v>
      </c>
      <c r="C41" s="663">
        <f>SUM(C42:C45)</f>
        <v>0</v>
      </c>
      <c r="D41" s="690"/>
      <c r="E41" s="691" t="s">
        <v>154</v>
      </c>
      <c r="F41" s="694">
        <v>0</v>
      </c>
      <c r="G41" s="694">
        <v>0</v>
      </c>
    </row>
    <row r="42" spans="1:7" ht="12" customHeight="1">
      <c r="A42" s="695" t="s">
        <v>155</v>
      </c>
      <c r="B42" s="694">
        <v>0</v>
      </c>
      <c r="C42" s="694">
        <v>0</v>
      </c>
      <c r="D42" s="690"/>
      <c r="E42" s="689" t="s">
        <v>156</v>
      </c>
      <c r="F42" s="675">
        <f>SUM(F43:F45)</f>
        <v>0</v>
      </c>
      <c r="G42" s="675">
        <f>SUM(G43:G45)</f>
        <v>0</v>
      </c>
    </row>
    <row r="43" spans="1:7" ht="12" customHeight="1">
      <c r="A43" s="695" t="s">
        <v>157</v>
      </c>
      <c r="B43" s="694">
        <v>0</v>
      </c>
      <c r="C43" s="694">
        <v>0</v>
      </c>
      <c r="D43" s="690"/>
      <c r="E43" s="691" t="s">
        <v>158</v>
      </c>
      <c r="F43" s="694">
        <v>0</v>
      </c>
      <c r="G43" s="694">
        <v>0</v>
      </c>
    </row>
    <row r="44" spans="1:7" ht="25.5">
      <c r="A44" s="695" t="s">
        <v>159</v>
      </c>
      <c r="B44" s="694">
        <v>0</v>
      </c>
      <c r="C44" s="694">
        <v>0</v>
      </c>
      <c r="D44" s="690"/>
      <c r="E44" s="691" t="s">
        <v>160</v>
      </c>
      <c r="F44" s="694">
        <v>0</v>
      </c>
      <c r="G44" s="694">
        <v>0</v>
      </c>
    </row>
    <row r="45" spans="1:7" ht="13.5" customHeight="1">
      <c r="A45" s="695" t="s">
        <v>161</v>
      </c>
      <c r="B45" s="694">
        <v>0</v>
      </c>
      <c r="C45" s="694">
        <v>0</v>
      </c>
      <c r="D45" s="690"/>
      <c r="E45" s="691" t="s">
        <v>162</v>
      </c>
      <c r="F45" s="694">
        <v>0</v>
      </c>
      <c r="G45" s="694">
        <v>0</v>
      </c>
    </row>
    <row r="46" spans="1:7" ht="24" customHeight="1">
      <c r="A46" s="607" t="s">
        <v>163</v>
      </c>
      <c r="B46" s="663">
        <f>+B41+B37+B38+B31+B25+B17+B9</f>
        <v>18408030</v>
      </c>
      <c r="C46" s="663">
        <f>+C41+C37+C38+C31+C25+C17+C9</f>
        <v>23193364</v>
      </c>
      <c r="D46" s="690"/>
      <c r="E46" s="689" t="s">
        <v>164</v>
      </c>
      <c r="F46" s="663">
        <f>+F42+F38+F31+F27+F26+F23+F19+F9</f>
        <v>48877555</v>
      </c>
      <c r="G46" s="663">
        <f>+G42+G38+G31+G27+G26+G23+G19+G9</f>
        <v>40956875</v>
      </c>
    </row>
    <row r="47" spans="1:7">
      <c r="A47" s="607" t="s">
        <v>47</v>
      </c>
      <c r="B47" s="696"/>
      <c r="C47" s="696"/>
      <c r="D47" s="698"/>
      <c r="E47" s="689" t="s">
        <v>48</v>
      </c>
      <c r="F47" s="696"/>
      <c r="G47" s="696"/>
    </row>
    <row r="48" spans="1:7" ht="12.75" customHeight="1">
      <c r="A48" s="695" t="s">
        <v>165</v>
      </c>
      <c r="B48" s="694">
        <v>0</v>
      </c>
      <c r="C48" s="694">
        <v>0</v>
      </c>
      <c r="D48" s="690"/>
      <c r="E48" s="691" t="s">
        <v>166</v>
      </c>
      <c r="F48" s="694">
        <v>0</v>
      </c>
      <c r="G48" s="694">
        <v>0</v>
      </c>
    </row>
    <row r="49" spans="1:8" ht="12.75" customHeight="1">
      <c r="A49" s="695" t="s">
        <v>167</v>
      </c>
      <c r="B49" s="694">
        <v>0</v>
      </c>
      <c r="C49" s="694">
        <v>0</v>
      </c>
      <c r="D49" s="690"/>
      <c r="E49" s="691" t="s">
        <v>168</v>
      </c>
      <c r="F49" s="694">
        <v>0</v>
      </c>
      <c r="G49" s="694">
        <v>0</v>
      </c>
    </row>
    <row r="50" spans="1:8" ht="15.75" customHeight="1">
      <c r="A50" s="695" t="s">
        <v>169</v>
      </c>
      <c r="B50" s="694">
        <v>21655591</v>
      </c>
      <c r="C50" s="694">
        <v>21655591</v>
      </c>
      <c r="D50" s="690"/>
      <c r="E50" s="691" t="s">
        <v>170</v>
      </c>
      <c r="F50" s="694">
        <v>47500068</v>
      </c>
      <c r="G50" s="694">
        <v>52500060</v>
      </c>
    </row>
    <row r="51" spans="1:8" ht="12" customHeight="1">
      <c r="A51" s="695" t="s">
        <v>171</v>
      </c>
      <c r="B51" s="694">
        <v>108963297</v>
      </c>
      <c r="C51" s="694">
        <v>108963297</v>
      </c>
      <c r="D51" s="690"/>
      <c r="E51" s="691" t="s">
        <v>172</v>
      </c>
      <c r="F51" s="694">
        <v>0</v>
      </c>
      <c r="G51" s="694">
        <v>0</v>
      </c>
    </row>
    <row r="52" spans="1:8" ht="25.5">
      <c r="A52" s="695" t="s">
        <v>173</v>
      </c>
      <c r="B52" s="694">
        <v>247385</v>
      </c>
      <c r="C52" s="694">
        <v>247385</v>
      </c>
      <c r="D52" s="690"/>
      <c r="E52" s="691" t="s">
        <v>174</v>
      </c>
      <c r="F52" s="694">
        <v>0</v>
      </c>
      <c r="G52" s="694">
        <v>0</v>
      </c>
    </row>
    <row r="53" spans="1:8">
      <c r="A53" s="695" t="s">
        <v>175</v>
      </c>
      <c r="B53" s="694">
        <v>-72306752</v>
      </c>
      <c r="C53" s="694">
        <v>-65624629</v>
      </c>
      <c r="D53" s="692"/>
      <c r="E53" s="691" t="s">
        <v>176</v>
      </c>
      <c r="F53" s="694">
        <v>625090</v>
      </c>
      <c r="G53" s="694">
        <v>625090</v>
      </c>
    </row>
    <row r="54" spans="1:8" ht="11.25" customHeight="1">
      <c r="A54" s="695" t="s">
        <v>177</v>
      </c>
      <c r="B54" s="694">
        <v>12826337</v>
      </c>
      <c r="C54" s="694">
        <v>12865298</v>
      </c>
      <c r="D54" s="692"/>
      <c r="E54" s="689"/>
      <c r="F54" s="696"/>
      <c r="G54" s="696"/>
    </row>
    <row r="55" spans="1:8" ht="19.5" customHeight="1">
      <c r="A55" s="695" t="s">
        <v>178</v>
      </c>
      <c r="B55" s="694">
        <v>0</v>
      </c>
      <c r="C55" s="694">
        <v>0</v>
      </c>
      <c r="D55" s="692"/>
      <c r="E55" s="689" t="s">
        <v>179</v>
      </c>
      <c r="F55" s="663">
        <f>SUM(F47:F53)</f>
        <v>48125158</v>
      </c>
      <c r="G55" s="663">
        <f>SUM(G47:G53)</f>
        <v>53125150</v>
      </c>
    </row>
    <row r="56" spans="1:8" ht="13.5" customHeight="1">
      <c r="A56" s="695" t="s">
        <v>180</v>
      </c>
      <c r="B56" s="694">
        <v>13624403</v>
      </c>
      <c r="C56" s="694">
        <v>13624403</v>
      </c>
      <c r="D56" s="690"/>
      <c r="E56" s="609"/>
      <c r="F56" s="696"/>
      <c r="G56" s="696"/>
    </row>
    <row r="57" spans="1:8" ht="25.5">
      <c r="A57" s="607" t="s">
        <v>181</v>
      </c>
      <c r="B57" s="663">
        <f>SUM(B48:B56)</f>
        <v>85010261</v>
      </c>
      <c r="C57" s="663">
        <f>SUM(C48:C56)</f>
        <v>91731345</v>
      </c>
      <c r="D57" s="690"/>
      <c r="E57" s="689" t="s">
        <v>182</v>
      </c>
      <c r="F57" s="663">
        <f>+F46+F55</f>
        <v>97002713</v>
      </c>
      <c r="G57" s="663">
        <f>+G46+G55</f>
        <v>94082025</v>
      </c>
    </row>
    <row r="58" spans="1:8" ht="14.25" customHeight="1">
      <c r="A58" s="695"/>
      <c r="B58" s="696"/>
      <c r="C58" s="696"/>
      <c r="D58" s="692"/>
      <c r="E58" s="689" t="s">
        <v>183</v>
      </c>
      <c r="F58" s="696"/>
      <c r="G58" s="696"/>
    </row>
    <row r="59" spans="1:8" ht="15" customHeight="1">
      <c r="A59" s="607" t="s">
        <v>184</v>
      </c>
      <c r="B59" s="663">
        <f>+B46+B57</f>
        <v>103418291</v>
      </c>
      <c r="C59" s="663">
        <f>+C46+C57</f>
        <v>114924709</v>
      </c>
      <c r="D59" s="690"/>
      <c r="E59" s="689" t="s">
        <v>185</v>
      </c>
      <c r="F59" s="663">
        <f>SUM(F60:F62)</f>
        <v>90494826</v>
      </c>
      <c r="G59" s="663">
        <f>SUM(G60:G62)</f>
        <v>90494826</v>
      </c>
      <c r="H59" s="422" t="str">
        <f>IF(C59&lt;&gt;'ETCA-I-01'!C33,"ERROR!!!!! ELTOTAL DE ACTIVO, NO CONCUERDA CON LO REPORTADO EN EL ESTADO DE SITUACION FINANCIERA","")</f>
        <v/>
      </c>
    </row>
    <row r="60" spans="1:8" ht="12" customHeight="1">
      <c r="A60" s="695"/>
      <c r="B60" s="699"/>
      <c r="C60" s="699"/>
      <c r="D60" s="690"/>
      <c r="E60" s="691" t="s">
        <v>186</v>
      </c>
      <c r="F60" s="694">
        <v>90494826</v>
      </c>
      <c r="G60" s="694">
        <v>90494826</v>
      </c>
      <c r="H60" s="422" t="str">
        <f>IF(B59&lt;&gt;'ETCA-I-01'!B33,"ERROR!!!!! ELTOTAL DE ACTIVO, NO CONCUERDA CON LO REPORTADO EN EL ESTADO DE SITUACION FINANCIERA","")</f>
        <v/>
      </c>
    </row>
    <row r="61" spans="1:8" ht="11.25" customHeight="1">
      <c r="A61" s="695"/>
      <c r="B61" s="699"/>
      <c r="C61" s="699"/>
      <c r="D61" s="690"/>
      <c r="E61" s="691" t="s">
        <v>187</v>
      </c>
      <c r="F61" s="694">
        <v>0</v>
      </c>
      <c r="G61" s="694">
        <v>0</v>
      </c>
    </row>
    <row r="62" spans="1:8" ht="10.5" customHeight="1">
      <c r="A62" s="695"/>
      <c r="B62" s="699"/>
      <c r="C62" s="699"/>
      <c r="D62" s="690"/>
      <c r="E62" s="691" t="s">
        <v>188</v>
      </c>
      <c r="F62" s="694">
        <v>0</v>
      </c>
      <c r="G62" s="694">
        <v>0</v>
      </c>
    </row>
    <row r="63" spans="1:8" ht="25.5">
      <c r="A63" s="695"/>
      <c r="B63" s="699"/>
      <c r="C63" s="699"/>
      <c r="D63" s="690"/>
      <c r="E63" s="689" t="s">
        <v>189</v>
      </c>
      <c r="F63" s="663">
        <f>SUM(F64:F68)</f>
        <v>-89155548</v>
      </c>
      <c r="G63" s="663">
        <f>SUM(G64:G68)</f>
        <v>-74728442</v>
      </c>
    </row>
    <row r="64" spans="1:8">
      <c r="A64" s="695"/>
      <c r="B64" s="699"/>
      <c r="C64" s="699"/>
      <c r="D64" s="690"/>
      <c r="E64" s="691" t="s">
        <v>190</v>
      </c>
      <c r="F64" s="694">
        <v>-12306863</v>
      </c>
      <c r="G64" s="694">
        <v>-19126312</v>
      </c>
    </row>
    <row r="65" spans="1:8">
      <c r="A65" s="695"/>
      <c r="B65" s="699"/>
      <c r="C65" s="699"/>
      <c r="D65" s="690"/>
      <c r="E65" s="691" t="s">
        <v>191</v>
      </c>
      <c r="F65" s="694">
        <v>-103027763</v>
      </c>
      <c r="G65" s="694">
        <v>-85376437</v>
      </c>
    </row>
    <row r="66" spans="1:8" ht="12.75" customHeight="1">
      <c r="A66" s="695"/>
      <c r="B66" s="699"/>
      <c r="C66" s="699"/>
      <c r="D66" s="690"/>
      <c r="E66" s="691" t="s">
        <v>192</v>
      </c>
      <c r="F66" s="694">
        <v>28299319</v>
      </c>
      <c r="G66" s="694">
        <v>28299319</v>
      </c>
    </row>
    <row r="67" spans="1:8" ht="12" customHeight="1">
      <c r="A67" s="695"/>
      <c r="B67" s="699"/>
      <c r="C67" s="699"/>
      <c r="D67" s="690"/>
      <c r="E67" s="691" t="s">
        <v>193</v>
      </c>
      <c r="F67" s="694">
        <v>0</v>
      </c>
      <c r="G67" s="694">
        <v>0</v>
      </c>
    </row>
    <row r="68" spans="1:8" ht="17.25" customHeight="1">
      <c r="A68" s="695"/>
      <c r="B68" s="699"/>
      <c r="C68" s="699"/>
      <c r="D68" s="690"/>
      <c r="E68" s="691" t="s">
        <v>194</v>
      </c>
      <c r="F68" s="694">
        <v>-2120241</v>
      </c>
      <c r="G68" s="694">
        <v>1474988</v>
      </c>
    </row>
    <row r="69" spans="1:8" ht="25.5">
      <c r="A69" s="695"/>
      <c r="B69" s="699"/>
      <c r="C69" s="699"/>
      <c r="D69" s="690"/>
      <c r="E69" s="689" t="s">
        <v>195</v>
      </c>
      <c r="F69" s="663">
        <f>SUM(F70:F71)</f>
        <v>5076300</v>
      </c>
      <c r="G69" s="663">
        <f>SUM(G70:G71)</f>
        <v>5076300</v>
      </c>
    </row>
    <row r="70" spans="1:8">
      <c r="A70" s="695"/>
      <c r="B70" s="699"/>
      <c r="C70" s="699"/>
      <c r="D70" s="690"/>
      <c r="E70" s="691" t="s">
        <v>196</v>
      </c>
      <c r="F70" s="694">
        <v>0</v>
      </c>
      <c r="G70" s="694">
        <v>0</v>
      </c>
    </row>
    <row r="71" spans="1:8" ht="14.25" customHeight="1">
      <c r="A71" s="695"/>
      <c r="B71" s="699"/>
      <c r="C71" s="699"/>
      <c r="D71" s="690"/>
      <c r="E71" s="691" t="s">
        <v>197</v>
      </c>
      <c r="F71" s="694">
        <v>5076300</v>
      </c>
      <c r="G71" s="694">
        <v>5076300</v>
      </c>
    </row>
    <row r="72" spans="1:8" ht="15" customHeight="1">
      <c r="A72" s="695"/>
      <c r="B72" s="699"/>
      <c r="C72" s="699"/>
      <c r="D72" s="690"/>
      <c r="E72" s="689" t="s">
        <v>198</v>
      </c>
      <c r="F72" s="663">
        <f>+F59+F63+F69</f>
        <v>6415578</v>
      </c>
      <c r="G72" s="663">
        <f>+G59+G63+G69</f>
        <v>20842684</v>
      </c>
    </row>
    <row r="73" spans="1:8" ht="19.5" customHeight="1" thickBot="1">
      <c r="A73" s="618"/>
      <c r="B73" s="686"/>
      <c r="C73" s="686"/>
      <c r="D73" s="687"/>
      <c r="E73" s="619" t="s">
        <v>199</v>
      </c>
      <c r="F73" s="742">
        <f>+F57+F72</f>
        <v>103418291</v>
      </c>
      <c r="G73" s="700">
        <f>+G57+G72</f>
        <v>114924709</v>
      </c>
      <c r="H73" s="422" t="str">
        <f>IF((G73-'ETCA-I-01'!G52)&gt;0.9,"ERROR!!!!! ELTOTAL DE DEL PATRIMONIO Y HACIENDA PUBLICA, NO CONCUERDA CON LO REPORTADO EN EL ESTADO DE SITUACION FINANCIERA","")</f>
        <v/>
      </c>
    </row>
    <row r="74" spans="1:8">
      <c r="H74" t="str">
        <f>IF(F73&lt;&gt;'ETCA-I-01'!F52,"ERROR!!!!! ELTOTAL DE DEL PATRIMONIO Y HACIENDA PUBLICA, NO CONCUERDA CON LO REPORTADO EN EL ESTADO DE SITUACION FINANCIERA","")</f>
        <v/>
      </c>
    </row>
  </sheetData>
  <sheetProtection formatColumns="0" formatRows="0" insertHyperlinks="0"/>
  <mergeCells count="5">
    <mergeCell ref="A1:G1"/>
    <mergeCell ref="A2:G2"/>
    <mergeCell ref="A4:G4"/>
    <mergeCell ref="A5:G5"/>
    <mergeCell ref="A3:G3"/>
  </mergeCells>
  <printOptions horizontalCentered="1"/>
  <pageMargins left="0.23622047244094491" right="0.23622047244094491" top="0.23622047244094491" bottom="0.23622047244094491" header="0.31496062992125984" footer="0.31496062992125984"/>
  <pageSetup scale="85" orientation="landscape" r:id="rId1"/>
  <drawing r:id="rId2"/>
</worksheet>
</file>

<file path=xl/worksheets/sheet30.xml><?xml version="1.0" encoding="utf-8"?>
<worksheet xmlns="http://schemas.openxmlformats.org/spreadsheetml/2006/main" xmlns:r="http://schemas.openxmlformats.org/officeDocument/2006/relationships">
  <sheetPr codeName="Hoja18">
    <pageSetUpPr fitToPage="1"/>
  </sheetPr>
  <dimension ref="A1:I38"/>
  <sheetViews>
    <sheetView view="pageBreakPreview" zoomScale="90" zoomScaleSheetLayoutView="90" workbookViewId="0">
      <selection activeCell="C32" sqref="C32"/>
    </sheetView>
  </sheetViews>
  <sheetFormatPr baseColWidth="10" defaultColWidth="11.28515625" defaultRowHeight="16.5"/>
  <cols>
    <col min="1" max="1" width="4.85546875" style="125" customWidth="1"/>
    <col min="2" max="2" width="55.7109375" style="107" bestFit="1" customWidth="1"/>
    <col min="3" max="4" width="25.7109375" style="107" customWidth="1"/>
    <col min="5" max="16384" width="11.28515625" style="107"/>
  </cols>
  <sheetData>
    <row r="1" spans="1:6">
      <c r="A1" s="353"/>
      <c r="B1" s="1517" t="s">
        <v>23</v>
      </c>
      <c r="C1" s="1517"/>
      <c r="D1" s="1517"/>
    </row>
    <row r="2" spans="1:6">
      <c r="A2" s="107"/>
      <c r="B2" s="1521" t="s">
        <v>819</v>
      </c>
      <c r="C2" s="1521"/>
      <c r="D2" s="1521"/>
      <c r="F2" s="330"/>
    </row>
    <row r="3" spans="1:6">
      <c r="B3" s="1290" t="str">
        <f>'ETCA-I-01'!A3</f>
        <v>TELEVISORA DE HERMOSILLO, S.A. de C.V.</v>
      </c>
      <c r="C3" s="1290"/>
      <c r="D3" s="1290"/>
    </row>
    <row r="4" spans="1:6">
      <c r="B4" s="1300" t="str">
        <f>'ETCA-I-03'!A4</f>
        <v>Del 01 de Enero al 30 de Junio de 2019</v>
      </c>
      <c r="C4" s="1300"/>
      <c r="D4" s="1300"/>
    </row>
    <row r="5" spans="1:6">
      <c r="A5" s="785"/>
      <c r="B5" s="1533" t="s">
        <v>820</v>
      </c>
      <c r="C5" s="1533"/>
      <c r="D5" s="240"/>
    </row>
    <row r="6" spans="1:6" ht="6.75" customHeight="1" thickBot="1"/>
    <row r="7" spans="1:6" s="205" customFormat="1" ht="27.95" customHeight="1">
      <c r="A7" s="1522" t="s">
        <v>808</v>
      </c>
      <c r="B7" s="1523"/>
      <c r="C7" s="1529" t="s">
        <v>444</v>
      </c>
      <c r="D7" s="1531" t="s">
        <v>675</v>
      </c>
    </row>
    <row r="8" spans="1:6" s="205" customFormat="1" ht="4.5" customHeight="1" thickBot="1">
      <c r="A8" s="1524"/>
      <c r="B8" s="1525"/>
      <c r="C8" s="1530"/>
      <c r="D8" s="1532"/>
    </row>
    <row r="9" spans="1:6" s="205" customFormat="1" ht="21" customHeight="1">
      <c r="A9" s="1526" t="s">
        <v>814</v>
      </c>
      <c r="B9" s="1527"/>
      <c r="C9" s="1527"/>
      <c r="D9" s="1528"/>
    </row>
    <row r="10" spans="1:6" s="205" customFormat="1" ht="18" customHeight="1">
      <c r="A10" s="337">
        <v>1</v>
      </c>
      <c r="B10" s="962" t="s">
        <v>1139</v>
      </c>
      <c r="C10" s="1021">
        <v>2748688</v>
      </c>
      <c r="D10" s="1022">
        <v>2748688</v>
      </c>
    </row>
    <row r="11" spans="1:6" s="205" customFormat="1" ht="18" customHeight="1">
      <c r="A11" s="337">
        <v>2</v>
      </c>
      <c r="B11" s="338"/>
      <c r="C11" s="354"/>
      <c r="D11" s="355"/>
    </row>
    <row r="12" spans="1:6" s="205" customFormat="1" ht="18" customHeight="1">
      <c r="A12" s="337">
        <v>3</v>
      </c>
      <c r="B12" s="338"/>
      <c r="C12" s="354"/>
      <c r="D12" s="355"/>
    </row>
    <row r="13" spans="1:6" s="205" customFormat="1" ht="18" customHeight="1">
      <c r="A13" s="337">
        <v>4</v>
      </c>
      <c r="B13" s="338"/>
      <c r="C13" s="354"/>
      <c r="D13" s="355"/>
    </row>
    <row r="14" spans="1:6" s="205" customFormat="1" ht="18" customHeight="1">
      <c r="A14" s="337">
        <v>5</v>
      </c>
      <c r="B14" s="338"/>
      <c r="C14" s="354"/>
      <c r="D14" s="355"/>
    </row>
    <row r="15" spans="1:6" s="205" customFormat="1" ht="18" customHeight="1">
      <c r="A15" s="337">
        <v>6</v>
      </c>
      <c r="B15" s="338"/>
      <c r="C15" s="354"/>
      <c r="D15" s="355"/>
    </row>
    <row r="16" spans="1:6" s="205" customFormat="1" ht="18" customHeight="1">
      <c r="A16" s="337">
        <v>7</v>
      </c>
      <c r="B16" s="338"/>
      <c r="C16" s="354"/>
      <c r="D16" s="355"/>
    </row>
    <row r="17" spans="1:4" s="205" customFormat="1" ht="18" customHeight="1">
      <c r="A17" s="337">
        <v>8</v>
      </c>
      <c r="B17" s="338"/>
      <c r="C17" s="354"/>
      <c r="D17" s="355"/>
    </row>
    <row r="18" spans="1:4" s="205" customFormat="1" ht="18" customHeight="1">
      <c r="A18" s="337">
        <v>9</v>
      </c>
      <c r="B18" s="338"/>
      <c r="C18" s="354"/>
      <c r="D18" s="355"/>
    </row>
    <row r="19" spans="1:4" s="205" customFormat="1" ht="18" customHeight="1">
      <c r="A19" s="337">
        <v>10</v>
      </c>
      <c r="B19" s="338"/>
      <c r="C19" s="354"/>
      <c r="D19" s="355"/>
    </row>
    <row r="20" spans="1:4" s="205" customFormat="1" ht="18" customHeight="1">
      <c r="A20" s="337"/>
      <c r="B20" s="342" t="s">
        <v>821</v>
      </c>
      <c r="C20" s="348">
        <f>SUM(C10:C19)</f>
        <v>2748688</v>
      </c>
      <c r="D20" s="350">
        <f>SUM(D10:D19)</f>
        <v>2748688</v>
      </c>
    </row>
    <row r="21" spans="1:4" s="205" customFormat="1" ht="21" customHeight="1">
      <c r="A21" s="1518" t="s">
        <v>816</v>
      </c>
      <c r="B21" s="1519"/>
      <c r="C21" s="1519"/>
      <c r="D21" s="1520"/>
    </row>
    <row r="22" spans="1:4" s="205" customFormat="1" ht="18" customHeight="1">
      <c r="A22" s="337">
        <v>1</v>
      </c>
      <c r="B22" s="338"/>
      <c r="C22" s="354"/>
      <c r="D22" s="355"/>
    </row>
    <row r="23" spans="1:4" s="205" customFormat="1" ht="18" customHeight="1">
      <c r="A23" s="337">
        <v>2</v>
      </c>
      <c r="B23" s="338"/>
      <c r="C23" s="354"/>
      <c r="D23" s="355"/>
    </row>
    <row r="24" spans="1:4" s="205" customFormat="1" ht="18" customHeight="1">
      <c r="A24" s="337">
        <v>3</v>
      </c>
      <c r="B24" s="338"/>
      <c r="C24" s="354"/>
      <c r="D24" s="355"/>
    </row>
    <row r="25" spans="1:4" s="205" customFormat="1" ht="18" customHeight="1">
      <c r="A25" s="337">
        <v>4</v>
      </c>
      <c r="B25" s="338"/>
      <c r="C25" s="354"/>
      <c r="D25" s="355"/>
    </row>
    <row r="26" spans="1:4" s="205" customFormat="1" ht="18" customHeight="1">
      <c r="A26" s="337">
        <v>5</v>
      </c>
      <c r="B26" s="338"/>
      <c r="C26" s="354"/>
      <c r="D26" s="355"/>
    </row>
    <row r="27" spans="1:4" s="205" customFormat="1" ht="18" customHeight="1">
      <c r="A27" s="337">
        <v>6</v>
      </c>
      <c r="B27" s="338"/>
      <c r="C27" s="354"/>
      <c r="D27" s="355"/>
    </row>
    <row r="28" spans="1:4" s="205" customFormat="1" ht="18" customHeight="1">
      <c r="A28" s="337">
        <v>7</v>
      </c>
      <c r="B28" s="338"/>
      <c r="C28" s="354"/>
      <c r="D28" s="355"/>
    </row>
    <row r="29" spans="1:4" s="205" customFormat="1" ht="18" customHeight="1">
      <c r="A29" s="337">
        <v>8</v>
      </c>
      <c r="B29" s="338"/>
      <c r="C29" s="354"/>
      <c r="D29" s="355"/>
    </row>
    <row r="30" spans="1:4" s="205" customFormat="1" ht="18" customHeight="1">
      <c r="A30" s="337">
        <v>9</v>
      </c>
      <c r="B30" s="338"/>
      <c r="C30" s="354"/>
      <c r="D30" s="355"/>
    </row>
    <row r="31" spans="1:4" s="205" customFormat="1" ht="18" customHeight="1">
      <c r="A31" s="337">
        <v>10</v>
      </c>
      <c r="B31" s="338"/>
      <c r="C31" s="354" t="s">
        <v>248</v>
      </c>
      <c r="D31" s="355"/>
    </row>
    <row r="32" spans="1:4" s="344" customFormat="1" ht="18" customHeight="1" thickBot="1">
      <c r="A32" s="337"/>
      <c r="B32" s="343" t="s">
        <v>822</v>
      </c>
      <c r="C32" s="348">
        <f>SUM(C22:C31)</f>
        <v>0</v>
      </c>
      <c r="D32" s="350">
        <f>SUM(D22:D31)</f>
        <v>0</v>
      </c>
    </row>
    <row r="33" spans="1:9" ht="27.95" customHeight="1" thickBot="1">
      <c r="A33" s="345"/>
      <c r="B33" s="346" t="s">
        <v>818</v>
      </c>
      <c r="C33" s="351">
        <f>SUM(C32,C20)</f>
        <v>2748688</v>
      </c>
      <c r="D33" s="356">
        <f>SUM(D32,D20)</f>
        <v>2748688</v>
      </c>
    </row>
    <row r="34" spans="1:9" s="511" customFormat="1" ht="18" customHeight="1">
      <c r="A34" s="442" t="s">
        <v>84</v>
      </c>
      <c r="B34" s="107"/>
      <c r="C34" s="107"/>
      <c r="D34" s="107"/>
      <c r="E34" s="107"/>
    </row>
    <row r="35" spans="1:9" s="511" customFormat="1" ht="18" customHeight="1">
      <c r="A35" s="51"/>
      <c r="B35" s="107"/>
      <c r="C35" s="107"/>
      <c r="D35" s="107"/>
      <c r="E35" s="107"/>
    </row>
    <row r="36" spans="1:9" s="511" customFormat="1" ht="18" customHeight="1">
      <c r="A36" s="51"/>
      <c r="B36" s="107"/>
      <c r="C36" s="107"/>
      <c r="D36" s="107"/>
      <c r="E36" s="107"/>
    </row>
    <row r="37" spans="1:9" s="512" customFormat="1" ht="17.100000000000001" customHeight="1">
      <c r="A37" s="508"/>
      <c r="B37" s="509"/>
      <c r="C37" s="510"/>
      <c r="D37" s="510"/>
    </row>
    <row r="38" spans="1:9" ht="17.100000000000001" customHeight="1">
      <c r="A38" s="51"/>
      <c r="I38" s="347"/>
    </row>
  </sheetData>
  <sheetProtection insertHyperlinks="0"/>
  <mergeCells count="10">
    <mergeCell ref="B1:D1"/>
    <mergeCell ref="B2:D2"/>
    <mergeCell ref="B3:D3"/>
    <mergeCell ref="B4:D4"/>
    <mergeCell ref="B5:C5"/>
    <mergeCell ref="A7:B8"/>
    <mergeCell ref="A9:D9"/>
    <mergeCell ref="A21:D21"/>
    <mergeCell ref="C7:C8"/>
    <mergeCell ref="D7:D8"/>
  </mergeCells>
  <printOptions horizontalCentered="1"/>
  <pageMargins left="0.39370078740157483" right="0.39370078740157483" top="0.74803149606299213" bottom="0.74803149606299213" header="0.31496062992125984" footer="0.31496062992125984"/>
  <pageSetup scale="87" orientation="portrait" r:id="rId1"/>
  <drawing r:id="rId2"/>
</worksheet>
</file>

<file path=xl/worksheets/sheet31.xml><?xml version="1.0" encoding="utf-8"?>
<worksheet xmlns="http://schemas.openxmlformats.org/spreadsheetml/2006/main" xmlns:r="http://schemas.openxmlformats.org/officeDocument/2006/relationships">
  <sheetPr>
    <pageSetUpPr fitToPage="1"/>
  </sheetPr>
  <dimension ref="A1:H45"/>
  <sheetViews>
    <sheetView view="pageBreakPreview" topLeftCell="A7" zoomScaleSheetLayoutView="100" workbookViewId="0">
      <selection activeCell="E21" sqref="E21"/>
    </sheetView>
  </sheetViews>
  <sheetFormatPr baseColWidth="10" defaultColWidth="11.28515625" defaultRowHeight="15"/>
  <cols>
    <col min="1" max="1" width="47.7109375" style="367" bestFit="1" customWidth="1"/>
    <col min="2" max="2" width="11.28515625" style="357"/>
    <col min="3" max="3" width="12.28515625" style="357" customWidth="1"/>
    <col min="4" max="16384" width="11.28515625" style="357"/>
  </cols>
  <sheetData>
    <row r="1" spans="1:7" ht="16.5" customHeight="1">
      <c r="A1" s="1534" t="s">
        <v>23</v>
      </c>
      <c r="B1" s="1534"/>
      <c r="C1" s="1534"/>
      <c r="D1" s="1534"/>
      <c r="E1" s="1534"/>
      <c r="F1" s="1534"/>
      <c r="G1" s="1534"/>
    </row>
    <row r="2" spans="1:7" ht="16.5" customHeight="1">
      <c r="A2" s="1534" t="s">
        <v>823</v>
      </c>
      <c r="B2" s="1534"/>
      <c r="C2" s="1534"/>
      <c r="D2" s="1534"/>
      <c r="E2" s="1534"/>
      <c r="F2" s="1534"/>
      <c r="G2" s="1534"/>
    </row>
    <row r="3" spans="1:7" ht="15.75">
      <c r="A3" s="1536" t="str">
        <f>'ETCA-I-01'!A3:G3</f>
        <v>TELEVISORA DE HERMOSILLO, S.A. de C.V.</v>
      </c>
      <c r="B3" s="1536"/>
      <c r="C3" s="1536"/>
      <c r="D3" s="1536"/>
      <c r="E3" s="1536"/>
      <c r="F3" s="1536"/>
      <c r="G3" s="1536"/>
    </row>
    <row r="4" spans="1:7" ht="16.5">
      <c r="A4" s="1535" t="str">
        <f>'ETCA-I-03'!A4:D4</f>
        <v>Del 01 de Enero al 30 de Junio de 2019</v>
      </c>
      <c r="B4" s="1535"/>
      <c r="C4" s="1535"/>
      <c r="D4" s="1535"/>
      <c r="E4" s="1535"/>
      <c r="F4" s="1535"/>
      <c r="G4" s="1535"/>
    </row>
    <row r="5" spans="1:7" ht="17.25" thickBot="1">
      <c r="A5" s="358"/>
      <c r="B5" s="1537" t="s">
        <v>824</v>
      </c>
      <c r="C5" s="1537"/>
      <c r="D5" s="1537"/>
      <c r="E5" s="167"/>
      <c r="F5" s="52"/>
      <c r="G5" s="517"/>
    </row>
    <row r="6" spans="1:7" ht="38.25">
      <c r="A6" s="1461" t="s">
        <v>250</v>
      </c>
      <c r="B6" s="202" t="s">
        <v>514</v>
      </c>
      <c r="C6" s="202" t="s">
        <v>442</v>
      </c>
      <c r="D6" s="202" t="s">
        <v>515</v>
      </c>
      <c r="E6" s="203" t="s">
        <v>825</v>
      </c>
      <c r="F6" s="203" t="s">
        <v>826</v>
      </c>
      <c r="G6" s="202" t="s">
        <v>518</v>
      </c>
    </row>
    <row r="7" spans="1:7" ht="15.75" thickBot="1">
      <c r="A7" s="1462"/>
      <c r="B7" s="292" t="s">
        <v>422</v>
      </c>
      <c r="C7" s="292" t="s">
        <v>423</v>
      </c>
      <c r="D7" s="292" t="s">
        <v>519</v>
      </c>
      <c r="E7" s="359" t="s">
        <v>425</v>
      </c>
      <c r="F7" s="359" t="s">
        <v>426</v>
      </c>
      <c r="G7" s="292" t="s">
        <v>520</v>
      </c>
    </row>
    <row r="8" spans="1:7" ht="16.5">
      <c r="A8" s="368"/>
      <c r="B8" s="360"/>
      <c r="C8" s="360"/>
      <c r="D8" s="360"/>
      <c r="E8" s="360"/>
      <c r="F8" s="360"/>
      <c r="G8" s="360"/>
    </row>
    <row r="9" spans="1:7" s="363" customFormat="1">
      <c r="A9" s="361" t="s">
        <v>827</v>
      </c>
      <c r="B9" s="362"/>
      <c r="C9" s="362"/>
      <c r="D9" s="362"/>
      <c r="E9" s="362"/>
      <c r="F9" s="362"/>
      <c r="G9" s="362"/>
    </row>
    <row r="10" spans="1:7" s="365" customFormat="1">
      <c r="A10" s="364" t="s">
        <v>1029</v>
      </c>
      <c r="B10" s="445">
        <f>B12+B13</f>
        <v>0</v>
      </c>
      <c r="C10" s="445">
        <f>C12+C13</f>
        <v>0</v>
      </c>
      <c r="D10" s="445">
        <f>SUM(B10+C10)</f>
        <v>0</v>
      </c>
      <c r="E10" s="445">
        <f>E12+E13</f>
        <v>0</v>
      </c>
      <c r="F10" s="445">
        <f>F12+F13</f>
        <v>0</v>
      </c>
      <c r="G10" s="445">
        <f>SUM(D10-E10)</f>
        <v>0</v>
      </c>
    </row>
    <row r="11" spans="1:7" s="366" customFormat="1">
      <c r="A11" s="369"/>
      <c r="B11" s="446"/>
      <c r="C11" s="446"/>
      <c r="D11" s="446"/>
      <c r="E11" s="446"/>
      <c r="F11" s="446"/>
      <c r="G11" s="447"/>
    </row>
    <row r="12" spans="1:7" s="366" customFormat="1">
      <c r="A12" s="369" t="s">
        <v>828</v>
      </c>
      <c r="B12" s="446"/>
      <c r="C12" s="446"/>
      <c r="D12" s="447">
        <f>B12+C12</f>
        <v>0</v>
      </c>
      <c r="E12" s="446"/>
      <c r="F12" s="446"/>
      <c r="G12" s="447">
        <f>D12-E12</f>
        <v>0</v>
      </c>
    </row>
    <row r="13" spans="1:7" s="366" customFormat="1">
      <c r="A13" s="369" t="s">
        <v>829</v>
      </c>
      <c r="B13" s="446"/>
      <c r="C13" s="446"/>
      <c r="D13" s="447">
        <f>B13+C13</f>
        <v>0</v>
      </c>
      <c r="E13" s="446"/>
      <c r="F13" s="446"/>
      <c r="G13" s="447">
        <f>D13-E13</f>
        <v>0</v>
      </c>
    </row>
    <row r="14" spans="1:7" s="365" customFormat="1">
      <c r="A14" s="364" t="s">
        <v>830</v>
      </c>
      <c r="B14" s="445">
        <f t="shared" ref="B14:G14" si="0">SUM(B15:B22)</f>
        <v>88528385</v>
      </c>
      <c r="C14" s="445">
        <f t="shared" si="0"/>
        <v>0</v>
      </c>
      <c r="D14" s="445">
        <f t="shared" si="0"/>
        <v>88528385</v>
      </c>
      <c r="E14" s="445">
        <f t="shared" si="0"/>
        <v>51914156</v>
      </c>
      <c r="F14" s="445">
        <f t="shared" si="0"/>
        <v>42832153</v>
      </c>
      <c r="G14" s="445">
        <f t="shared" si="0"/>
        <v>36614229</v>
      </c>
    </row>
    <row r="15" spans="1:7" s="366" customFormat="1">
      <c r="A15" s="369" t="s">
        <v>831</v>
      </c>
      <c r="B15" s="446"/>
      <c r="C15" s="446"/>
      <c r="D15" s="447">
        <f t="shared" ref="D15:D22" si="1">B15+C15</f>
        <v>0</v>
      </c>
      <c r="E15" s="446"/>
      <c r="F15" s="446"/>
      <c r="G15" s="447">
        <f>D15-E15</f>
        <v>0</v>
      </c>
    </row>
    <row r="16" spans="1:7" s="366" customFormat="1">
      <c r="A16" s="369" t="s">
        <v>832</v>
      </c>
      <c r="B16" s="446"/>
      <c r="C16" s="446"/>
      <c r="D16" s="447">
        <f t="shared" si="1"/>
        <v>0</v>
      </c>
      <c r="E16" s="446"/>
      <c r="F16" s="446"/>
      <c r="G16" s="447">
        <f t="shared" ref="G16:G39" si="2">D16-E16</f>
        <v>0</v>
      </c>
    </row>
    <row r="17" spans="1:7" s="366" customFormat="1">
      <c r="A17" s="369" t="s">
        <v>833</v>
      </c>
      <c r="B17" s="446"/>
      <c r="C17" s="446"/>
      <c r="D17" s="447">
        <f t="shared" si="1"/>
        <v>0</v>
      </c>
      <c r="E17" s="446"/>
      <c r="F17" s="446"/>
      <c r="G17" s="447">
        <f t="shared" si="2"/>
        <v>0</v>
      </c>
    </row>
    <row r="18" spans="1:7" s="366" customFormat="1">
      <c r="A18" s="369" t="s">
        <v>834</v>
      </c>
      <c r="B18" s="446"/>
      <c r="C18" s="446"/>
      <c r="D18" s="447">
        <f t="shared" si="1"/>
        <v>0</v>
      </c>
      <c r="E18" s="446"/>
      <c r="F18" s="446"/>
      <c r="G18" s="447">
        <f t="shared" si="2"/>
        <v>0</v>
      </c>
    </row>
    <row r="19" spans="1:7" s="366" customFormat="1">
      <c r="A19" s="369" t="s">
        <v>835</v>
      </c>
      <c r="B19" s="446"/>
      <c r="C19" s="446"/>
      <c r="D19" s="447">
        <f t="shared" si="1"/>
        <v>0</v>
      </c>
      <c r="E19" s="446"/>
      <c r="F19" s="446"/>
      <c r="G19" s="447">
        <f t="shared" si="2"/>
        <v>0</v>
      </c>
    </row>
    <row r="20" spans="1:7" s="366" customFormat="1" ht="27">
      <c r="A20" s="369" t="s">
        <v>836</v>
      </c>
      <c r="B20" s="446"/>
      <c r="C20" s="446"/>
      <c r="D20" s="447">
        <f t="shared" si="1"/>
        <v>0</v>
      </c>
      <c r="E20" s="446"/>
      <c r="F20" s="446"/>
      <c r="G20" s="447">
        <f t="shared" si="2"/>
        <v>0</v>
      </c>
    </row>
    <row r="21" spans="1:7" s="366" customFormat="1">
      <c r="A21" s="369" t="s">
        <v>837</v>
      </c>
      <c r="B21" s="446">
        <f>+'ETCA-II-13'!C134</f>
        <v>88528385</v>
      </c>
      <c r="C21" s="446">
        <f>+'ETCA-II-13'!D134</f>
        <v>0</v>
      </c>
      <c r="D21" s="447">
        <f t="shared" si="1"/>
        <v>88528385</v>
      </c>
      <c r="E21" s="446">
        <f>+'ETCA-II-13'!F134</f>
        <v>51914156</v>
      </c>
      <c r="F21" s="446">
        <f>+'ETCA-II-13'!G134</f>
        <v>42832153</v>
      </c>
      <c r="G21" s="447">
        <f t="shared" si="2"/>
        <v>36614229</v>
      </c>
    </row>
    <row r="22" spans="1:7" s="366" customFormat="1">
      <c r="A22" s="369" t="s">
        <v>838</v>
      </c>
      <c r="B22" s="446"/>
      <c r="C22" s="446"/>
      <c r="D22" s="447">
        <f t="shared" si="1"/>
        <v>0</v>
      </c>
      <c r="E22" s="446"/>
      <c r="F22" s="446"/>
      <c r="G22" s="447">
        <f t="shared" si="2"/>
        <v>0</v>
      </c>
    </row>
    <row r="23" spans="1:7" s="365" customFormat="1">
      <c r="A23" s="364" t="s">
        <v>839</v>
      </c>
      <c r="B23" s="445">
        <f t="shared" ref="B23:G23" si="3">SUM(B24:B26)</f>
        <v>0</v>
      </c>
      <c r="C23" s="445">
        <f t="shared" si="3"/>
        <v>0</v>
      </c>
      <c r="D23" s="445">
        <f t="shared" si="3"/>
        <v>0</v>
      </c>
      <c r="E23" s="445">
        <f t="shared" si="3"/>
        <v>0</v>
      </c>
      <c r="F23" s="445">
        <f t="shared" si="3"/>
        <v>0</v>
      </c>
      <c r="G23" s="445">
        <f t="shared" si="3"/>
        <v>0</v>
      </c>
    </row>
    <row r="24" spans="1:7" s="366" customFormat="1" ht="27">
      <c r="A24" s="369" t="s">
        <v>840</v>
      </c>
      <c r="B24" s="446"/>
      <c r="C24" s="446"/>
      <c r="D24" s="447">
        <f>B24+C24</f>
        <v>0</v>
      </c>
      <c r="E24" s="446"/>
      <c r="F24" s="446"/>
      <c r="G24" s="447">
        <f t="shared" si="2"/>
        <v>0</v>
      </c>
    </row>
    <row r="25" spans="1:7" s="366" customFormat="1">
      <c r="A25" s="369" t="s">
        <v>841</v>
      </c>
      <c r="B25" s="446"/>
      <c r="C25" s="446"/>
      <c r="D25" s="447">
        <f>B25+C25</f>
        <v>0</v>
      </c>
      <c r="E25" s="446"/>
      <c r="F25" s="446"/>
      <c r="G25" s="447">
        <f t="shared" si="2"/>
        <v>0</v>
      </c>
    </row>
    <row r="26" spans="1:7" s="366" customFormat="1">
      <c r="A26" s="369" t="s">
        <v>842</v>
      </c>
      <c r="B26" s="446"/>
      <c r="C26" s="446"/>
      <c r="D26" s="447">
        <f>B26+C26</f>
        <v>0</v>
      </c>
      <c r="E26" s="446"/>
      <c r="F26" s="446"/>
      <c r="G26" s="447">
        <f t="shared" si="2"/>
        <v>0</v>
      </c>
    </row>
    <row r="27" spans="1:7" s="365" customFormat="1">
      <c r="A27" s="364" t="s">
        <v>843</v>
      </c>
      <c r="B27" s="445">
        <f>B28+B29</f>
        <v>0</v>
      </c>
      <c r="C27" s="445">
        <f>C28+C29</f>
        <v>0</v>
      </c>
      <c r="D27" s="445">
        <f>SUM(D28:D29)</f>
        <v>0</v>
      </c>
      <c r="E27" s="445">
        <f>E28+E29</f>
        <v>0</v>
      </c>
      <c r="F27" s="445">
        <f>F28+F29</f>
        <v>0</v>
      </c>
      <c r="G27" s="445">
        <f>SUM(G28:G29)</f>
        <v>0</v>
      </c>
    </row>
    <row r="28" spans="1:7" s="366" customFormat="1">
      <c r="A28" s="369" t="s">
        <v>844</v>
      </c>
      <c r="B28" s="446"/>
      <c r="C28" s="446"/>
      <c r="D28" s="447">
        <f>B28+C28</f>
        <v>0</v>
      </c>
      <c r="E28" s="446"/>
      <c r="F28" s="446"/>
      <c r="G28" s="447">
        <f t="shared" si="2"/>
        <v>0</v>
      </c>
    </row>
    <row r="29" spans="1:7" s="366" customFormat="1">
      <c r="A29" s="369" t="s">
        <v>845</v>
      </c>
      <c r="B29" s="446"/>
      <c r="C29" s="446"/>
      <c r="D29" s="447">
        <f>B29+C29</f>
        <v>0</v>
      </c>
      <c r="E29" s="446"/>
      <c r="F29" s="446"/>
      <c r="G29" s="447">
        <f t="shared" si="2"/>
        <v>0</v>
      </c>
    </row>
    <row r="30" spans="1:7" s="365" customFormat="1">
      <c r="A30" s="364" t="s">
        <v>846</v>
      </c>
      <c r="B30" s="445">
        <f>B31+B32+B33+B34</f>
        <v>0</v>
      </c>
      <c r="C30" s="445">
        <f>C31+C32+C33+C34</f>
        <v>0</v>
      </c>
      <c r="D30" s="445">
        <f>SUM(D31:D34)</f>
        <v>0</v>
      </c>
      <c r="E30" s="445">
        <f>E31+E32+E33+E34</f>
        <v>0</v>
      </c>
      <c r="F30" s="445">
        <f>F31+F32+F33+F34</f>
        <v>0</v>
      </c>
      <c r="G30" s="445">
        <f>SUM(G31:G34)</f>
        <v>0</v>
      </c>
    </row>
    <row r="31" spans="1:7" s="366" customFormat="1">
      <c r="A31" s="369" t="s">
        <v>223</v>
      </c>
      <c r="B31" s="446"/>
      <c r="C31" s="446"/>
      <c r="D31" s="447">
        <f>B31+C31</f>
        <v>0</v>
      </c>
      <c r="E31" s="446"/>
      <c r="F31" s="446"/>
      <c r="G31" s="447">
        <f t="shared" si="2"/>
        <v>0</v>
      </c>
    </row>
    <row r="32" spans="1:7" s="366" customFormat="1">
      <c r="A32" s="369" t="s">
        <v>847</v>
      </c>
      <c r="B32" s="446"/>
      <c r="C32" s="446"/>
      <c r="D32" s="447">
        <f>B32+C32</f>
        <v>0</v>
      </c>
      <c r="E32" s="446"/>
      <c r="F32" s="446"/>
      <c r="G32" s="447">
        <f t="shared" si="2"/>
        <v>0</v>
      </c>
    </row>
    <row r="33" spans="1:8" s="366" customFormat="1">
      <c r="A33" s="369" t="s">
        <v>848</v>
      </c>
      <c r="B33" s="446"/>
      <c r="C33" s="446"/>
      <c r="D33" s="447">
        <f>B33+C33</f>
        <v>0</v>
      </c>
      <c r="E33" s="446"/>
      <c r="F33" s="446"/>
      <c r="G33" s="447">
        <f t="shared" si="2"/>
        <v>0</v>
      </c>
    </row>
    <row r="34" spans="1:8" s="366" customFormat="1">
      <c r="A34" s="369" t="s">
        <v>849</v>
      </c>
      <c r="B34" s="446"/>
      <c r="C34" s="446"/>
      <c r="D34" s="447">
        <f>B34+C34</f>
        <v>0</v>
      </c>
      <c r="E34" s="446"/>
      <c r="F34" s="446"/>
      <c r="G34" s="447">
        <f t="shared" si="2"/>
        <v>0</v>
      </c>
    </row>
    <row r="35" spans="1:8" s="365" customFormat="1">
      <c r="A35" s="364" t="s">
        <v>850</v>
      </c>
      <c r="B35" s="445">
        <f t="shared" ref="B35:G35" si="4">B36</f>
        <v>0</v>
      </c>
      <c r="C35" s="445">
        <f t="shared" si="4"/>
        <v>0</v>
      </c>
      <c r="D35" s="445">
        <f t="shared" si="4"/>
        <v>0</v>
      </c>
      <c r="E35" s="445">
        <f t="shared" si="4"/>
        <v>0</v>
      </c>
      <c r="F35" s="445">
        <f t="shared" si="4"/>
        <v>0</v>
      </c>
      <c r="G35" s="445">
        <f t="shared" si="4"/>
        <v>0</v>
      </c>
    </row>
    <row r="36" spans="1:8" s="366" customFormat="1">
      <c r="A36" s="369" t="s">
        <v>851</v>
      </c>
      <c r="B36" s="446"/>
      <c r="C36" s="446"/>
      <c r="D36" s="447">
        <f>B36+C36</f>
        <v>0</v>
      </c>
      <c r="E36" s="446"/>
      <c r="F36" s="446"/>
      <c r="G36" s="447">
        <f t="shared" si="2"/>
        <v>0</v>
      </c>
    </row>
    <row r="37" spans="1:8" s="365" customFormat="1">
      <c r="A37" s="364" t="s">
        <v>852</v>
      </c>
      <c r="B37" s="448"/>
      <c r="C37" s="448"/>
      <c r="D37" s="445">
        <f>B37+C37</f>
        <v>0</v>
      </c>
      <c r="E37" s="448"/>
      <c r="F37" s="448"/>
      <c r="G37" s="445">
        <f t="shared" si="2"/>
        <v>0</v>
      </c>
    </row>
    <row r="38" spans="1:8" s="365" customFormat="1" ht="27">
      <c r="A38" s="364" t="s">
        <v>853</v>
      </c>
      <c r="B38" s="448"/>
      <c r="C38" s="448"/>
      <c r="D38" s="445">
        <f>B38+C38</f>
        <v>0</v>
      </c>
      <c r="E38" s="448"/>
      <c r="F38" s="448"/>
      <c r="G38" s="445">
        <f t="shared" si="2"/>
        <v>0</v>
      </c>
    </row>
    <row r="39" spans="1:8" s="365" customFormat="1" ht="15.75" thickBot="1">
      <c r="A39" s="364" t="s">
        <v>854</v>
      </c>
      <c r="B39" s="448"/>
      <c r="C39" s="448"/>
      <c r="D39" s="445">
        <f>B39+C39</f>
        <v>0</v>
      </c>
      <c r="E39" s="448"/>
      <c r="F39" s="448"/>
      <c r="G39" s="445">
        <f t="shared" si="2"/>
        <v>0</v>
      </c>
    </row>
    <row r="40" spans="1:8" ht="32.25" customHeight="1" thickBot="1">
      <c r="A40" s="370" t="s">
        <v>570</v>
      </c>
      <c r="B40" s="449">
        <f t="shared" ref="B40:G40" si="5">SUM(B$10,B$14,B$23,B$27,B$30,B$35,B$37,B$38,B$39)</f>
        <v>88528385</v>
      </c>
      <c r="C40" s="449">
        <f t="shared" si="5"/>
        <v>0</v>
      </c>
      <c r="D40" s="449">
        <f t="shared" si="5"/>
        <v>88528385</v>
      </c>
      <c r="E40" s="449">
        <f t="shared" si="5"/>
        <v>51914156</v>
      </c>
      <c r="F40" s="449">
        <f t="shared" si="5"/>
        <v>42832153</v>
      </c>
      <c r="G40" s="449">
        <f t="shared" si="5"/>
        <v>36614229</v>
      </c>
      <c r="H40" s="515" t="str">
        <f>IF((B40-'ETCA II-04'!B81)&gt;0.9,"ERROR!!!!! EL MONTO NO COINCIDE CON LO REPORTADO EN EL FORMATO ETCA-II-04 EN EL TOTAL APROBADO ANUAL DEL ANALÍTICO DE EGRESOS","")</f>
        <v/>
      </c>
    </row>
    <row r="41" spans="1:8" ht="18" customHeight="1">
      <c r="A41" s="513"/>
      <c r="B41" s="516"/>
      <c r="C41" s="516"/>
      <c r="D41" s="516"/>
      <c r="E41" s="516"/>
      <c r="F41" s="516"/>
      <c r="G41" s="516"/>
      <c r="H41" s="515" t="str">
        <f>IF((C40-'ETCA II-04'!C81)&gt;0.9,"ERROR!!!!! EL MONTO NO COINCIDE CON LO REPORTADO EN EL FORMATO ETCA-II-04 EN EL TOTAL DE AMPLIACIONES/REDUCCIONES PRESENTADO EN EL ANALÍTICO DE EGRESOS","")</f>
        <v/>
      </c>
    </row>
    <row r="42" spans="1:8" ht="18" customHeight="1">
      <c r="A42" s="513"/>
      <c r="B42" s="516"/>
      <c r="C42" s="516"/>
      <c r="D42" s="516"/>
      <c r="E42" s="516"/>
      <c r="F42" s="516"/>
      <c r="G42" s="516"/>
      <c r="H42" s="515" t="str">
        <f>IF((D40-'ETCA II-04'!D81)&gt;0.9,"ERROR!!!!! EL MONTO NO COINCIDE CON LO REPORTADO EN EL FORMATO ETCA-II-04 EN EL TOTAL MODIFICADO ANUAL PRESENTADO EN EL ANALÍTICO DE EGRESOS","")</f>
        <v/>
      </c>
    </row>
    <row r="43" spans="1:8" ht="18" customHeight="1">
      <c r="A43" s="513"/>
      <c r="B43" s="516"/>
      <c r="C43" s="516"/>
      <c r="D43" s="516"/>
      <c r="E43" s="516"/>
      <c r="F43" s="516"/>
      <c r="G43" s="516"/>
      <c r="H43" s="515" t="str">
        <f>IF((E40-'ETCA II-04'!E81)&gt;0.9,"ERROR!!!!! EL MONTO NO COINCIDE CON LO REPORTADO EN EL FORMATO ETCA-II-04 EN EL TOTAL DEVENGADO ANUAL PRESENTADO EN EL ANALÍTICO DE EGRESOS","")</f>
        <v/>
      </c>
    </row>
    <row r="44" spans="1:8" ht="18" customHeight="1">
      <c r="A44" s="513"/>
      <c r="B44" s="516"/>
      <c r="C44" s="516"/>
      <c r="D44" s="516"/>
      <c r="E44" s="516"/>
      <c r="F44" s="516"/>
      <c r="G44" s="516"/>
      <c r="H44" s="515" t="str">
        <f>IF((F40-'ETCA II-04'!F81)&gt;0.9,"ERROR!!!!! EL MONTO NO COINCIDE CON LO REPORTADO EN EL FORMATO ETCA-II-04 EN EL TOTAL PAGADO ANUAL PRESENTADO EN EL ANALÍTICO DE EGRESOS","")</f>
        <v/>
      </c>
    </row>
    <row r="45" spans="1:8" ht="18" customHeight="1">
      <c r="H45" s="515" t="str">
        <f>IF((G40-'ETCA II-04'!G81)&gt;0.9,"ERROR!!!!! EL MONTO NO COINCIDE CON LO REPORTADO EN EL FORMATO ETCA-II-04 EN EL TOTAL SUBEJERCICIO PRESENTADO EN EL ANALÍTICO DE EGRESOS","")</f>
        <v/>
      </c>
    </row>
  </sheetData>
  <sheetProtection password="C115" sheet="1" scenarios="1" formatColumns="0" formatRows="0" insertHyperlinks="0"/>
  <mergeCells count="6">
    <mergeCell ref="A1:G1"/>
    <mergeCell ref="A2:G2"/>
    <mergeCell ref="A4:G4"/>
    <mergeCell ref="A3:G3"/>
    <mergeCell ref="A6:A7"/>
    <mergeCell ref="B5:D5"/>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dimension ref="A1:G43"/>
  <sheetViews>
    <sheetView view="pageBreakPreview" topLeftCell="A4" zoomScale="90" zoomScaleSheetLayoutView="90" workbookViewId="0">
      <selection activeCell="E44" sqref="E44"/>
    </sheetView>
  </sheetViews>
  <sheetFormatPr baseColWidth="10" defaultColWidth="11.28515625" defaultRowHeight="16.5"/>
  <cols>
    <col min="1" max="1" width="1.85546875" style="373" customWidth="1"/>
    <col min="2" max="2" width="34.7109375" style="46" customWidth="1"/>
    <col min="3" max="3" width="20.85546875" style="46" customWidth="1"/>
    <col min="4" max="4" width="25.7109375" style="46" customWidth="1"/>
    <col min="5" max="5" width="19.85546875" style="46" customWidth="1"/>
    <col min="6" max="16384" width="11.28515625" style="46"/>
  </cols>
  <sheetData>
    <row r="1" spans="1:7" ht="16.5" customHeight="1">
      <c r="A1" s="1538" t="s">
        <v>855</v>
      </c>
      <c r="B1" s="1538"/>
      <c r="C1" s="1538"/>
      <c r="D1" s="1538"/>
      <c r="E1" s="1538"/>
    </row>
    <row r="2" spans="1:7">
      <c r="A2" s="1539" t="s">
        <v>856</v>
      </c>
      <c r="B2" s="1539"/>
      <c r="C2" s="1539"/>
      <c r="D2" s="1539"/>
      <c r="E2" s="1539"/>
    </row>
    <row r="3" spans="1:7">
      <c r="A3" s="1349" t="str">
        <f>'ETCA-I-01'!A3:G3</f>
        <v>TELEVISORA DE HERMOSILLO, S.A. de C.V.</v>
      </c>
      <c r="B3" s="1349"/>
      <c r="C3" s="1349"/>
      <c r="D3" s="1349"/>
      <c r="E3" s="1349"/>
      <c r="G3" s="371"/>
    </row>
    <row r="4" spans="1:7">
      <c r="A4" s="1539" t="str">
        <f>'ETCA-I-03'!A4:D4</f>
        <v>Del 01 de Enero al 30 de Junio de 2019</v>
      </c>
      <c r="B4" s="1539"/>
      <c r="C4" s="1539"/>
      <c r="D4" s="1539"/>
      <c r="E4" s="1539"/>
    </row>
    <row r="5" spans="1:7">
      <c r="A5" s="790"/>
      <c r="B5" s="790"/>
      <c r="C5" s="790" t="s">
        <v>857</v>
      </c>
      <c r="D5" s="4"/>
      <c r="E5" s="372"/>
    </row>
    <row r="6" spans="1:7" ht="6.75" customHeight="1" thickBot="1"/>
    <row r="7" spans="1:7" s="374" customFormat="1" ht="17.25" customHeight="1">
      <c r="A7" s="1540"/>
      <c r="B7" s="1541"/>
      <c r="C7" s="791"/>
      <c r="D7" s="791"/>
      <c r="E7" s="387"/>
    </row>
    <row r="8" spans="1:7" s="374" customFormat="1" ht="20.25" customHeight="1">
      <c r="A8" s="376"/>
      <c r="B8" s="386" t="s">
        <v>858</v>
      </c>
      <c r="C8" s="375"/>
      <c r="D8" s="375"/>
      <c r="E8" s="377"/>
      <c r="F8" s="378"/>
    </row>
    <row r="9" spans="1:7" s="374" customFormat="1" ht="20.25" customHeight="1">
      <c r="A9" s="379"/>
      <c r="C9" s="375"/>
      <c r="D9" s="375"/>
      <c r="E9" s="377"/>
      <c r="F9" s="378"/>
    </row>
    <row r="10" spans="1:7" s="374" customFormat="1" ht="27.75" customHeight="1">
      <c r="A10" s="597"/>
      <c r="B10" s="604" t="s">
        <v>859</v>
      </c>
      <c r="C10" s="601"/>
      <c r="D10" s="596" t="s">
        <v>860</v>
      </c>
      <c r="E10" s="598" t="s">
        <v>861</v>
      </c>
      <c r="F10" s="378"/>
    </row>
    <row r="11" spans="1:7" s="374" customFormat="1" ht="20.25" customHeight="1">
      <c r="A11" s="376"/>
      <c r="C11" s="602"/>
      <c r="D11" s="599"/>
      <c r="E11" s="377"/>
      <c r="F11" s="378"/>
    </row>
    <row r="12" spans="1:7" s="374" customFormat="1" ht="20.25" customHeight="1">
      <c r="A12" s="379"/>
      <c r="C12" s="602"/>
      <c r="D12" s="599"/>
      <c r="E12" s="377"/>
      <c r="F12" s="378"/>
    </row>
    <row r="13" spans="1:7">
      <c r="A13" s="380"/>
      <c r="C13" s="603"/>
      <c r="D13" s="600"/>
      <c r="E13" s="381"/>
      <c r="F13" s="18"/>
    </row>
    <row r="14" spans="1:7">
      <c r="A14" s="380"/>
      <c r="B14" s="18"/>
      <c r="C14" s="603"/>
      <c r="D14" s="600"/>
      <c r="E14" s="381"/>
      <c r="F14" s="18"/>
    </row>
    <row r="15" spans="1:7">
      <c r="A15" s="380"/>
      <c r="B15" s="18"/>
      <c r="C15" s="603"/>
      <c r="D15" s="600"/>
      <c r="E15" s="381"/>
      <c r="F15" s="18"/>
    </row>
    <row r="16" spans="1:7">
      <c r="A16" s="380"/>
      <c r="B16" s="18"/>
      <c r="C16" s="603"/>
      <c r="D16" s="600"/>
      <c r="E16" s="381"/>
      <c r="F16" s="18"/>
    </row>
    <row r="17" spans="1:6">
      <c r="A17" s="380"/>
      <c r="B17" s="18"/>
      <c r="C17" s="603"/>
      <c r="D17" s="600"/>
      <c r="E17" s="381"/>
      <c r="F17" s="18"/>
    </row>
    <row r="18" spans="1:6">
      <c r="A18" s="380"/>
      <c r="B18" s="18"/>
      <c r="C18" s="603"/>
      <c r="D18" s="600"/>
      <c r="E18" s="381"/>
      <c r="F18" s="18"/>
    </row>
    <row r="19" spans="1:6">
      <c r="A19" s="380"/>
      <c r="B19" s="18"/>
      <c r="C19" s="603"/>
      <c r="D19" s="600"/>
      <c r="E19" s="381"/>
      <c r="F19" s="18"/>
    </row>
    <row r="20" spans="1:6">
      <c r="A20" s="380"/>
      <c r="B20" s="18"/>
      <c r="C20" s="603"/>
      <c r="D20" s="600"/>
      <c r="E20" s="381"/>
      <c r="F20" s="18"/>
    </row>
    <row r="21" spans="1:6">
      <c r="A21" s="380"/>
      <c r="B21" s="18"/>
      <c r="C21" s="603"/>
      <c r="D21" s="600"/>
      <c r="E21" s="381"/>
      <c r="F21" s="18"/>
    </row>
    <row r="22" spans="1:6">
      <c r="A22" s="380"/>
      <c r="B22" s="18"/>
      <c r="C22" s="603"/>
      <c r="D22" s="600"/>
      <c r="E22" s="381"/>
      <c r="F22" s="18"/>
    </row>
    <row r="23" spans="1:6">
      <c r="A23" s="380"/>
      <c r="B23" s="18"/>
      <c r="C23" s="603"/>
      <c r="D23" s="600"/>
      <c r="E23" s="381"/>
      <c r="F23" s="18"/>
    </row>
    <row r="24" spans="1:6">
      <c r="A24" s="380"/>
      <c r="B24" s="18"/>
      <c r="C24" s="603"/>
      <c r="D24" s="600"/>
      <c r="E24" s="381"/>
      <c r="F24" s="18"/>
    </row>
    <row r="25" spans="1:6">
      <c r="A25" s="380"/>
      <c r="B25" s="18"/>
      <c r="C25" s="603"/>
      <c r="D25" s="600"/>
      <c r="E25" s="381"/>
      <c r="F25" s="18"/>
    </row>
    <row r="26" spans="1:6">
      <c r="A26" s="380"/>
      <c r="B26" s="18"/>
      <c r="C26" s="603"/>
      <c r="D26" s="600"/>
      <c r="E26" s="381"/>
      <c r="F26" s="18"/>
    </row>
    <row r="27" spans="1:6">
      <c r="A27" s="380"/>
      <c r="B27" s="18"/>
      <c r="C27" s="603"/>
      <c r="D27" s="600"/>
      <c r="E27" s="381"/>
      <c r="F27" s="18"/>
    </row>
    <row r="28" spans="1:6">
      <c r="A28" s="380"/>
      <c r="B28" s="18"/>
      <c r="C28" s="603"/>
      <c r="D28" s="600"/>
      <c r="E28" s="381"/>
      <c r="F28" s="18"/>
    </row>
    <row r="29" spans="1:6">
      <c r="A29" s="380"/>
      <c r="B29" s="18"/>
      <c r="C29" s="603"/>
      <c r="D29" s="600"/>
      <c r="E29" s="381"/>
      <c r="F29" s="18"/>
    </row>
    <row r="30" spans="1:6">
      <c r="A30" s="380"/>
      <c r="B30" s="18"/>
      <c r="C30" s="603"/>
      <c r="D30" s="600"/>
      <c r="E30" s="381"/>
      <c r="F30" s="18"/>
    </row>
    <row r="31" spans="1:6">
      <c r="A31" s="380"/>
      <c r="B31" s="18"/>
      <c r="C31" s="603"/>
      <c r="D31" s="600"/>
      <c r="E31" s="381"/>
      <c r="F31" s="18"/>
    </row>
    <row r="32" spans="1:6">
      <c r="A32" s="380"/>
      <c r="B32" s="18"/>
      <c r="C32" s="603"/>
      <c r="D32" s="600"/>
      <c r="E32" s="381"/>
      <c r="F32" s="18"/>
    </row>
    <row r="33" spans="1:6">
      <c r="A33" s="380"/>
      <c r="B33" s="18"/>
      <c r="C33" s="603"/>
      <c r="D33" s="600"/>
      <c r="E33" s="381"/>
      <c r="F33" s="18"/>
    </row>
    <row r="34" spans="1:6">
      <c r="A34" s="380"/>
      <c r="B34" s="18"/>
      <c r="C34" s="603"/>
      <c r="D34" s="600"/>
      <c r="E34" s="381"/>
      <c r="F34" s="18"/>
    </row>
    <row r="35" spans="1:6" ht="17.25" thickBot="1">
      <c r="A35" s="382"/>
      <c r="B35" s="383"/>
      <c r="C35" s="603"/>
      <c r="D35" s="600"/>
      <c r="E35" s="381"/>
      <c r="F35" s="18"/>
    </row>
    <row r="36" spans="1:6" ht="25.5">
      <c r="A36" s="384" t="s">
        <v>862</v>
      </c>
      <c r="B36" s="46" t="s">
        <v>863</v>
      </c>
      <c r="C36" s="605"/>
      <c r="D36" s="605"/>
      <c r="E36" s="605"/>
      <c r="F36" s="18"/>
    </row>
    <row r="37" spans="1:6">
      <c r="B37" s="46" t="s">
        <v>864</v>
      </c>
      <c r="C37" s="18"/>
      <c r="D37" s="18"/>
      <c r="E37" s="18"/>
      <c r="F37" s="18"/>
    </row>
    <row r="38" spans="1:6">
      <c r="A38" s="444" t="s">
        <v>84</v>
      </c>
      <c r="C38" s="385"/>
      <c r="D38" s="385"/>
      <c r="E38" s="18"/>
      <c r="F38" s="18"/>
    </row>
    <row r="39" spans="1:6" ht="10.5" customHeight="1">
      <c r="A39" s="606"/>
      <c r="B39" s="385"/>
      <c r="C39" s="385"/>
      <c r="D39" s="385"/>
      <c r="E39" s="18"/>
    </row>
    <row r="40" spans="1:6">
      <c r="A40" s="606"/>
      <c r="B40" s="18"/>
      <c r="C40" s="18"/>
      <c r="D40" s="18"/>
      <c r="E40" s="18"/>
    </row>
    <row r="42" spans="1:6">
      <c r="A42" s="444"/>
    </row>
    <row r="43" spans="1:6">
      <c r="A43" s="444"/>
    </row>
  </sheetData>
  <mergeCells count="5">
    <mergeCell ref="A1:E1"/>
    <mergeCell ref="A2:E2"/>
    <mergeCell ref="A3:E3"/>
    <mergeCell ref="A4:E4"/>
    <mergeCell ref="A7:B7"/>
  </mergeCells>
  <printOptions horizontalCentered="1"/>
  <pageMargins left="0.39370078740157483" right="0.39370078740157483" top="0.74803149606299213" bottom="0.74803149606299213" header="0.31496062992125984" footer="0.31496062992125984"/>
  <pageSetup scale="94" orientation="portrait" r:id="rId1"/>
  <drawing r:id="rId2"/>
</worksheet>
</file>

<file path=xl/worksheets/sheet33.xml><?xml version="1.0" encoding="utf-8"?>
<worksheet xmlns="http://schemas.openxmlformats.org/spreadsheetml/2006/main" xmlns:r="http://schemas.openxmlformats.org/officeDocument/2006/relationships">
  <sheetPr>
    <pageSetUpPr fitToPage="1"/>
  </sheetPr>
  <dimension ref="A1:S42"/>
  <sheetViews>
    <sheetView showRowColHeaders="0" view="pageLayout" zoomScale="50" zoomScalePageLayoutView="50" workbookViewId="0">
      <selection activeCell="B14" sqref="B14"/>
    </sheetView>
  </sheetViews>
  <sheetFormatPr baseColWidth="10" defaultColWidth="11.42578125" defaultRowHeight="14.25"/>
  <cols>
    <col min="1" max="1" width="20.7109375" style="1194" customWidth="1"/>
    <col min="2" max="2" width="10.140625" style="1194" customWidth="1"/>
    <col min="3" max="3" width="92.85546875" style="1195" customWidth="1"/>
    <col min="4" max="4" width="15.28515625" style="1191" customWidth="1"/>
    <col min="5" max="5" width="17.42578125" style="1194" customWidth="1"/>
    <col min="6" max="6" width="19.7109375" style="1196" customWidth="1"/>
    <col min="7" max="7" width="18.42578125" style="1194" customWidth="1"/>
    <col min="8" max="10" width="14.42578125" style="1194" customWidth="1"/>
    <col min="11" max="11" width="18" style="1194" customWidth="1"/>
    <col min="12" max="12" width="17" style="1194" customWidth="1"/>
    <col min="13" max="14" width="13.42578125" style="1194" customWidth="1"/>
    <col min="15" max="15" width="18.140625" style="1194" customWidth="1"/>
    <col min="16" max="16" width="17.5703125" style="1201" customWidth="1"/>
    <col min="17" max="17" width="20.5703125" style="1092" customWidth="1"/>
    <col min="18" max="18" width="13.140625" style="1092" customWidth="1"/>
    <col min="19" max="19" width="14.85546875" style="1092" customWidth="1"/>
    <col min="20" max="20" width="14.140625" style="1092" customWidth="1"/>
    <col min="21" max="21" width="11.5703125" style="1092" bestFit="1" customWidth="1"/>
    <col min="22" max="16384" width="11.42578125" style="1092"/>
  </cols>
  <sheetData>
    <row r="1" spans="1:19" ht="23.25">
      <c r="A1" s="1548" t="s">
        <v>4986</v>
      </c>
      <c r="B1" s="1548"/>
      <c r="C1" s="1548"/>
      <c r="D1" s="1548"/>
      <c r="E1" s="1548"/>
      <c r="F1" s="1548"/>
      <c r="G1" s="1548"/>
      <c r="H1" s="1548"/>
      <c r="I1" s="1548"/>
      <c r="J1" s="1548"/>
      <c r="K1" s="1549"/>
      <c r="L1" s="1549"/>
      <c r="M1" s="1549"/>
      <c r="N1" s="1549"/>
      <c r="O1" s="1549"/>
      <c r="P1" s="1549"/>
    </row>
    <row r="2" spans="1:19" ht="20.25">
      <c r="A2" s="1550" t="s">
        <v>4987</v>
      </c>
      <c r="B2" s="1550"/>
      <c r="C2" s="1550"/>
      <c r="D2" s="1550"/>
      <c r="E2" s="1550"/>
      <c r="F2" s="1550"/>
      <c r="G2" s="1550"/>
      <c r="H2" s="1550"/>
      <c r="I2" s="1550"/>
      <c r="J2" s="1550"/>
      <c r="K2" s="1550"/>
      <c r="L2" s="1550"/>
      <c r="M2" s="1550"/>
      <c r="N2" s="1550"/>
      <c r="O2" s="1550"/>
      <c r="P2" s="1550"/>
    </row>
    <row r="3" spans="1:19" s="1096" customFormat="1" ht="18">
      <c r="A3" s="1093"/>
      <c r="B3" s="1093"/>
      <c r="C3" s="1094"/>
      <c r="D3" s="1093"/>
      <c r="E3" s="1093"/>
      <c r="F3" s="1093"/>
      <c r="G3" s="1093"/>
      <c r="H3" s="1093"/>
      <c r="I3" s="1093"/>
      <c r="J3" s="1093"/>
      <c r="K3" s="1095"/>
      <c r="L3" s="1095"/>
      <c r="M3" s="1095"/>
      <c r="N3" s="1095"/>
      <c r="O3" s="1551" t="s">
        <v>986</v>
      </c>
      <c r="P3" s="1551"/>
    </row>
    <row r="4" spans="1:19" s="1096" customFormat="1" ht="18">
      <c r="A4" s="1552" t="s">
        <v>4988</v>
      </c>
      <c r="B4" s="1552"/>
      <c r="C4" s="1552"/>
      <c r="D4" s="1552"/>
      <c r="E4" s="1552"/>
      <c r="F4" s="1552"/>
      <c r="G4" s="1552"/>
      <c r="H4" s="1552"/>
      <c r="I4" s="1552"/>
      <c r="J4" s="1552"/>
      <c r="K4" s="1552"/>
      <c r="L4" s="1552"/>
      <c r="M4" s="1552"/>
      <c r="N4" s="1552"/>
      <c r="O4" s="1552"/>
      <c r="P4" s="1552"/>
    </row>
    <row r="5" spans="1:19" s="1096" customFormat="1" ht="18">
      <c r="A5" s="1095"/>
      <c r="B5" s="1095"/>
      <c r="C5" s="1097"/>
      <c r="D5" s="1098"/>
      <c r="E5" s="1095"/>
      <c r="F5" s="1099"/>
      <c r="G5" s="1095"/>
      <c r="H5" s="1095"/>
      <c r="I5" s="1095"/>
      <c r="J5" s="1095" t="s">
        <v>248</v>
      </c>
      <c r="K5" s="1095"/>
      <c r="L5" s="1095"/>
      <c r="M5" s="1095"/>
      <c r="N5" s="1095"/>
      <c r="O5" s="1095"/>
      <c r="P5" s="1100"/>
    </row>
    <row r="6" spans="1:19" s="1096" customFormat="1" ht="18">
      <c r="A6" s="1553"/>
      <c r="B6" s="1554"/>
      <c r="C6" s="1554"/>
      <c r="D6" s="1555"/>
      <c r="E6" s="1555"/>
      <c r="F6" s="1555"/>
      <c r="G6" s="1555"/>
      <c r="H6" s="1555"/>
      <c r="I6" s="1555"/>
      <c r="J6" s="1555"/>
      <c r="K6" s="1101"/>
      <c r="L6" s="1101"/>
      <c r="M6" s="1101"/>
      <c r="N6" s="1101"/>
      <c r="O6" s="1101"/>
      <c r="P6" s="1102"/>
    </row>
    <row r="7" spans="1:19" s="1096" customFormat="1" ht="18.75" thickBot="1">
      <c r="A7" s="1562" t="s">
        <v>4989</v>
      </c>
      <c r="B7" s="1565" t="s">
        <v>4990</v>
      </c>
      <c r="C7" s="1546" t="s">
        <v>4991</v>
      </c>
      <c r="D7" s="1103" t="s">
        <v>4992</v>
      </c>
      <c r="E7" s="1568" t="s">
        <v>4993</v>
      </c>
      <c r="F7" s="1568"/>
      <c r="G7" s="1568"/>
      <c r="H7" s="1568"/>
      <c r="I7" s="1568"/>
      <c r="J7" s="1569"/>
      <c r="K7" s="1104"/>
      <c r="L7" s="1104"/>
      <c r="M7" s="1104"/>
      <c r="N7" s="1104"/>
      <c r="O7" s="1104"/>
      <c r="P7" s="1542" t="s">
        <v>4994</v>
      </c>
    </row>
    <row r="8" spans="1:19" s="1096" customFormat="1" ht="19.5" hidden="1" thickTop="1" thickBot="1">
      <c r="A8" s="1563"/>
      <c r="B8" s="1566"/>
      <c r="C8" s="1546"/>
      <c r="D8" s="1105"/>
      <c r="E8" s="1106"/>
      <c r="F8" s="1107"/>
      <c r="G8" s="1108"/>
      <c r="H8" s="1108"/>
      <c r="I8" s="1108"/>
      <c r="J8" s="1108"/>
      <c r="K8" s="1109"/>
      <c r="L8" s="1109"/>
      <c r="M8" s="1109"/>
      <c r="N8" s="1110"/>
      <c r="O8" s="1110"/>
      <c r="P8" s="1543"/>
    </row>
    <row r="9" spans="1:19" s="1096" customFormat="1" ht="19.5" hidden="1" thickTop="1" thickBot="1">
      <c r="A9" s="1563"/>
      <c r="B9" s="1566"/>
      <c r="C9" s="1546"/>
      <c r="D9" s="1105"/>
      <c r="E9" s="1106"/>
      <c r="F9" s="1107"/>
      <c r="G9" s="1108"/>
      <c r="H9" s="1108"/>
      <c r="I9" s="1108"/>
      <c r="J9" s="1108"/>
      <c r="K9" s="1109"/>
      <c r="L9" s="1109"/>
      <c r="M9" s="1109"/>
      <c r="N9" s="1110"/>
      <c r="O9" s="1110"/>
      <c r="P9" s="1544"/>
    </row>
    <row r="10" spans="1:19" s="1096" customFormat="1" ht="19.5" thickTop="1" thickBot="1">
      <c r="A10" s="1563"/>
      <c r="B10" s="1566"/>
      <c r="C10" s="1546"/>
      <c r="D10" s="1105" t="s">
        <v>4995</v>
      </c>
      <c r="E10" s="1546" t="s">
        <v>4996</v>
      </c>
      <c r="F10" s="1547" t="s">
        <v>4997</v>
      </c>
      <c r="G10" s="1556" t="s">
        <v>4998</v>
      </c>
      <c r="H10" s="1557"/>
      <c r="I10" s="1557"/>
      <c r="J10" s="1558"/>
      <c r="K10" s="1559" t="s">
        <v>1000</v>
      </c>
      <c r="L10" s="1559"/>
      <c r="M10" s="1559"/>
      <c r="N10" s="1559"/>
      <c r="O10" s="1559"/>
      <c r="P10" s="1544"/>
    </row>
    <row r="11" spans="1:19" s="1096" customFormat="1" ht="37.5" thickTop="1" thickBot="1">
      <c r="A11" s="1564"/>
      <c r="B11" s="1567"/>
      <c r="C11" s="1546"/>
      <c r="D11" s="1111" t="s">
        <v>4999</v>
      </c>
      <c r="E11" s="1546"/>
      <c r="F11" s="1547"/>
      <c r="G11" s="1112" t="s">
        <v>5000</v>
      </c>
      <c r="H11" s="1111" t="s">
        <v>5001</v>
      </c>
      <c r="I11" s="1111" t="s">
        <v>5002</v>
      </c>
      <c r="J11" s="1113" t="s">
        <v>5003</v>
      </c>
      <c r="K11" s="1114" t="s">
        <v>5000</v>
      </c>
      <c r="L11" s="1115" t="s">
        <v>5001</v>
      </c>
      <c r="M11" s="1116" t="s">
        <v>5002</v>
      </c>
      <c r="N11" s="1117" t="s">
        <v>5003</v>
      </c>
      <c r="O11" s="1118" t="s">
        <v>5004</v>
      </c>
      <c r="P11" s="1545"/>
    </row>
    <row r="12" spans="1:19" s="1096" customFormat="1" ht="36.75" thickTop="1">
      <c r="A12" s="1119" t="s">
        <v>5005</v>
      </c>
      <c r="B12" s="1120" t="s">
        <v>5006</v>
      </c>
      <c r="C12" s="1121" t="s">
        <v>5007</v>
      </c>
      <c r="D12" s="1122" t="s">
        <v>5008</v>
      </c>
      <c r="E12" s="1122">
        <v>4</v>
      </c>
      <c r="F12" s="1123">
        <v>4</v>
      </c>
      <c r="G12" s="1124">
        <f>F12/4</f>
        <v>1</v>
      </c>
      <c r="H12" s="1125">
        <f>G12</f>
        <v>1</v>
      </c>
      <c r="I12" s="1125">
        <f>H12</f>
        <v>1</v>
      </c>
      <c r="J12" s="1126">
        <f>I12</f>
        <v>1</v>
      </c>
      <c r="K12" s="1127">
        <v>1</v>
      </c>
      <c r="L12" s="1128">
        <v>1</v>
      </c>
      <c r="M12" s="1129">
        <v>0</v>
      </c>
      <c r="N12" s="1130">
        <v>0</v>
      </c>
      <c r="O12" s="1131">
        <f>+N12+M12+L12+K12</f>
        <v>2</v>
      </c>
      <c r="P12" s="1132">
        <f>O12/E12</f>
        <v>0.5</v>
      </c>
    </row>
    <row r="13" spans="1:19" s="1096" customFormat="1" ht="54">
      <c r="A13" s="1133" t="s">
        <v>5009</v>
      </c>
      <c r="B13" s="1134" t="s">
        <v>5010</v>
      </c>
      <c r="C13" s="1135" t="s">
        <v>5011</v>
      </c>
      <c r="D13" s="1136" t="s">
        <v>5012</v>
      </c>
      <c r="E13" s="1137">
        <v>1600</v>
      </c>
      <c r="F13" s="1137">
        <v>1600</v>
      </c>
      <c r="G13" s="1124">
        <f t="shared" ref="G13:G15" si="0">F13/4</f>
        <v>400</v>
      </c>
      <c r="H13" s="1125">
        <f t="shared" ref="H13:J13" si="1">G13</f>
        <v>400</v>
      </c>
      <c r="I13" s="1125">
        <f t="shared" si="1"/>
        <v>400</v>
      </c>
      <c r="J13" s="1138">
        <f t="shared" si="1"/>
        <v>400</v>
      </c>
      <c r="K13" s="1139">
        <v>562</v>
      </c>
      <c r="L13" s="1140">
        <v>573</v>
      </c>
      <c r="M13" s="1141">
        <v>0</v>
      </c>
      <c r="N13" s="1141">
        <v>0</v>
      </c>
      <c r="O13" s="1131">
        <f t="shared" ref="O13:O20" si="2">+N13+M13+L13+K13</f>
        <v>1135</v>
      </c>
      <c r="P13" s="1142">
        <f t="shared" ref="P13:P20" si="3">O13/E13</f>
        <v>0.70937499999999998</v>
      </c>
      <c r="R13" s="1143"/>
    </row>
    <row r="14" spans="1:19" s="1096" customFormat="1" ht="90">
      <c r="A14" s="1133" t="s">
        <v>5009</v>
      </c>
      <c r="B14" s="1134" t="s">
        <v>5013</v>
      </c>
      <c r="C14" s="1144" t="s">
        <v>5014</v>
      </c>
      <c r="D14" s="1136" t="s">
        <v>5015</v>
      </c>
      <c r="E14" s="1137">
        <v>1570</v>
      </c>
      <c r="F14" s="1137">
        <v>1570</v>
      </c>
      <c r="G14" s="1124">
        <v>393</v>
      </c>
      <c r="H14" s="1125">
        <v>393</v>
      </c>
      <c r="I14" s="1125">
        <v>392</v>
      </c>
      <c r="J14" s="1138">
        <v>392</v>
      </c>
      <c r="K14" s="1145">
        <v>282</v>
      </c>
      <c r="L14" s="1140">
        <v>310</v>
      </c>
      <c r="M14" s="1141">
        <v>0</v>
      </c>
      <c r="N14" s="1141">
        <v>0</v>
      </c>
      <c r="O14" s="1131">
        <f t="shared" si="2"/>
        <v>592</v>
      </c>
      <c r="P14" s="1146">
        <f t="shared" si="3"/>
        <v>0.37707006369426754</v>
      </c>
    </row>
    <row r="15" spans="1:19" s="1096" customFormat="1" ht="72">
      <c r="A15" s="1133" t="s">
        <v>5016</v>
      </c>
      <c r="B15" s="1134" t="s">
        <v>5017</v>
      </c>
      <c r="C15" s="1144" t="s">
        <v>5018</v>
      </c>
      <c r="D15" s="1136" t="s">
        <v>5012</v>
      </c>
      <c r="E15" s="1137">
        <v>4</v>
      </c>
      <c r="F15" s="1147">
        <v>4</v>
      </c>
      <c r="G15" s="1124">
        <f t="shared" si="0"/>
        <v>1</v>
      </c>
      <c r="H15" s="1125">
        <f t="shared" ref="H15:J15" si="4">G15</f>
        <v>1</v>
      </c>
      <c r="I15" s="1125">
        <f t="shared" si="4"/>
        <v>1</v>
      </c>
      <c r="J15" s="1138">
        <f t="shared" si="4"/>
        <v>1</v>
      </c>
      <c r="K15" s="1145">
        <v>1</v>
      </c>
      <c r="L15" s="1140">
        <v>1</v>
      </c>
      <c r="M15" s="1141">
        <v>0</v>
      </c>
      <c r="N15" s="1141">
        <v>0</v>
      </c>
      <c r="O15" s="1131">
        <f t="shared" si="2"/>
        <v>2</v>
      </c>
      <c r="P15" s="1146">
        <f t="shared" si="3"/>
        <v>0.5</v>
      </c>
      <c r="S15" s="1148"/>
    </row>
    <row r="16" spans="1:19" s="1096" customFormat="1" ht="90">
      <c r="A16" s="1133" t="s">
        <v>5019</v>
      </c>
      <c r="B16" s="1134" t="s">
        <v>5020</v>
      </c>
      <c r="C16" s="1144" t="s">
        <v>5021</v>
      </c>
      <c r="D16" s="1136" t="s">
        <v>5022</v>
      </c>
      <c r="E16" s="1137">
        <v>2360</v>
      </c>
      <c r="F16" s="1147">
        <v>2360</v>
      </c>
      <c r="G16" s="1149" t="s">
        <v>5023</v>
      </c>
      <c r="H16" s="1150">
        <v>590</v>
      </c>
      <c r="I16" s="1150">
        <v>590</v>
      </c>
      <c r="J16" s="1151">
        <v>590</v>
      </c>
      <c r="K16" s="1145">
        <v>441</v>
      </c>
      <c r="L16" s="1140">
        <v>447</v>
      </c>
      <c r="M16" s="1141">
        <v>0</v>
      </c>
      <c r="N16" s="1141">
        <v>0</v>
      </c>
      <c r="O16" s="1131">
        <f t="shared" si="2"/>
        <v>888</v>
      </c>
      <c r="P16" s="1146">
        <f t="shared" si="3"/>
        <v>0.37627118644067797</v>
      </c>
    </row>
    <row r="17" spans="1:17" s="1096" customFormat="1" ht="36">
      <c r="A17" s="1133" t="s">
        <v>5024</v>
      </c>
      <c r="B17" s="1134" t="s">
        <v>5025</v>
      </c>
      <c r="C17" s="1135" t="s">
        <v>5026</v>
      </c>
      <c r="D17" s="1152" t="s">
        <v>5027</v>
      </c>
      <c r="E17" s="1153">
        <v>17539015</v>
      </c>
      <c r="F17" s="1154">
        <v>17539015</v>
      </c>
      <c r="G17" s="1155">
        <f>F17/4</f>
        <v>4384753.75</v>
      </c>
      <c r="H17" s="1153">
        <f>G17</f>
        <v>4384753.75</v>
      </c>
      <c r="I17" s="1153">
        <f>H17</f>
        <v>4384753.75</v>
      </c>
      <c r="J17" s="1156">
        <f>F17-G17-H17-I17</f>
        <v>4384753.75</v>
      </c>
      <c r="K17" s="1157">
        <v>2663689</v>
      </c>
      <c r="L17" s="1158">
        <v>3769293.16</v>
      </c>
      <c r="M17" s="1159">
        <v>0</v>
      </c>
      <c r="N17" s="1159">
        <v>0</v>
      </c>
      <c r="O17" s="1160">
        <v>2663689</v>
      </c>
      <c r="P17" s="1146">
        <f t="shared" si="3"/>
        <v>0.15187221175191423</v>
      </c>
      <c r="Q17" s="1161"/>
    </row>
    <row r="18" spans="1:17" s="1096" customFormat="1" ht="36">
      <c r="A18" s="1162" t="s">
        <v>5028</v>
      </c>
      <c r="B18" s="1134" t="s">
        <v>5029</v>
      </c>
      <c r="C18" s="1163" t="s">
        <v>5030</v>
      </c>
      <c r="D18" s="1164" t="s">
        <v>5027</v>
      </c>
      <c r="E18" s="1165">
        <f>35190897.4+17798472</f>
        <v>52989369.399999999</v>
      </c>
      <c r="F18" s="1165">
        <f>35190897.4+17798472</f>
        <v>52989369.399999999</v>
      </c>
      <c r="G18" s="1157">
        <f>F18</f>
        <v>52989369.399999999</v>
      </c>
      <c r="H18" s="1160"/>
      <c r="I18" s="1160"/>
      <c r="J18" s="1166"/>
      <c r="K18" s="1167">
        <v>47358630.780000001</v>
      </c>
      <c r="L18" s="1168">
        <v>0</v>
      </c>
      <c r="M18" s="1159">
        <v>0</v>
      </c>
      <c r="N18" s="1159">
        <v>0</v>
      </c>
      <c r="O18" s="1169">
        <v>47358630.780000001</v>
      </c>
      <c r="P18" s="1142">
        <f t="shared" si="3"/>
        <v>0.89373833499516986</v>
      </c>
    </row>
    <row r="19" spans="1:17" s="1096" customFormat="1" ht="72">
      <c r="A19" s="1162" t="s">
        <v>5009</v>
      </c>
      <c r="B19" s="1134" t="s">
        <v>5031</v>
      </c>
      <c r="C19" s="1170" t="s">
        <v>5032</v>
      </c>
      <c r="D19" s="1164" t="s">
        <v>5033</v>
      </c>
      <c r="E19" s="1171">
        <v>130</v>
      </c>
      <c r="F19" s="1172">
        <v>130</v>
      </c>
      <c r="G19" s="1173">
        <v>32</v>
      </c>
      <c r="H19" s="1171">
        <v>32</v>
      </c>
      <c r="I19" s="1171">
        <v>33</v>
      </c>
      <c r="J19" s="1174">
        <v>33</v>
      </c>
      <c r="K19" s="1175">
        <v>33</v>
      </c>
      <c r="L19" s="1140">
        <v>33</v>
      </c>
      <c r="M19" s="1176">
        <v>0</v>
      </c>
      <c r="N19" s="1176">
        <v>0</v>
      </c>
      <c r="O19" s="1131">
        <f t="shared" si="2"/>
        <v>66</v>
      </c>
      <c r="P19" s="1142">
        <f t="shared" si="3"/>
        <v>0.50769230769230766</v>
      </c>
    </row>
    <row r="20" spans="1:17" s="1096" customFormat="1" ht="72">
      <c r="A20" s="1162" t="s">
        <v>5034</v>
      </c>
      <c r="B20" s="1134" t="s">
        <v>5035</v>
      </c>
      <c r="C20" s="1177" t="s">
        <v>5036</v>
      </c>
      <c r="D20" s="1164" t="s">
        <v>5008</v>
      </c>
      <c r="E20" s="1178">
        <v>12</v>
      </c>
      <c r="F20" s="1179">
        <v>12</v>
      </c>
      <c r="G20" s="1180">
        <v>3</v>
      </c>
      <c r="H20" s="1181">
        <v>3</v>
      </c>
      <c r="I20" s="1181">
        <v>3</v>
      </c>
      <c r="J20" s="1182">
        <v>3</v>
      </c>
      <c r="K20" s="1139">
        <v>3</v>
      </c>
      <c r="L20" s="1140">
        <v>3</v>
      </c>
      <c r="M20" s="1176">
        <v>0</v>
      </c>
      <c r="N20" s="1176">
        <v>0</v>
      </c>
      <c r="O20" s="1131">
        <f t="shared" si="2"/>
        <v>6</v>
      </c>
      <c r="P20" s="1142">
        <f t="shared" si="3"/>
        <v>0.5</v>
      </c>
    </row>
    <row r="21" spans="1:17" s="1096" customFormat="1" ht="18">
      <c r="A21" s="1560"/>
      <c r="B21" s="1560"/>
      <c r="C21" s="1560"/>
      <c r="D21" s="1560"/>
      <c r="E21" s="1560"/>
      <c r="F21" s="1560"/>
      <c r="G21" s="1099"/>
      <c r="H21" s="1099"/>
      <c r="I21" s="1099"/>
      <c r="J21" s="1099"/>
      <c r="K21" s="1095"/>
      <c r="L21" s="1095"/>
      <c r="M21" s="1095"/>
      <c r="N21" s="1095"/>
      <c r="O21" s="1095"/>
      <c r="P21" s="1100"/>
    </row>
    <row r="22" spans="1:17" s="1096" customFormat="1" ht="18">
      <c r="A22" s="1183"/>
      <c r="B22" s="1183"/>
      <c r="C22" s="1184"/>
      <c r="D22" s="1183"/>
      <c r="E22" s="1095"/>
      <c r="F22" s="1095"/>
      <c r="G22" s="1099"/>
      <c r="H22" s="1099"/>
      <c r="I22" s="1099"/>
      <c r="J22" s="1099"/>
      <c r="K22" s="1095"/>
      <c r="L22" s="1095"/>
      <c r="M22" s="1095"/>
      <c r="N22" s="1095"/>
      <c r="O22" s="1095"/>
      <c r="P22" s="1100"/>
    </row>
    <row r="23" spans="1:17" s="1096" customFormat="1" ht="18">
      <c r="A23" s="1185"/>
      <c r="B23" s="1185"/>
      <c r="C23" s="1186"/>
      <c r="D23" s="1098"/>
      <c r="E23" s="1187"/>
      <c r="F23" s="1099"/>
      <c r="G23" s="1099"/>
      <c r="H23" s="1099"/>
      <c r="I23" s="1188"/>
      <c r="J23" s="1099"/>
      <c r="K23" s="1095"/>
      <c r="L23" s="1095"/>
      <c r="M23" s="1095"/>
      <c r="N23" s="1095"/>
      <c r="O23" s="1095"/>
    </row>
    <row r="24" spans="1:17" s="1096" customFormat="1" ht="18">
      <c r="A24" s="1185"/>
      <c r="B24" s="1185"/>
      <c r="C24" s="1186"/>
      <c r="D24" s="1098"/>
      <c r="E24" s="1187"/>
      <c r="F24" s="1099"/>
      <c r="G24" s="1099"/>
      <c r="H24" s="1099"/>
      <c r="I24" s="1099"/>
      <c r="J24" s="1099"/>
      <c r="K24" s="1095"/>
      <c r="L24" s="1095"/>
      <c r="M24" s="1095"/>
      <c r="N24" s="1095"/>
      <c r="O24" s="1095"/>
    </row>
    <row r="25" spans="1:17" s="1096" customFormat="1" ht="18">
      <c r="A25" s="1095"/>
      <c r="B25" s="1095"/>
      <c r="C25" s="1097"/>
      <c r="D25" s="1098"/>
      <c r="E25" s="1095"/>
      <c r="F25" s="1099"/>
      <c r="G25" s="1095"/>
      <c r="H25" s="1095"/>
      <c r="I25" s="1095"/>
      <c r="J25" s="1095"/>
      <c r="K25" s="1095"/>
      <c r="L25" s="1095"/>
      <c r="M25" s="1095"/>
      <c r="N25" s="1095"/>
      <c r="O25" s="1095"/>
    </row>
    <row r="26" spans="1:17">
      <c r="A26" s="1189"/>
      <c r="B26" s="1189"/>
      <c r="C26" s="1190"/>
      <c r="E26" s="1192"/>
      <c r="F26" s="1193"/>
      <c r="G26" s="1193"/>
      <c r="H26" s="1193"/>
      <c r="I26" s="1193"/>
      <c r="J26" s="1193"/>
      <c r="P26" s="1092"/>
    </row>
    <row r="27" spans="1:17">
      <c r="P27" s="1092"/>
    </row>
    <row r="28" spans="1:17" ht="15">
      <c r="C28" s="1197"/>
      <c r="H28" s="1198"/>
      <c r="I28" s="1198"/>
      <c r="J28" s="1198"/>
      <c r="P28" s="1092"/>
    </row>
    <row r="29" spans="1:17" ht="18">
      <c r="C29" s="1199" t="s">
        <v>5039</v>
      </c>
      <c r="G29" s="1198"/>
      <c r="H29" s="1561" t="s">
        <v>5037</v>
      </c>
      <c r="I29" s="1561"/>
      <c r="J29" s="1561"/>
      <c r="K29" s="1561"/>
      <c r="L29" s="1561"/>
      <c r="P29" s="1092"/>
    </row>
    <row r="30" spans="1:17" ht="18">
      <c r="C30" s="1199" t="s">
        <v>5040</v>
      </c>
      <c r="G30" s="1198"/>
      <c r="H30" s="1561" t="s">
        <v>5038</v>
      </c>
      <c r="I30" s="1561"/>
      <c r="J30" s="1561"/>
      <c r="K30" s="1561"/>
      <c r="L30" s="1561"/>
      <c r="P30" s="1092"/>
    </row>
    <row r="31" spans="1:17" ht="15">
      <c r="A31" s="1092"/>
      <c r="B31" s="1092"/>
      <c r="C31" s="1197"/>
      <c r="D31" s="1197"/>
      <c r="G31" s="1198"/>
      <c r="H31" s="1198"/>
      <c r="I31" s="1198"/>
      <c r="J31" s="1198"/>
      <c r="K31" s="1092"/>
      <c r="M31" s="1092"/>
      <c r="N31" s="1092"/>
      <c r="O31" s="1092"/>
      <c r="P31" s="1092"/>
    </row>
    <row r="32" spans="1:17" ht="15" customHeight="1">
      <c r="A32" s="1092"/>
      <c r="B32" s="1092"/>
      <c r="C32" s="1200"/>
      <c r="D32" s="1197"/>
      <c r="G32" s="1198"/>
      <c r="M32" s="1092"/>
      <c r="N32" s="1092"/>
      <c r="O32" s="1092"/>
      <c r="P32" s="1092"/>
    </row>
    <row r="33" spans="1:15">
      <c r="A33" s="1092"/>
      <c r="B33" s="1092"/>
      <c r="D33" s="1197"/>
      <c r="G33" s="1193"/>
      <c r="M33" s="1092"/>
      <c r="N33" s="1092"/>
      <c r="O33" s="1092"/>
    </row>
    <row r="34" spans="1:15">
      <c r="A34" s="1092"/>
      <c r="B34" s="1092"/>
      <c r="D34" s="1197"/>
      <c r="M34" s="1092"/>
      <c r="N34" s="1092"/>
      <c r="O34" s="1092"/>
    </row>
    <row r="35" spans="1:15">
      <c r="A35" s="1092"/>
      <c r="B35" s="1092"/>
      <c r="D35" s="1197"/>
      <c r="K35" s="1092"/>
      <c r="M35" s="1092"/>
      <c r="N35" s="1092"/>
      <c r="O35" s="1092"/>
    </row>
    <row r="36" spans="1:15">
      <c r="A36" s="1092"/>
      <c r="B36" s="1092"/>
      <c r="D36" s="1197"/>
      <c r="K36" s="1092"/>
      <c r="M36" s="1092"/>
      <c r="N36" s="1092"/>
      <c r="O36" s="1092"/>
    </row>
    <row r="37" spans="1:15">
      <c r="A37" s="1092"/>
      <c r="B37" s="1092"/>
      <c r="C37" s="1197"/>
      <c r="D37" s="1197"/>
      <c r="K37" s="1092"/>
      <c r="M37" s="1092"/>
      <c r="N37" s="1092"/>
      <c r="O37" s="1092"/>
    </row>
    <row r="38" spans="1:15" ht="15">
      <c r="A38" s="1092"/>
      <c r="B38" s="1092"/>
      <c r="C38" s="1200"/>
      <c r="D38" s="1197"/>
      <c r="K38" s="1092"/>
      <c r="M38" s="1092"/>
      <c r="N38" s="1092"/>
      <c r="O38" s="1092"/>
    </row>
    <row r="39" spans="1:15">
      <c r="A39" s="1092"/>
      <c r="B39" s="1092"/>
      <c r="C39" s="1197"/>
      <c r="D39" s="1197"/>
      <c r="K39" s="1092"/>
      <c r="M39" s="1092"/>
      <c r="N39" s="1092"/>
      <c r="O39" s="1092"/>
    </row>
    <row r="40" spans="1:15">
      <c r="A40" s="1092"/>
      <c r="B40" s="1092"/>
      <c r="C40" s="1197"/>
      <c r="D40" s="1197"/>
      <c r="K40" s="1092"/>
      <c r="M40" s="1092"/>
      <c r="N40" s="1092"/>
      <c r="O40" s="1092"/>
    </row>
    <row r="41" spans="1:15">
      <c r="A41" s="1092"/>
      <c r="B41" s="1092"/>
      <c r="C41" s="1197"/>
      <c r="D41" s="1202"/>
      <c r="K41" s="1092"/>
      <c r="M41" s="1092"/>
      <c r="N41" s="1092"/>
      <c r="O41" s="1092"/>
    </row>
    <row r="42" spans="1:15" ht="15">
      <c r="A42" s="1092"/>
      <c r="B42" s="1092"/>
      <c r="C42" s="1200"/>
      <c r="D42" s="1202"/>
      <c r="K42" s="1092"/>
      <c r="M42" s="1092"/>
      <c r="N42" s="1092"/>
      <c r="O42" s="1092"/>
    </row>
  </sheetData>
  <protectedRanges>
    <protectedRange sqref="A1:F166" name="Rango2"/>
    <protectedRange sqref="T1:T1048576 O1:P1048576" name="Rango1"/>
  </protectedRanges>
  <mergeCells count="17">
    <mergeCell ref="A21:F21"/>
    <mergeCell ref="H29:L29"/>
    <mergeCell ref="H30:L30"/>
    <mergeCell ref="A7:A11"/>
    <mergeCell ref="B7:B11"/>
    <mergeCell ref="C7:C11"/>
    <mergeCell ref="E7:J7"/>
    <mergeCell ref="P7:P11"/>
    <mergeCell ref="E10:E11"/>
    <mergeCell ref="F10:F11"/>
    <mergeCell ref="A1:P1"/>
    <mergeCell ref="A2:P2"/>
    <mergeCell ref="O3:P3"/>
    <mergeCell ref="A4:P4"/>
    <mergeCell ref="A6:J6"/>
    <mergeCell ref="G10:J10"/>
    <mergeCell ref="K10:O10"/>
  </mergeCells>
  <pageMargins left="0.35433070866141736" right="0.35433070866141736" top="1.1811023622047245" bottom="0.39370078740157483" header="0.31496062992125984" footer="0.31496062992125984"/>
  <pageSetup scale="36" fitToHeight="10" orientation="landscape" r:id="rId1"/>
  <drawing r:id="rId2"/>
</worksheet>
</file>

<file path=xl/worksheets/sheet34.xml><?xml version="1.0" encoding="utf-8"?>
<worksheet xmlns="http://schemas.openxmlformats.org/spreadsheetml/2006/main" xmlns:r="http://schemas.openxmlformats.org/officeDocument/2006/relationships">
  <dimension ref="A1:M25"/>
  <sheetViews>
    <sheetView zoomScalePageLayoutView="70" workbookViewId="0">
      <selection sqref="A1:XFD1048576"/>
    </sheetView>
  </sheetViews>
  <sheetFormatPr baseColWidth="10" defaultRowHeight="15"/>
  <cols>
    <col min="1" max="1" width="16.140625" customWidth="1"/>
    <col min="2" max="2" width="39.28515625" customWidth="1"/>
    <col min="3" max="3" width="25.42578125" customWidth="1"/>
    <col min="4" max="4" width="31.85546875" customWidth="1"/>
    <col min="5" max="5" width="12.28515625" customWidth="1"/>
    <col min="6" max="6" width="12.42578125" customWidth="1"/>
    <col min="7" max="7" width="11.85546875" customWidth="1"/>
    <col min="8" max="8" width="17.28515625" customWidth="1"/>
    <col min="9" max="9" width="17" customWidth="1"/>
    <col min="10" max="10" width="20.5703125" customWidth="1"/>
    <col min="11" max="11" width="23.7109375" customWidth="1"/>
    <col min="12" max="12" width="8.5703125" customWidth="1"/>
    <col min="13" max="13" width="8.42578125" customWidth="1"/>
    <col min="14" max="14" width="7.28515625" customWidth="1"/>
  </cols>
  <sheetData>
    <row r="1" spans="1:13" ht="16.5" thickBot="1">
      <c r="A1" s="1570" t="s">
        <v>1001</v>
      </c>
      <c r="B1" s="1571"/>
      <c r="C1" s="1572"/>
      <c r="D1" s="1573"/>
      <c r="E1" s="1573"/>
      <c r="F1" s="1573"/>
      <c r="G1" s="1573"/>
      <c r="H1" s="1573"/>
      <c r="I1" s="1573"/>
      <c r="J1" s="1573"/>
      <c r="K1" s="1574"/>
    </row>
    <row r="2" spans="1:13" ht="16.5" thickBot="1">
      <c r="A2" s="1570" t="s">
        <v>1002</v>
      </c>
      <c r="B2" s="1571"/>
      <c r="C2" s="1572"/>
      <c r="D2" s="1573"/>
      <c r="E2" s="1573"/>
      <c r="F2" s="1573"/>
      <c r="G2" s="1573"/>
      <c r="H2" s="1573"/>
      <c r="I2" s="1573"/>
      <c r="J2" s="1573"/>
      <c r="K2" s="1574"/>
    </row>
    <row r="3" spans="1:13" ht="17.25" customHeight="1" thickBot="1">
      <c r="A3" s="1570" t="s">
        <v>1003</v>
      </c>
      <c r="B3" s="1571"/>
      <c r="C3" s="1572"/>
      <c r="D3" s="1573"/>
      <c r="E3" s="1573"/>
      <c r="F3" s="1573"/>
      <c r="G3" s="1573"/>
      <c r="H3" s="1573"/>
      <c r="I3" s="1573"/>
      <c r="J3" s="1573"/>
      <c r="K3" s="1574"/>
    </row>
    <row r="4" spans="1:13" ht="16.5" thickBot="1">
      <c r="A4" s="1570" t="s">
        <v>1004</v>
      </c>
      <c r="B4" s="1571"/>
      <c r="C4" s="1572"/>
      <c r="D4" s="1573"/>
      <c r="E4" s="1573"/>
      <c r="F4" s="1573"/>
      <c r="G4" s="1573"/>
      <c r="H4" s="1573"/>
      <c r="I4" s="1573"/>
      <c r="J4" s="1573"/>
      <c r="K4" s="1574"/>
    </row>
    <row r="5" spans="1:13" ht="16.5" thickBot="1">
      <c r="A5" s="1570" t="s">
        <v>1005</v>
      </c>
      <c r="B5" s="1571"/>
      <c r="C5" s="1572"/>
      <c r="D5" s="1573"/>
      <c r="E5" s="1573"/>
      <c r="F5" s="1573"/>
      <c r="G5" s="1573"/>
      <c r="H5" s="1573"/>
      <c r="I5" s="1573"/>
      <c r="J5" s="1573"/>
      <c r="K5" s="1574"/>
    </row>
    <row r="6" spans="1:13" ht="16.5" customHeight="1"/>
    <row r="7" spans="1:13" ht="31.5" customHeight="1">
      <c r="A7" s="1575"/>
      <c r="B7" s="873" t="s">
        <v>1006</v>
      </c>
      <c r="C7" s="1577" t="s">
        <v>1007</v>
      </c>
      <c r="D7" s="1577"/>
      <c r="E7" s="1577"/>
      <c r="F7" s="1577"/>
      <c r="G7" s="1577"/>
      <c r="H7" s="873" t="s">
        <v>1008</v>
      </c>
      <c r="I7" s="1578" t="s">
        <v>1009</v>
      </c>
      <c r="J7" s="874" t="s">
        <v>1010</v>
      </c>
      <c r="K7" s="1579" t="s">
        <v>1011</v>
      </c>
      <c r="L7" s="1580" t="s">
        <v>1012</v>
      </c>
      <c r="M7" s="1580" t="s">
        <v>1013</v>
      </c>
    </row>
    <row r="8" spans="1:13" ht="33.75" customHeight="1">
      <c r="A8" s="1576"/>
      <c r="B8" s="875" t="s">
        <v>1014</v>
      </c>
      <c r="C8" s="875" t="s">
        <v>1015</v>
      </c>
      <c r="D8" s="875" t="s">
        <v>1016</v>
      </c>
      <c r="E8" s="875" t="s">
        <v>1017</v>
      </c>
      <c r="F8" s="876" t="s">
        <v>1018</v>
      </c>
      <c r="G8" s="876" t="s">
        <v>1019</v>
      </c>
      <c r="H8" s="875" t="s">
        <v>1020</v>
      </c>
      <c r="I8" s="1578"/>
      <c r="J8" s="877" t="s">
        <v>1021</v>
      </c>
      <c r="K8" s="1579"/>
      <c r="L8" s="1580"/>
      <c r="M8" s="1580"/>
    </row>
    <row r="9" spans="1:13" ht="144.75" customHeight="1">
      <c r="A9" s="875" t="s">
        <v>1022</v>
      </c>
      <c r="B9" s="878"/>
      <c r="C9" s="878"/>
      <c r="D9" s="878"/>
      <c r="E9" s="878"/>
      <c r="F9" s="878"/>
      <c r="G9" s="878"/>
      <c r="H9" s="879"/>
      <c r="I9" s="880"/>
      <c r="J9" s="878"/>
      <c r="K9" s="878"/>
      <c r="L9" s="881"/>
      <c r="M9" s="882"/>
    </row>
    <row r="10" spans="1:13" ht="74.25" customHeight="1">
      <c r="A10" s="883" t="s">
        <v>1023</v>
      </c>
      <c r="B10" s="1581"/>
      <c r="C10" s="1582"/>
      <c r="D10" s="1582"/>
      <c r="E10" s="1582"/>
      <c r="F10" s="1582"/>
      <c r="G10" s="1582"/>
      <c r="H10" s="1584"/>
      <c r="I10" s="1586"/>
      <c r="J10" s="1586"/>
      <c r="K10" s="1582"/>
      <c r="L10" s="884"/>
      <c r="M10" s="885"/>
    </row>
    <row r="11" spans="1:13" ht="115.5" customHeight="1">
      <c r="A11" s="886"/>
      <c r="B11" s="1581"/>
      <c r="C11" s="1583"/>
      <c r="D11" s="1583"/>
      <c r="E11" s="1583"/>
      <c r="F11" s="1583"/>
      <c r="G11" s="1583"/>
      <c r="H11" s="1585"/>
      <c r="I11" s="1587"/>
      <c r="J11" s="1587"/>
      <c r="K11" s="1583"/>
      <c r="L11" s="887"/>
      <c r="M11" s="888"/>
    </row>
    <row r="12" spans="1:13" ht="69.75" customHeight="1">
      <c r="A12" s="1592" t="s">
        <v>1024</v>
      </c>
      <c r="B12" s="878"/>
      <c r="C12" s="878"/>
      <c r="D12" s="878"/>
      <c r="E12" s="878"/>
      <c r="F12" s="878"/>
      <c r="G12" s="878"/>
      <c r="H12" s="889"/>
      <c r="I12" s="879"/>
      <c r="J12" s="878"/>
      <c r="K12" s="878"/>
      <c r="L12" s="890"/>
      <c r="M12" s="891"/>
    </row>
    <row r="13" spans="1:13" ht="95.25" customHeight="1">
      <c r="A13" s="1593"/>
      <c r="B13" s="878"/>
      <c r="C13" s="878"/>
      <c r="D13" s="878"/>
      <c r="E13" s="878"/>
      <c r="F13" s="878"/>
      <c r="G13" s="878"/>
      <c r="H13" s="892"/>
      <c r="I13" s="889"/>
      <c r="J13" s="878"/>
      <c r="K13" s="878"/>
      <c r="L13" s="893"/>
      <c r="M13" s="894"/>
    </row>
    <row r="14" spans="1:13" ht="71.25" customHeight="1">
      <c r="A14" s="1593"/>
      <c r="B14" s="1582"/>
      <c r="C14" s="1586"/>
      <c r="D14" s="1586"/>
      <c r="E14" s="1586"/>
      <c r="F14" s="1586"/>
      <c r="G14" s="1586"/>
      <c r="H14" s="1595"/>
      <c r="I14" s="1588"/>
      <c r="J14" s="1582"/>
      <c r="K14" s="895"/>
      <c r="L14" s="896"/>
      <c r="M14" s="897"/>
    </row>
    <row r="15" spans="1:13" ht="32.25" customHeight="1">
      <c r="A15" s="1593"/>
      <c r="B15" s="1583"/>
      <c r="C15" s="1587"/>
      <c r="D15" s="1587"/>
      <c r="E15" s="1587"/>
      <c r="F15" s="1587"/>
      <c r="G15" s="1587"/>
      <c r="H15" s="1596"/>
      <c r="I15" s="1589"/>
      <c r="J15" s="1583"/>
      <c r="K15" s="898"/>
      <c r="L15" s="899"/>
      <c r="M15" s="900"/>
    </row>
    <row r="16" spans="1:13">
      <c r="A16" s="1594"/>
      <c r="B16" s="901"/>
      <c r="C16" s="902"/>
      <c r="D16" s="902"/>
      <c r="E16" s="902"/>
      <c r="F16" s="902"/>
      <c r="G16" s="902"/>
      <c r="H16" s="903"/>
      <c r="I16" s="904"/>
      <c r="J16" s="905"/>
      <c r="K16" s="878"/>
      <c r="L16" s="906"/>
      <c r="M16" s="894"/>
    </row>
    <row r="17" spans="1:13">
      <c r="A17" s="1590" t="s">
        <v>1025</v>
      </c>
      <c r="B17" s="878"/>
      <c r="C17" s="878"/>
      <c r="D17" s="878"/>
      <c r="E17" s="878"/>
      <c r="F17" s="878"/>
      <c r="G17" s="878"/>
      <c r="H17" s="889"/>
      <c r="I17" s="907"/>
      <c r="J17" s="878"/>
      <c r="K17" s="878"/>
      <c r="L17" s="908"/>
      <c r="M17" s="909"/>
    </row>
    <row r="18" spans="1:13">
      <c r="A18" s="1591"/>
      <c r="B18" s="878"/>
      <c r="C18" s="878"/>
      <c r="D18" s="878"/>
      <c r="E18" s="878"/>
      <c r="F18" s="878"/>
      <c r="G18" s="878"/>
      <c r="H18" s="889"/>
      <c r="I18" s="907"/>
      <c r="J18" s="901"/>
      <c r="K18" s="901"/>
      <c r="L18" s="910"/>
      <c r="M18" s="897"/>
    </row>
    <row r="19" spans="1:13" ht="68.25" customHeight="1">
      <c r="A19" s="1591"/>
      <c r="B19" s="878"/>
      <c r="C19" s="878"/>
      <c r="D19" s="878"/>
      <c r="E19" s="878"/>
      <c r="F19" s="878"/>
      <c r="G19" s="878"/>
      <c r="H19" s="889"/>
      <c r="I19" s="889"/>
      <c r="J19" s="878"/>
      <c r="K19" s="878"/>
      <c r="L19" s="911"/>
      <c r="M19" s="894"/>
    </row>
    <row r="20" spans="1:13" ht="59.25" customHeight="1">
      <c r="A20" s="1591"/>
      <c r="B20" s="878"/>
      <c r="C20" s="878"/>
      <c r="D20" s="878"/>
      <c r="E20" s="878"/>
      <c r="F20" s="878"/>
      <c r="G20" s="878"/>
      <c r="H20" s="889"/>
      <c r="I20" s="889"/>
      <c r="J20" s="878"/>
      <c r="K20" s="878"/>
      <c r="L20" s="893"/>
      <c r="M20" s="897"/>
    </row>
    <row r="21" spans="1:13" ht="64.5" customHeight="1">
      <c r="A21" s="1591"/>
      <c r="B21" s="878"/>
      <c r="C21" s="878"/>
      <c r="D21" s="878"/>
      <c r="E21" s="878"/>
      <c r="F21" s="878"/>
      <c r="G21" s="878"/>
      <c r="H21" s="889"/>
      <c r="I21" s="889"/>
      <c r="J21" s="901"/>
      <c r="K21" s="901"/>
      <c r="L21" s="912"/>
      <c r="M21" s="897"/>
    </row>
    <row r="22" spans="1:13" ht="64.5" customHeight="1">
      <c r="A22" s="1591"/>
      <c r="B22" s="878"/>
      <c r="C22" s="878"/>
      <c r="D22" s="878"/>
      <c r="E22" s="878"/>
      <c r="F22" s="878"/>
      <c r="G22" s="878"/>
      <c r="H22" s="889"/>
      <c r="I22" s="889"/>
      <c r="J22" s="913"/>
      <c r="K22" s="895"/>
      <c r="L22" s="914"/>
      <c r="M22" s="891"/>
    </row>
    <row r="23" spans="1:13">
      <c r="A23" s="1591"/>
      <c r="B23" s="915"/>
      <c r="C23" s="915"/>
      <c r="D23" s="915"/>
      <c r="E23" s="915"/>
      <c r="F23" s="915"/>
      <c r="G23" s="915"/>
      <c r="H23" s="916"/>
      <c r="I23" s="917"/>
      <c r="J23" s="915"/>
      <c r="K23" s="918"/>
      <c r="L23" s="919"/>
      <c r="M23" s="920"/>
    </row>
    <row r="24" spans="1:13">
      <c r="I24" s="921"/>
    </row>
    <row r="25" spans="1:13">
      <c r="B25" s="922"/>
      <c r="C25" s="923"/>
      <c r="D25" s="923"/>
      <c r="E25" s="923"/>
      <c r="F25" s="923"/>
      <c r="G25" s="923"/>
    </row>
  </sheetData>
  <mergeCells count="37">
    <mergeCell ref="I14:I15"/>
    <mergeCell ref="J14:J15"/>
    <mergeCell ref="A17:A23"/>
    <mergeCell ref="J10:J11"/>
    <mergeCell ref="K10:K11"/>
    <mergeCell ref="A12:A16"/>
    <mergeCell ref="B14:B15"/>
    <mergeCell ref="C14:C15"/>
    <mergeCell ref="D14:D15"/>
    <mergeCell ref="E14:E15"/>
    <mergeCell ref="F14:F15"/>
    <mergeCell ref="G14:G15"/>
    <mergeCell ref="H14:H15"/>
    <mergeCell ref="L7:L8"/>
    <mergeCell ref="M7:M8"/>
    <mergeCell ref="B10:B11"/>
    <mergeCell ref="C10:C11"/>
    <mergeCell ref="D10:D11"/>
    <mergeCell ref="E10:E11"/>
    <mergeCell ref="F10:F11"/>
    <mergeCell ref="G10:G11"/>
    <mergeCell ref="H10:H11"/>
    <mergeCell ref="I10:I11"/>
    <mergeCell ref="A4:B4"/>
    <mergeCell ref="C4:K4"/>
    <mergeCell ref="A5:B5"/>
    <mergeCell ref="C5:K5"/>
    <mergeCell ref="A7:A8"/>
    <mergeCell ref="C7:G7"/>
    <mergeCell ref="I7:I8"/>
    <mergeCell ref="K7:K8"/>
    <mergeCell ref="A1:B1"/>
    <mergeCell ref="C1:K1"/>
    <mergeCell ref="A2:B2"/>
    <mergeCell ref="C2:K2"/>
    <mergeCell ref="A3:B3"/>
    <mergeCell ref="C3:K3"/>
  </mergeCells>
  <pageMargins left="0.27559055118110237" right="0.23622047244094491" top="0.94488188976377963" bottom="0.47244094488188981" header="0.39370078740157483" footer="0.31496062992125984"/>
  <pageSetup paperSize="5" scale="70" orientation="landscape" r:id="rId1"/>
  <headerFooter>
    <oddHeader>&amp;L&amp;8&amp;G&amp;C&amp;"-,Negrita"&amp;16&amp;14MATRIZ DE INDICADORES DE RESULTADOS&amp;R&amp;"-,Negrita"&amp;16    MIR 2017</oddHeader>
  </headerFooter>
  <drawing r:id="rId2"/>
  <legacyDrawingHF r:id="rId3"/>
</worksheet>
</file>

<file path=xl/worksheets/sheet35.xml><?xml version="1.0" encoding="utf-8"?>
<worksheet xmlns="http://schemas.openxmlformats.org/spreadsheetml/2006/main" xmlns:r="http://schemas.openxmlformats.org/officeDocument/2006/relationships">
  <sheetPr codeName="Hoja19"/>
  <dimension ref="A1:J38"/>
  <sheetViews>
    <sheetView view="pageBreakPreview" zoomScaleSheetLayoutView="100" workbookViewId="0">
      <selection activeCell="A34" sqref="A34:E34"/>
    </sheetView>
  </sheetViews>
  <sheetFormatPr baseColWidth="10" defaultColWidth="11.28515625" defaultRowHeight="16.5"/>
  <cols>
    <col min="1" max="1" width="4.28515625" style="125" customWidth="1"/>
    <col min="2" max="2" width="41" style="107" customWidth="1"/>
    <col min="3" max="5" width="15.7109375" style="107" customWidth="1"/>
    <col min="6" max="16384" width="11.28515625" style="107"/>
  </cols>
  <sheetData>
    <row r="1" spans="1:7">
      <c r="A1" s="755"/>
      <c r="B1" s="1608" t="s">
        <v>23</v>
      </c>
      <c r="C1" s="1608"/>
      <c r="D1" s="1608"/>
      <c r="E1" s="1608"/>
    </row>
    <row r="2" spans="1:7">
      <c r="A2" s="331"/>
      <c r="B2" s="1521" t="s">
        <v>865</v>
      </c>
      <c r="C2" s="1521"/>
      <c r="D2" s="1521"/>
      <c r="E2" s="1521"/>
    </row>
    <row r="3" spans="1:7">
      <c r="A3" s="756"/>
      <c r="B3" s="1609" t="str">
        <f>'ETCA-I-01'!A3</f>
        <v>TELEVISORA DE HERMOSILLO, S.A. de C.V.</v>
      </c>
      <c r="C3" s="1609"/>
      <c r="D3" s="1609"/>
      <c r="E3" s="1609"/>
      <c r="G3" s="388"/>
    </row>
    <row r="4" spans="1:7">
      <c r="A4" s="1610" t="str">
        <f>'ETCA-I-03'!A4</f>
        <v>Del 01 de Enero al 30 de Junio de 2019</v>
      </c>
      <c r="B4" s="1610"/>
      <c r="C4" s="1610"/>
      <c r="D4" s="1610"/>
      <c r="E4" s="1610"/>
    </row>
    <row r="5" spans="1:7">
      <c r="A5" s="785"/>
      <c r="B5" s="1521" t="s">
        <v>866</v>
      </c>
      <c r="C5" s="1521"/>
      <c r="D5" s="757"/>
      <c r="E5" s="331"/>
    </row>
    <row r="6" spans="1:7" ht="6.75" customHeight="1" thickBot="1">
      <c r="A6" s="755"/>
      <c r="B6" s="758"/>
      <c r="C6" s="758"/>
      <c r="D6" s="758"/>
      <c r="E6" s="758"/>
    </row>
    <row r="7" spans="1:7" s="205" customFormat="1">
      <c r="A7" s="1597" t="s">
        <v>250</v>
      </c>
      <c r="B7" s="1598"/>
      <c r="C7" s="1601" t="s">
        <v>867</v>
      </c>
      <c r="D7" s="1601" t="s">
        <v>444</v>
      </c>
      <c r="E7" s="1603" t="s">
        <v>868</v>
      </c>
    </row>
    <row r="8" spans="1:7" s="205" customFormat="1" ht="17.25" thickBot="1">
      <c r="A8" s="1599"/>
      <c r="B8" s="1600"/>
      <c r="C8" s="1602"/>
      <c r="D8" s="1602"/>
      <c r="E8" s="1604"/>
    </row>
    <row r="9" spans="1:7" s="205" customFormat="1" ht="20.25" customHeight="1">
      <c r="A9" s="389" t="s">
        <v>869</v>
      </c>
      <c r="B9" s="338"/>
      <c r="C9" s="348">
        <f>C10+C11</f>
        <v>88528385</v>
      </c>
      <c r="D9" s="348">
        <f>D10+D11</f>
        <v>42151437</v>
      </c>
      <c r="E9" s="395">
        <f>E10+E11</f>
        <v>38821272</v>
      </c>
      <c r="F9" s="422" t="str">
        <f>IF((C9-'ETCA-II-01'!C45)&gt;0.9,"ERROR!!!!! EL MONTO NO COINCIDE CON LO REPORTADO EN EL FORMATO ETCA-II-01 EN EL TOTAL DEVENGADO DEL ANALÍTICO DE INGRESOS","")</f>
        <v/>
      </c>
    </row>
    <row r="10" spans="1:7" s="205" customFormat="1" ht="20.25" customHeight="1">
      <c r="A10" s="337"/>
      <c r="B10" s="391" t="s">
        <v>870</v>
      </c>
      <c r="C10" s="339">
        <v>0</v>
      </c>
      <c r="D10" s="339">
        <v>0</v>
      </c>
      <c r="E10" s="390">
        <v>0</v>
      </c>
    </row>
    <row r="11" spans="1:7" s="205" customFormat="1" ht="20.25" customHeight="1">
      <c r="A11" s="337"/>
      <c r="B11" s="391" t="s">
        <v>871</v>
      </c>
      <c r="C11" s="339">
        <v>88528385</v>
      </c>
      <c r="D11" s="339">
        <v>42151437</v>
      </c>
      <c r="E11" s="390">
        <v>38821272</v>
      </c>
    </row>
    <row r="12" spans="1:7" s="205" customFormat="1" ht="20.25" customHeight="1">
      <c r="A12" s="389" t="s">
        <v>872</v>
      </c>
      <c r="B12" s="391"/>
      <c r="C12" s="348">
        <f>C13+C14</f>
        <v>88528385</v>
      </c>
      <c r="D12" s="348">
        <f>D13+D14</f>
        <v>51914156</v>
      </c>
      <c r="E12" s="395">
        <f>E13+E14</f>
        <v>42832153</v>
      </c>
      <c r="F12" s="422" t="str">
        <f>IF((C12-'ETCA II-04'!B81)&gt;0.9,"ERROR!!!!! EL MONTO NO COINCIDE CON LO REPORTADO EN EL FORMATO ETCA-II-04 EN EL TOTAL DEVENGADO DEL ANALÍTICO DE INGRESOS","")</f>
        <v/>
      </c>
    </row>
    <row r="13" spans="1:7" s="205" customFormat="1" ht="20.25" customHeight="1">
      <c r="A13" s="337"/>
      <c r="B13" s="391" t="s">
        <v>873</v>
      </c>
      <c r="C13" s="339"/>
      <c r="D13" s="339"/>
      <c r="E13" s="390"/>
    </row>
    <row r="14" spans="1:7" s="205" customFormat="1" ht="20.25" customHeight="1">
      <c r="A14" s="337"/>
      <c r="B14" s="391" t="s">
        <v>874</v>
      </c>
      <c r="C14" s="339">
        <v>88528385</v>
      </c>
      <c r="D14" s="339">
        <v>51914156</v>
      </c>
      <c r="E14" s="390">
        <v>42832153</v>
      </c>
    </row>
    <row r="15" spans="1:7" s="205" customFormat="1" ht="20.25" customHeight="1">
      <c r="A15" s="389" t="s">
        <v>875</v>
      </c>
      <c r="B15" s="391"/>
      <c r="C15" s="348">
        <f>C9-C12</f>
        <v>0</v>
      </c>
      <c r="D15" s="348">
        <f>D9-D12</f>
        <v>-9762719</v>
      </c>
      <c r="E15" s="395">
        <f>E9-E12</f>
        <v>-4010881</v>
      </c>
    </row>
    <row r="16" spans="1:7" s="205" customFormat="1" ht="20.25" customHeight="1" thickBot="1">
      <c r="A16" s="337"/>
      <c r="B16" s="338"/>
      <c r="C16" s="339"/>
      <c r="D16" s="339"/>
      <c r="E16" s="341"/>
    </row>
    <row r="17" spans="1:6" s="205" customFormat="1">
      <c r="A17" s="1597" t="s">
        <v>250</v>
      </c>
      <c r="B17" s="1598"/>
      <c r="C17" s="1601" t="s">
        <v>867</v>
      </c>
      <c r="D17" s="1601" t="s">
        <v>444</v>
      </c>
      <c r="E17" s="1605" t="s">
        <v>868</v>
      </c>
    </row>
    <row r="18" spans="1:6" s="205" customFormat="1" ht="12" customHeight="1" thickBot="1">
      <c r="A18" s="1599"/>
      <c r="B18" s="1600"/>
      <c r="C18" s="1602"/>
      <c r="D18" s="1602"/>
      <c r="E18" s="1606"/>
    </row>
    <row r="19" spans="1:6" s="205" customFormat="1" ht="20.25" customHeight="1">
      <c r="A19" s="389" t="s">
        <v>876</v>
      </c>
      <c r="B19" s="338"/>
      <c r="C19" s="348">
        <f>C15</f>
        <v>0</v>
      </c>
      <c r="D19" s="348">
        <f>D15</f>
        <v>-9762719</v>
      </c>
      <c r="E19" s="595">
        <f>E15</f>
        <v>-4010881</v>
      </c>
    </row>
    <row r="20" spans="1:6" s="205" customFormat="1" ht="20.25" customHeight="1">
      <c r="A20" s="389" t="s">
        <v>877</v>
      </c>
      <c r="B20" s="338"/>
      <c r="C20" s="339">
        <v>8000000</v>
      </c>
      <c r="D20" s="339">
        <v>2748688</v>
      </c>
      <c r="E20" s="390">
        <v>2748688</v>
      </c>
      <c r="F20" s="422" t="str">
        <f>IF((D20-'ETCA-I-03'!C46)&gt;0.9,"ERROR!!!!! EL MONTO NO COINCIDE CON LO REPORTADO EN EL FORMATO ETCA-I-03 POR CONCEPTO DE INTERESES, COMISIONES Y GASTOS DE LA DEUDA","")</f>
        <v/>
      </c>
    </row>
    <row r="21" spans="1:6" s="205" customFormat="1" ht="20.25" customHeight="1">
      <c r="A21" s="389" t="s">
        <v>878</v>
      </c>
      <c r="B21" s="338"/>
      <c r="C21" s="348">
        <f>C19-C20</f>
        <v>-8000000</v>
      </c>
      <c r="D21" s="348">
        <f>D19-D20</f>
        <v>-12511407</v>
      </c>
      <c r="E21" s="395">
        <f>E19-E20</f>
        <v>-6759569</v>
      </c>
    </row>
    <row r="22" spans="1:6" s="205" customFormat="1" ht="20.25" customHeight="1" thickBot="1">
      <c r="A22" s="337"/>
      <c r="B22" s="338"/>
      <c r="C22" s="354"/>
      <c r="D22" s="354"/>
      <c r="E22" s="789"/>
    </row>
    <row r="23" spans="1:6" s="205" customFormat="1" ht="28.5" customHeight="1">
      <c r="A23" s="1597" t="s">
        <v>250</v>
      </c>
      <c r="B23" s="1598"/>
      <c r="C23" s="1601" t="s">
        <v>867</v>
      </c>
      <c r="D23" s="392" t="s">
        <v>444</v>
      </c>
      <c r="E23" s="1605" t="s">
        <v>868</v>
      </c>
    </row>
    <row r="24" spans="1:6" s="205" customFormat="1" ht="0.75" customHeight="1" thickBot="1">
      <c r="A24" s="1599"/>
      <c r="B24" s="1600"/>
      <c r="C24" s="1602"/>
      <c r="D24" s="393"/>
      <c r="E24" s="1606"/>
    </row>
    <row r="25" spans="1:6" s="205" customFormat="1" ht="20.25" customHeight="1">
      <c r="A25" s="389" t="s">
        <v>879</v>
      </c>
      <c r="B25" s="338"/>
      <c r="C25" s="339"/>
      <c r="D25" s="339"/>
      <c r="E25" s="341"/>
    </row>
    <row r="26" spans="1:6" s="205" customFormat="1" ht="20.25" customHeight="1">
      <c r="A26" s="389" t="s">
        <v>880</v>
      </c>
      <c r="B26" s="338"/>
      <c r="C26" s="339">
        <v>10000000</v>
      </c>
      <c r="D26" s="339">
        <v>4999992</v>
      </c>
      <c r="E26" s="341">
        <v>4999992</v>
      </c>
    </row>
    <row r="27" spans="1:6" s="205" customFormat="1" ht="20.25" customHeight="1">
      <c r="A27" s="389" t="s">
        <v>881</v>
      </c>
      <c r="B27" s="338"/>
      <c r="C27" s="348">
        <f>C25-C26</f>
        <v>-10000000</v>
      </c>
      <c r="D27" s="348">
        <f>D25-D26</f>
        <v>-4999992</v>
      </c>
      <c r="E27" s="395">
        <f>E25-E26</f>
        <v>-4999992</v>
      </c>
    </row>
    <row r="28" spans="1:6" s="205" customFormat="1" ht="20.25" customHeight="1" thickBot="1">
      <c r="A28" s="786"/>
      <c r="B28" s="787"/>
      <c r="C28" s="788"/>
      <c r="D28" s="788"/>
      <c r="E28" s="394"/>
    </row>
    <row r="29" spans="1:6" s="205" customFormat="1" ht="18" customHeight="1">
      <c r="A29" s="759" t="s">
        <v>84</v>
      </c>
      <c r="B29" s="760"/>
      <c r="C29" s="760"/>
      <c r="D29" s="760"/>
      <c r="E29" s="760"/>
    </row>
    <row r="30" spans="1:6" s="205" customFormat="1" ht="18" customHeight="1">
      <c r="A30" s="508"/>
      <c r="B30" s="508"/>
      <c r="C30" s="508"/>
      <c r="D30" s="508"/>
      <c r="E30" s="508"/>
    </row>
    <row r="31" spans="1:6" s="205" customFormat="1" ht="18" customHeight="1">
      <c r="A31" s="508"/>
      <c r="B31" s="508"/>
      <c r="C31" s="508"/>
      <c r="D31" s="508"/>
      <c r="E31" s="508"/>
    </row>
    <row r="32" spans="1:6" s="205" customFormat="1" ht="18" customHeight="1">
      <c r="A32" s="508"/>
      <c r="B32" s="508"/>
      <c r="C32" s="508"/>
      <c r="D32" s="508"/>
      <c r="E32" s="508"/>
    </row>
    <row r="33" spans="1:10" ht="18" customHeight="1">
      <c r="A33" s="759" t="s">
        <v>248</v>
      </c>
      <c r="B33" s="766" t="s">
        <v>882</v>
      </c>
      <c r="C33" s="760"/>
      <c r="D33" s="760"/>
      <c r="E33" s="760"/>
      <c r="J33" s="347"/>
    </row>
    <row r="34" spans="1:10" ht="49.5" customHeight="1">
      <c r="A34" s="1607" t="s">
        <v>883</v>
      </c>
      <c r="B34" s="1607"/>
      <c r="C34" s="1607"/>
      <c r="D34" s="1607"/>
      <c r="E34" s="1607"/>
    </row>
    <row r="35" spans="1:10">
      <c r="A35" s="756"/>
      <c r="B35" s="760"/>
      <c r="C35" s="760"/>
      <c r="D35" s="760"/>
      <c r="E35" s="760"/>
    </row>
    <row r="36" spans="1:10" ht="75" customHeight="1">
      <c r="A36" s="1607" t="s">
        <v>884</v>
      </c>
      <c r="B36" s="1607"/>
      <c r="C36" s="1607"/>
      <c r="D36" s="1607"/>
      <c r="E36" s="1607"/>
    </row>
    <row r="37" spans="1:10" ht="5.25" customHeight="1">
      <c r="A37" s="756"/>
      <c r="B37" s="760"/>
      <c r="C37" s="760"/>
      <c r="D37" s="760"/>
      <c r="E37" s="760"/>
    </row>
    <row r="38" spans="1:10" ht="13.5" customHeight="1">
      <c r="A38" s="1607" t="s">
        <v>885</v>
      </c>
      <c r="B38" s="1607"/>
      <c r="C38" s="1607"/>
      <c r="D38" s="1607"/>
      <c r="E38" s="1607"/>
    </row>
  </sheetData>
  <sheetProtection sheet="1" scenarios="1" insertHyperlinks="0"/>
  <mergeCells count="19">
    <mergeCell ref="B1:E1"/>
    <mergeCell ref="B2:E2"/>
    <mergeCell ref="B3:E3"/>
    <mergeCell ref="B5:C5"/>
    <mergeCell ref="A4:E4"/>
    <mergeCell ref="A34:E34"/>
    <mergeCell ref="A36:E36"/>
    <mergeCell ref="A38:E38"/>
    <mergeCell ref="A23:B24"/>
    <mergeCell ref="C23:C24"/>
    <mergeCell ref="E23:E24"/>
    <mergeCell ref="A7:B8"/>
    <mergeCell ref="C7:C8"/>
    <mergeCell ref="E7:E8"/>
    <mergeCell ref="C17:C18"/>
    <mergeCell ref="E17:E18"/>
    <mergeCell ref="A17:B18"/>
    <mergeCell ref="D7:D8"/>
    <mergeCell ref="D17:D18"/>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6.xml><?xml version="1.0" encoding="utf-8"?>
<worksheet xmlns="http://schemas.openxmlformats.org/spreadsheetml/2006/main" xmlns:r="http://schemas.openxmlformats.org/officeDocument/2006/relationships">
  <dimension ref="A1:F89"/>
  <sheetViews>
    <sheetView view="pageBreakPreview" topLeftCell="A73" zoomScaleSheetLayoutView="100" workbookViewId="0">
      <selection activeCell="F18" sqref="F18"/>
    </sheetView>
  </sheetViews>
  <sheetFormatPr baseColWidth="10" defaultColWidth="11.42578125" defaultRowHeight="15"/>
  <cols>
    <col min="1" max="1" width="1.28515625" customWidth="1"/>
    <col min="2" max="2" width="61.7109375" customWidth="1"/>
    <col min="3" max="3" width="14.28515625" customWidth="1"/>
    <col min="4" max="4" width="13.7109375" customWidth="1"/>
    <col min="5" max="5" width="13.42578125" customWidth="1"/>
    <col min="6" max="6" width="2.42578125" customWidth="1"/>
    <col min="7" max="7" width="77.85546875" customWidth="1"/>
  </cols>
  <sheetData>
    <row r="1" spans="1:6" ht="15.75">
      <c r="A1" s="1280" t="s">
        <v>23</v>
      </c>
      <c r="B1" s="1280"/>
      <c r="C1" s="1280"/>
      <c r="D1" s="1280"/>
      <c r="E1" s="1280"/>
    </row>
    <row r="2" spans="1:6" ht="15.75" customHeight="1">
      <c r="A2" s="1281" t="s">
        <v>886</v>
      </c>
      <c r="B2" s="1281"/>
      <c r="C2" s="1281"/>
      <c r="D2" s="1281"/>
      <c r="E2" s="1281"/>
    </row>
    <row r="3" spans="1:6" ht="16.5" customHeight="1">
      <c r="A3" s="1281" t="str">
        <f>'ETCA-I-01'!A3:G3</f>
        <v>TELEVISORA DE HERMOSILLO, S.A. de C.V.</v>
      </c>
      <c r="B3" s="1281"/>
      <c r="C3" s="1281"/>
      <c r="D3" s="1281"/>
      <c r="E3" s="1281"/>
    </row>
    <row r="4" spans="1:6" ht="15.75" customHeight="1">
      <c r="A4" s="1336" t="str">
        <f>'ETCA-I-03'!A4:D4</f>
        <v>Del 01 de Enero al 30 de Junio de 2019</v>
      </c>
      <c r="B4" s="1336"/>
      <c r="C4" s="1336"/>
      <c r="D4" s="1336"/>
      <c r="E4" s="1336"/>
    </row>
    <row r="5" spans="1:6" ht="15.75" customHeight="1">
      <c r="A5" s="1620" t="s">
        <v>87</v>
      </c>
      <c r="B5" s="1620"/>
      <c r="C5" s="1620"/>
      <c r="D5" s="1620"/>
      <c r="E5" s="1620"/>
    </row>
    <row r="6" spans="1:6" ht="15.75" customHeight="1" thickBot="1">
      <c r="A6" s="797"/>
      <c r="B6" s="797"/>
      <c r="C6" s="797"/>
      <c r="D6" s="797"/>
      <c r="E6" s="797"/>
    </row>
    <row r="7" spans="1:6">
      <c r="A7" s="1613" t="s">
        <v>88</v>
      </c>
      <c r="B7" s="1614"/>
      <c r="C7" s="783" t="s">
        <v>887</v>
      </c>
      <c r="D7" s="1514" t="s">
        <v>444</v>
      </c>
      <c r="E7" s="680" t="s">
        <v>888</v>
      </c>
    </row>
    <row r="8" spans="1:6" ht="15.75" thickBot="1">
      <c r="A8" s="1615"/>
      <c r="B8" s="1616"/>
      <c r="C8" s="784" t="s">
        <v>575</v>
      </c>
      <c r="D8" s="1515"/>
      <c r="E8" s="628" t="s">
        <v>578</v>
      </c>
    </row>
    <row r="9" spans="1:6" ht="7.5" customHeight="1">
      <c r="A9" s="798"/>
      <c r="B9" s="629"/>
      <c r="C9" s="629"/>
      <c r="D9" s="629"/>
      <c r="E9" s="629"/>
    </row>
    <row r="10" spans="1:6">
      <c r="A10" s="798"/>
      <c r="B10" s="630" t="s">
        <v>889</v>
      </c>
      <c r="C10" s="749">
        <f>SUM(C11:C13)</f>
        <v>78528385</v>
      </c>
      <c r="D10" s="749">
        <f>SUM(D11:D13)</f>
        <v>37151445</v>
      </c>
      <c r="E10" s="749">
        <f>SUM(E11:E13)</f>
        <v>33821280</v>
      </c>
      <c r="F10" s="515" t="s">
        <v>248</v>
      </c>
    </row>
    <row r="11" spans="1:6" ht="14.25" customHeight="1">
      <c r="A11" s="798"/>
      <c r="B11" s="629" t="s">
        <v>890</v>
      </c>
      <c r="C11" s="737">
        <v>88528385</v>
      </c>
      <c r="D11" s="737">
        <v>42151437</v>
      </c>
      <c r="E11" s="737">
        <v>38821272</v>
      </c>
      <c r="F11" s="515" t="s">
        <v>248</v>
      </c>
    </row>
    <row r="12" spans="1:6" ht="14.25" customHeight="1">
      <c r="A12" s="798"/>
      <c r="B12" s="629" t="s">
        <v>891</v>
      </c>
      <c r="C12" s="737">
        <v>0</v>
      </c>
      <c r="D12" s="737">
        <v>0</v>
      </c>
      <c r="E12" s="737">
        <v>0</v>
      </c>
      <c r="F12" s="515" t="s">
        <v>248</v>
      </c>
    </row>
    <row r="13" spans="1:6" ht="14.25" customHeight="1">
      <c r="A13" s="798"/>
      <c r="B13" s="629" t="s">
        <v>892</v>
      </c>
      <c r="C13" s="737">
        <v>-10000000</v>
      </c>
      <c r="D13" s="737">
        <v>-4999992</v>
      </c>
      <c r="E13" s="737">
        <v>-4999992</v>
      </c>
    </row>
    <row r="14" spans="1:6" ht="3.75" customHeight="1">
      <c r="A14" s="796"/>
      <c r="B14" s="630"/>
      <c r="C14" s="744"/>
      <c r="D14" s="744"/>
      <c r="E14" s="744"/>
      <c r="F14" t="s">
        <v>248</v>
      </c>
    </row>
    <row r="15" spans="1:6">
      <c r="A15" s="796"/>
      <c r="B15" s="630" t="s">
        <v>893</v>
      </c>
      <c r="C15" s="749">
        <f>SUM(C16:C17)</f>
        <v>78528385</v>
      </c>
      <c r="D15" s="749">
        <f>SUM(D16:D17)</f>
        <v>46914164</v>
      </c>
      <c r="E15" s="749">
        <f>SUM(E16:E17)</f>
        <v>37932161</v>
      </c>
      <c r="F15" s="515" t="s">
        <v>248</v>
      </c>
    </row>
    <row r="16" spans="1:6" ht="21" customHeight="1">
      <c r="A16" s="798"/>
      <c r="B16" s="629" t="s">
        <v>894</v>
      </c>
      <c r="C16" s="737">
        <v>78528385</v>
      </c>
      <c r="D16" s="737">
        <v>46914164</v>
      </c>
      <c r="E16" s="737">
        <v>37932161</v>
      </c>
      <c r="F16" s="515" t="s">
        <v>248</v>
      </c>
    </row>
    <row r="17" spans="1:6" ht="21" customHeight="1">
      <c r="A17" s="798"/>
      <c r="B17" s="629" t="s">
        <v>895</v>
      </c>
      <c r="C17" s="737">
        <v>0</v>
      </c>
      <c r="D17" s="737">
        <v>0</v>
      </c>
      <c r="E17" s="737">
        <v>0</v>
      </c>
      <c r="F17" s="515" t="s">
        <v>248</v>
      </c>
    </row>
    <row r="18" spans="1:6" ht="8.25" customHeight="1">
      <c r="A18" s="798"/>
      <c r="B18" s="629"/>
      <c r="C18" s="744"/>
      <c r="D18" s="744"/>
      <c r="E18" s="744"/>
    </row>
    <row r="19" spans="1:6">
      <c r="A19" s="798"/>
      <c r="B19" s="630" t="s">
        <v>896</v>
      </c>
      <c r="C19" s="749">
        <f>SUM(C20:C21)</f>
        <v>0</v>
      </c>
      <c r="D19" s="749">
        <f>SUM(D20:D21)</f>
        <v>0</v>
      </c>
      <c r="E19" s="749">
        <f>SUM(E20:E21)</f>
        <v>0</v>
      </c>
      <c r="F19" s="515" t="s">
        <v>248</v>
      </c>
    </row>
    <row r="20" spans="1:6" ht="19.5" customHeight="1">
      <c r="A20" s="798"/>
      <c r="B20" s="629" t="s">
        <v>897</v>
      </c>
      <c r="C20" s="751"/>
      <c r="D20" s="737">
        <v>0</v>
      </c>
      <c r="E20" s="737">
        <v>0</v>
      </c>
      <c r="F20" s="515" t="s">
        <v>248</v>
      </c>
    </row>
    <row r="21" spans="1:6" ht="19.5" customHeight="1">
      <c r="A21" s="798"/>
      <c r="B21" s="629" t="s">
        <v>898</v>
      </c>
      <c r="C21" s="751"/>
      <c r="D21" s="737">
        <v>0</v>
      </c>
      <c r="E21" s="737">
        <v>0</v>
      </c>
      <c r="F21" s="515" t="s">
        <v>248</v>
      </c>
    </row>
    <row r="22" spans="1:6" ht="6.75" customHeight="1">
      <c r="A22" s="798"/>
      <c r="B22" s="629"/>
      <c r="C22" s="744"/>
      <c r="D22" s="744"/>
      <c r="E22" s="744"/>
      <c r="F22" s="515" t="s">
        <v>248</v>
      </c>
    </row>
    <row r="23" spans="1:6">
      <c r="A23" s="1621"/>
      <c r="B23" s="630" t="s">
        <v>899</v>
      </c>
      <c r="C23" s="749">
        <f>+C10-C15+C19</f>
        <v>0</v>
      </c>
      <c r="D23" s="749">
        <f>+D10-D15+D19</f>
        <v>-9762719</v>
      </c>
      <c r="E23" s="749">
        <f>+E10-E15+E19</f>
        <v>-4110881</v>
      </c>
    </row>
    <row r="24" spans="1:6" ht="6.75" customHeight="1">
      <c r="A24" s="1621"/>
      <c r="B24" s="630"/>
      <c r="C24" s="744" t="s">
        <v>248</v>
      </c>
      <c r="D24" s="744" t="s">
        <v>248</v>
      </c>
      <c r="E24" s="744" t="s">
        <v>248</v>
      </c>
    </row>
    <row r="25" spans="1:6" ht="16.5" customHeight="1">
      <c r="A25" s="1621"/>
      <c r="B25" s="630" t="s">
        <v>900</v>
      </c>
      <c r="C25" s="749">
        <f>+C23-C13</f>
        <v>10000000</v>
      </c>
      <c r="D25" s="749">
        <f>+D23-D13</f>
        <v>-4762727</v>
      </c>
      <c r="E25" s="749">
        <f>+E23-E13</f>
        <v>889111</v>
      </c>
    </row>
    <row r="26" spans="1:6" ht="6" customHeight="1">
      <c r="A26" s="1621"/>
      <c r="B26" s="630"/>
      <c r="C26" s="744" t="s">
        <v>248</v>
      </c>
      <c r="D26" s="744" t="s">
        <v>248</v>
      </c>
      <c r="E26" s="744" t="s">
        <v>248</v>
      </c>
    </row>
    <row r="27" spans="1:6" ht="30" customHeight="1">
      <c r="A27" s="798"/>
      <c r="B27" s="630" t="s">
        <v>901</v>
      </c>
      <c r="C27" s="749">
        <f>+C25-C19</f>
        <v>10000000</v>
      </c>
      <c r="D27" s="749">
        <f>+D25-D19</f>
        <v>-4762727</v>
      </c>
      <c r="E27" s="749">
        <f>+E25-E19</f>
        <v>889111</v>
      </c>
    </row>
    <row r="28" spans="1:6" ht="6" customHeight="1" thickBot="1">
      <c r="A28" s="632"/>
      <c r="B28" s="633"/>
      <c r="C28" s="634"/>
      <c r="D28" s="634"/>
      <c r="E28" s="634"/>
    </row>
    <row r="29" spans="1:6" ht="12" customHeight="1" thickBot="1">
      <c r="A29" s="1622"/>
      <c r="B29" s="1622"/>
      <c r="C29" s="1622"/>
      <c r="D29" s="1622"/>
      <c r="E29" s="1622"/>
    </row>
    <row r="30" spans="1:6" ht="15.75" thickBot="1">
      <c r="A30" s="1623" t="s">
        <v>250</v>
      </c>
      <c r="B30" s="1624"/>
      <c r="C30" s="782" t="s">
        <v>902</v>
      </c>
      <c r="D30" s="782" t="s">
        <v>444</v>
      </c>
      <c r="E30" s="782" t="s">
        <v>675</v>
      </c>
    </row>
    <row r="31" spans="1:6" ht="6" customHeight="1">
      <c r="A31" s="798"/>
      <c r="B31" s="629"/>
      <c r="C31" s="629"/>
      <c r="D31" s="629"/>
      <c r="E31" s="629"/>
    </row>
    <row r="32" spans="1:6" ht="18" customHeight="1">
      <c r="A32" s="1619"/>
      <c r="B32" s="630" t="s">
        <v>903</v>
      </c>
      <c r="C32" s="749">
        <f>SUM(C33:C34)</f>
        <v>8000000</v>
      </c>
      <c r="D32" s="749">
        <f>SUM(D33:D34)</f>
        <v>2748688</v>
      </c>
      <c r="E32" s="749">
        <f>SUM(E33:E34)</f>
        <v>2748688</v>
      </c>
      <c r="F32" s="515" t="str">
        <f>IF(C32&lt;&gt;'ETCA-IV-01'!C20,"ERROR!!!!! EL MONTO NO COINCIDE CON LO REPORTADO EN EL FORMATO ETCA-IV-01 ","")</f>
        <v/>
      </c>
    </row>
    <row r="33" spans="1:6" ht="26.25" customHeight="1">
      <c r="A33" s="1619"/>
      <c r="B33" s="631" t="s">
        <v>904</v>
      </c>
      <c r="C33" s="737">
        <v>8000000</v>
      </c>
      <c r="D33" s="737">
        <v>2748688</v>
      </c>
      <c r="E33" s="737">
        <v>2748688</v>
      </c>
      <c r="F33" s="515" t="str">
        <f>IF(D32&lt;&gt;'ETCA-IV-01'!D20,"ERROR!!!!! EL MONTO NO COINCIDE CON LO REPORTADO EN EL FORMATO ETCA-IV-01 ","")</f>
        <v/>
      </c>
    </row>
    <row r="34" spans="1:6" ht="26.25" customHeight="1">
      <c r="A34" s="1619"/>
      <c r="B34" s="631" t="s">
        <v>905</v>
      </c>
      <c r="C34" s="744">
        <v>0</v>
      </c>
      <c r="D34" s="744">
        <v>0</v>
      </c>
      <c r="E34" s="744">
        <v>0</v>
      </c>
      <c r="F34" s="515" t="str">
        <f>IF(E32&lt;&gt;'ETCA-IV-01'!E20,"ERROR!!!!! EL MONTO NO COINCIDE CON LO REPORTADO EN EL FORMATO ETCA-IV-01 ","")</f>
        <v/>
      </c>
    </row>
    <row r="35" spans="1:6" ht="4.5" customHeight="1">
      <c r="A35" s="796"/>
      <c r="B35" s="630"/>
      <c r="C35" s="737"/>
      <c r="D35" s="737"/>
      <c r="E35" s="737"/>
    </row>
    <row r="36" spans="1:6">
      <c r="A36" s="796"/>
      <c r="B36" s="630" t="s">
        <v>906</v>
      </c>
      <c r="C36" s="749">
        <f>+C27+C32</f>
        <v>18000000</v>
      </c>
      <c r="D36" s="749">
        <f>+D27+D32</f>
        <v>-2014039</v>
      </c>
      <c r="E36" s="749">
        <f>+E27+E32</f>
        <v>3637799</v>
      </c>
    </row>
    <row r="37" spans="1:6" ht="6.75" customHeight="1" thickBot="1">
      <c r="A37" s="627"/>
      <c r="B37" s="626"/>
      <c r="C37" s="626"/>
      <c r="D37" s="626"/>
      <c r="E37" s="626"/>
    </row>
    <row r="38" spans="1:6" ht="9" customHeight="1" thickBot="1"/>
    <row r="39" spans="1:6">
      <c r="A39" s="1613" t="s">
        <v>250</v>
      </c>
      <c r="B39" s="1614"/>
      <c r="C39" s="1617" t="s">
        <v>907</v>
      </c>
      <c r="D39" s="1509" t="s">
        <v>444</v>
      </c>
      <c r="E39" s="637" t="s">
        <v>888</v>
      </c>
    </row>
    <row r="40" spans="1:6" ht="15.75" thickBot="1">
      <c r="A40" s="1615"/>
      <c r="B40" s="1616"/>
      <c r="C40" s="1618"/>
      <c r="D40" s="1510"/>
      <c r="E40" s="638" t="s">
        <v>675</v>
      </c>
    </row>
    <row r="41" spans="1:6" ht="5.25" customHeight="1">
      <c r="A41" s="793"/>
      <c r="B41" s="639"/>
      <c r="C41" s="639"/>
      <c r="D41" s="639"/>
      <c r="E41" s="639"/>
    </row>
    <row r="42" spans="1:6">
      <c r="A42" s="792"/>
      <c r="B42" s="795" t="s">
        <v>908</v>
      </c>
      <c r="C42" s="750">
        <f>SUM(C43:C44)</f>
        <v>0</v>
      </c>
      <c r="D42" s="750">
        <f>SUM(D43:D44)</f>
        <v>0</v>
      </c>
      <c r="E42" s="750">
        <f>SUM(E43:E44)</f>
        <v>0</v>
      </c>
      <c r="F42" s="515" t="str">
        <f>IF(C42&lt;&gt;'ETCA-IV-01'!C25,"ERROR!!!!! EL MONTO NO COINCIDE CON LO REPORTADO EN EL FORMATO ETCA-IV-01 ","")</f>
        <v/>
      </c>
    </row>
    <row r="43" spans="1:6">
      <c r="A43" s="1611"/>
      <c r="B43" s="640" t="s">
        <v>909</v>
      </c>
      <c r="C43" s="737">
        <v>0</v>
      </c>
      <c r="D43" s="737">
        <v>0</v>
      </c>
      <c r="E43" s="737">
        <v>0</v>
      </c>
      <c r="F43" s="515" t="str">
        <f>IF(D42&lt;&gt;'ETCA-IV-01'!D25,"ERROR!!!!! EL MONTO NO COINCIDE CON LO REPORTADO EN EL FORMATO ETCA-IV-01 ","")</f>
        <v/>
      </c>
    </row>
    <row r="44" spans="1:6">
      <c r="A44" s="1611"/>
      <c r="B44" s="640" t="s">
        <v>910</v>
      </c>
      <c r="C44" s="737">
        <v>0</v>
      </c>
      <c r="D44" s="737" t="s">
        <v>248</v>
      </c>
      <c r="E44" s="737">
        <v>0</v>
      </c>
      <c r="F44" s="515" t="str">
        <f>IF(E42&lt;&gt;'ETCA-IV-01'!E25,"ERROR!!!!! EL MONTO NO COINCIDE CON LO REPORTADO EN EL FORMATO ETCA-IV-01 ","")</f>
        <v/>
      </c>
    </row>
    <row r="45" spans="1:6">
      <c r="A45" s="1612"/>
      <c r="B45" s="795" t="s">
        <v>911</v>
      </c>
      <c r="C45" s="750">
        <f>SUM(C46:C47)</f>
        <v>10000000</v>
      </c>
      <c r="D45" s="750">
        <f>SUM(D46:D47)</f>
        <v>4999992</v>
      </c>
      <c r="E45" s="750">
        <f>SUM(E46:E47)</f>
        <v>4999992</v>
      </c>
      <c r="F45" s="515" t="str">
        <f>IF(C45&lt;&gt;'ETCA-IV-01'!C26,"ERROR!!!!! EL MONTO NO COINCIDE CON LO REPORTADO EN EL FORMATO ETCA-IV-01 ","")</f>
        <v/>
      </c>
    </row>
    <row r="46" spans="1:6">
      <c r="A46" s="1612"/>
      <c r="B46" s="640" t="s">
        <v>912</v>
      </c>
      <c r="C46" s="737">
        <v>10000000</v>
      </c>
      <c r="D46" s="737">
        <v>4999992</v>
      </c>
      <c r="E46" s="737">
        <v>4999992</v>
      </c>
      <c r="F46" s="515" t="str">
        <f>IF(D45&lt;&gt;'ETCA-IV-01'!D26,"ERROR!!!!! EL MONTO NO COINCIDE CON LO REPORTADO EN EL FORMATO ETCA-IV-01 ","")</f>
        <v/>
      </c>
    </row>
    <row r="47" spans="1:6">
      <c r="A47" s="1612"/>
      <c r="B47" s="640" t="s">
        <v>913</v>
      </c>
      <c r="C47" s="737">
        <v>0</v>
      </c>
      <c r="D47" s="737">
        <v>0</v>
      </c>
      <c r="E47" s="737">
        <v>0</v>
      </c>
      <c r="F47" s="515" t="str">
        <f>IF(E45&lt;&gt;'ETCA-IV-01'!E26,"ERROR!!!!! EL MONTO NO COINCIDE CON LO REPORTADO EN EL FORMATO ETCA-IV-01 ","")</f>
        <v/>
      </c>
    </row>
    <row r="48" spans="1:6" ht="6.75" customHeight="1">
      <c r="A48" s="792"/>
      <c r="B48" s="795"/>
      <c r="C48" s="656"/>
      <c r="D48" s="656"/>
      <c r="E48" s="656"/>
    </row>
    <row r="49" spans="1:5">
      <c r="A49" s="1612"/>
      <c r="B49" s="1626" t="s">
        <v>914</v>
      </c>
      <c r="C49" s="1628">
        <f>+C42-C45</f>
        <v>-10000000</v>
      </c>
      <c r="D49" s="1628">
        <f>+D42-D45</f>
        <v>-4999992</v>
      </c>
      <c r="E49" s="1628">
        <f>+E42-E45</f>
        <v>-4999992</v>
      </c>
    </row>
    <row r="50" spans="1:5" ht="15.75" thickBot="1">
      <c r="A50" s="1625"/>
      <c r="B50" s="1627"/>
      <c r="C50" s="1629"/>
      <c r="D50" s="1629"/>
      <c r="E50" s="1629"/>
    </row>
    <row r="51" spans="1:5">
      <c r="A51" s="644"/>
      <c r="B51" s="644"/>
      <c r="C51" s="644"/>
      <c r="D51" s="644"/>
      <c r="E51" s="644"/>
    </row>
    <row r="52" spans="1:5">
      <c r="A52" s="644"/>
      <c r="B52" s="644"/>
      <c r="C52" s="644"/>
      <c r="D52" s="644"/>
      <c r="E52" s="644"/>
    </row>
    <row r="53" spans="1:5">
      <c r="A53" s="644"/>
      <c r="B53" s="644"/>
      <c r="C53" s="644"/>
      <c r="D53" s="644"/>
      <c r="E53" s="644"/>
    </row>
    <row r="54" spans="1:5" ht="15.75" thickBot="1">
      <c r="A54" s="644"/>
      <c r="B54" s="644"/>
      <c r="C54" s="644"/>
      <c r="D54" s="644"/>
      <c r="E54" s="644"/>
    </row>
    <row r="55" spans="1:5">
      <c r="A55" s="1613" t="s">
        <v>250</v>
      </c>
      <c r="B55" s="1614"/>
      <c r="C55" s="637" t="s">
        <v>887</v>
      </c>
      <c r="D55" s="1509" t="s">
        <v>444</v>
      </c>
      <c r="E55" s="637" t="s">
        <v>888</v>
      </c>
    </row>
    <row r="56" spans="1:5" ht="15.75" thickBot="1">
      <c r="A56" s="1615"/>
      <c r="B56" s="1616"/>
      <c r="C56" s="638" t="s">
        <v>902</v>
      </c>
      <c r="D56" s="1510"/>
      <c r="E56" s="638" t="s">
        <v>675</v>
      </c>
    </row>
    <row r="57" spans="1:5" ht="6" customHeight="1">
      <c r="A57" s="1630"/>
      <c r="B57" s="1631"/>
      <c r="C57" s="639"/>
      <c r="D57" s="639"/>
      <c r="E57" s="639"/>
    </row>
    <row r="58" spans="1:5">
      <c r="A58" s="1611"/>
      <c r="B58" s="1632" t="s">
        <v>915</v>
      </c>
      <c r="C58" s="1633">
        <f>+C11</f>
        <v>88528385</v>
      </c>
      <c r="D58" s="1633">
        <f>+D11</f>
        <v>42151437</v>
      </c>
      <c r="E58" s="1633">
        <f>+E11</f>
        <v>38821272</v>
      </c>
    </row>
    <row r="59" spans="1:5">
      <c r="A59" s="1611"/>
      <c r="B59" s="1632"/>
      <c r="C59" s="1633"/>
      <c r="D59" s="1633"/>
      <c r="E59" s="1633"/>
    </row>
    <row r="60" spans="1:5">
      <c r="A60" s="1611"/>
      <c r="B60" s="641" t="s">
        <v>916</v>
      </c>
      <c r="C60" s="745">
        <f>+C61-C62</f>
        <v>-10000000</v>
      </c>
      <c r="D60" s="745">
        <f>+D61-D62</f>
        <v>-4999992</v>
      </c>
      <c r="E60" s="745">
        <f>+E61-E62</f>
        <v>-4999992</v>
      </c>
    </row>
    <row r="61" spans="1:5">
      <c r="A61" s="1611"/>
      <c r="B61" s="640" t="s">
        <v>909</v>
      </c>
      <c r="C61" s="745">
        <f>+C43</f>
        <v>0</v>
      </c>
      <c r="D61" s="745">
        <f>+D43</f>
        <v>0</v>
      </c>
      <c r="E61" s="745">
        <f>+E43</f>
        <v>0</v>
      </c>
    </row>
    <row r="62" spans="1:5">
      <c r="A62" s="1611"/>
      <c r="B62" s="640" t="s">
        <v>912</v>
      </c>
      <c r="C62" s="745">
        <f>+C46</f>
        <v>10000000</v>
      </c>
      <c r="D62" s="745">
        <f>+D46</f>
        <v>4999992</v>
      </c>
      <c r="E62" s="745">
        <f>+E46</f>
        <v>4999992</v>
      </c>
    </row>
    <row r="63" spans="1:5" ht="5.25" customHeight="1">
      <c r="A63" s="1611"/>
      <c r="B63" s="794"/>
      <c r="C63" s="745"/>
      <c r="D63" s="745"/>
      <c r="E63" s="745"/>
    </row>
    <row r="64" spans="1:5">
      <c r="A64" s="793"/>
      <c r="B64" s="794" t="s">
        <v>894</v>
      </c>
      <c r="C64" s="745">
        <f>+C16</f>
        <v>78528385</v>
      </c>
      <c r="D64" s="745">
        <f>+D16</f>
        <v>46914164</v>
      </c>
      <c r="E64" s="745">
        <f>+E16</f>
        <v>37932161</v>
      </c>
    </row>
    <row r="65" spans="1:5" ht="6.75" customHeight="1">
      <c r="A65" s="793"/>
      <c r="B65" s="794"/>
      <c r="C65" s="745"/>
      <c r="D65" s="745"/>
      <c r="E65" s="745"/>
    </row>
    <row r="66" spans="1:5">
      <c r="A66" s="793"/>
      <c r="B66" s="794" t="s">
        <v>897</v>
      </c>
      <c r="C66" s="746"/>
      <c r="D66" s="752">
        <f>+D20</f>
        <v>0</v>
      </c>
      <c r="E66" s="752">
        <f>+E20</f>
        <v>0</v>
      </c>
    </row>
    <row r="67" spans="1:5">
      <c r="A67" s="793"/>
      <c r="B67" s="794"/>
      <c r="C67" s="745"/>
      <c r="D67" s="745"/>
      <c r="E67" s="745"/>
    </row>
    <row r="68" spans="1:5">
      <c r="A68" s="1612"/>
      <c r="B68" s="630" t="s">
        <v>917</v>
      </c>
      <c r="C68" s="748">
        <f>+C11+C60-C16+C20</f>
        <v>0</v>
      </c>
      <c r="D68" s="748">
        <f>+D11+D60-D16+D20</f>
        <v>-9762719</v>
      </c>
      <c r="E68" s="748">
        <f>+E11+E60-E16+E20</f>
        <v>-4110881</v>
      </c>
    </row>
    <row r="69" spans="1:5">
      <c r="A69" s="1612"/>
      <c r="B69" s="642"/>
      <c r="C69" s="745" t="s">
        <v>248</v>
      </c>
      <c r="D69" s="745" t="s">
        <v>248</v>
      </c>
      <c r="E69" s="745" t="s">
        <v>248</v>
      </c>
    </row>
    <row r="70" spans="1:5" ht="18">
      <c r="A70" s="1612"/>
      <c r="B70" s="630" t="s">
        <v>918</v>
      </c>
      <c r="C70" s="748">
        <f>+C68-C60</f>
        <v>10000000</v>
      </c>
      <c r="D70" s="748">
        <f>+D68-D60</f>
        <v>-4762727</v>
      </c>
      <c r="E70" s="748">
        <f>+E68-E60</f>
        <v>889111</v>
      </c>
    </row>
    <row r="71" spans="1:5" ht="15.75" thickBot="1">
      <c r="A71" s="1625"/>
      <c r="B71" s="643"/>
      <c r="C71" s="657" t="s">
        <v>248</v>
      </c>
      <c r="D71" s="658" t="s">
        <v>248</v>
      </c>
      <c r="E71" s="657" t="s">
        <v>248</v>
      </c>
    </row>
    <row r="72" spans="1:5" ht="5.25" customHeight="1" thickBot="1"/>
    <row r="73" spans="1:5">
      <c r="A73" s="1613" t="s">
        <v>250</v>
      </c>
      <c r="B73" s="1614"/>
      <c r="C73" s="1617" t="s">
        <v>907</v>
      </c>
      <c r="D73" s="1509" t="s">
        <v>444</v>
      </c>
      <c r="E73" s="637" t="s">
        <v>888</v>
      </c>
    </row>
    <row r="74" spans="1:5" ht="15.75" thickBot="1">
      <c r="A74" s="1615"/>
      <c r="B74" s="1616"/>
      <c r="C74" s="1618"/>
      <c r="D74" s="1510"/>
      <c r="E74" s="638" t="s">
        <v>675</v>
      </c>
    </row>
    <row r="75" spans="1:5">
      <c r="A75" s="1630"/>
      <c r="B75" s="1631"/>
      <c r="C75" s="639"/>
      <c r="D75" s="639"/>
      <c r="E75" s="639"/>
    </row>
    <row r="76" spans="1:5">
      <c r="A76" s="1611"/>
      <c r="B76" s="1632" t="s">
        <v>891</v>
      </c>
      <c r="C76" s="1633">
        <f>+C12</f>
        <v>0</v>
      </c>
      <c r="D76" s="1633">
        <f>+D12</f>
        <v>0</v>
      </c>
      <c r="E76" s="1633">
        <f>+E12</f>
        <v>0</v>
      </c>
    </row>
    <row r="77" spans="1:5">
      <c r="A77" s="1611"/>
      <c r="B77" s="1632"/>
      <c r="C77" s="1633"/>
      <c r="D77" s="1633"/>
      <c r="E77" s="1633"/>
    </row>
    <row r="78" spans="1:5" ht="18">
      <c r="A78" s="1611"/>
      <c r="B78" s="641" t="s">
        <v>919</v>
      </c>
      <c r="C78" s="745">
        <f>+C79-C80</f>
        <v>0</v>
      </c>
      <c r="D78" s="745">
        <f>+D79-D80</f>
        <v>0</v>
      </c>
      <c r="E78" s="745">
        <f>+E79-E80</f>
        <v>0</v>
      </c>
    </row>
    <row r="79" spans="1:5">
      <c r="A79" s="1611"/>
      <c r="B79" s="640" t="s">
        <v>910</v>
      </c>
      <c r="C79" s="745">
        <f>+C44</f>
        <v>0</v>
      </c>
      <c r="D79" s="745">
        <v>0</v>
      </c>
      <c r="E79" s="745">
        <v>0</v>
      </c>
    </row>
    <row r="80" spans="1:5">
      <c r="A80" s="1611"/>
      <c r="B80" s="640" t="s">
        <v>913</v>
      </c>
      <c r="C80" s="745">
        <f>+C47</f>
        <v>0</v>
      </c>
      <c r="D80" s="745">
        <v>0</v>
      </c>
      <c r="E80" s="745">
        <v>0</v>
      </c>
    </row>
    <row r="81" spans="1:5">
      <c r="A81" s="1611"/>
      <c r="B81" s="794"/>
      <c r="C81" s="745"/>
      <c r="D81" s="745"/>
      <c r="E81" s="745"/>
    </row>
    <row r="82" spans="1:5">
      <c r="A82" s="793"/>
      <c r="B82" s="794" t="s">
        <v>920</v>
      </c>
      <c r="C82" s="745">
        <f>+C17</f>
        <v>0</v>
      </c>
      <c r="D82" s="745">
        <f>+D17</f>
        <v>0</v>
      </c>
      <c r="E82" s="745">
        <f>+E17</f>
        <v>0</v>
      </c>
    </row>
    <row r="83" spans="1:5">
      <c r="A83" s="793"/>
      <c r="B83" s="794"/>
      <c r="C83" s="745" t="s">
        <v>248</v>
      </c>
      <c r="D83" s="745" t="s">
        <v>248</v>
      </c>
      <c r="E83" s="745" t="s">
        <v>248</v>
      </c>
    </row>
    <row r="84" spans="1:5">
      <c r="A84" s="793"/>
      <c r="B84" s="794" t="s">
        <v>898</v>
      </c>
      <c r="C84" s="746"/>
      <c r="D84" s="752">
        <f>+D21</f>
        <v>0</v>
      </c>
      <c r="E84" s="752">
        <f>+E21</f>
        <v>0</v>
      </c>
    </row>
    <row r="85" spans="1:5">
      <c r="A85" s="793"/>
      <c r="B85" s="794"/>
      <c r="C85" s="745"/>
      <c r="D85" s="745"/>
      <c r="E85" s="745"/>
    </row>
    <row r="86" spans="1:5">
      <c r="A86" s="1612"/>
      <c r="B86" s="630" t="s">
        <v>921</v>
      </c>
      <c r="C86" s="747">
        <f>+C76+C78-C82+C84</f>
        <v>0</v>
      </c>
      <c r="D86" s="747">
        <f>+D76+D78-D82+D84</f>
        <v>0</v>
      </c>
      <c r="E86" s="747">
        <f>+E76+E78-E82+E84</f>
        <v>0</v>
      </c>
    </row>
    <row r="87" spans="1:5">
      <c r="A87" s="1612"/>
      <c r="B87" s="642"/>
      <c r="C87" s="748"/>
      <c r="D87" s="748"/>
      <c r="E87" s="748"/>
    </row>
    <row r="88" spans="1:5" ht="18">
      <c r="A88" s="1612"/>
      <c r="B88" s="630" t="s">
        <v>922</v>
      </c>
      <c r="C88" s="749">
        <f>+C86-C78</f>
        <v>0</v>
      </c>
      <c r="D88" s="749">
        <f>+D86-D78</f>
        <v>0</v>
      </c>
      <c r="E88" s="749">
        <f>+E86-E78</f>
        <v>0</v>
      </c>
    </row>
    <row r="89" spans="1:5" ht="15.75" thickBot="1">
      <c r="A89" s="1625"/>
      <c r="B89" s="643"/>
      <c r="C89" s="643"/>
      <c r="D89" s="643"/>
      <c r="E89" s="643"/>
    </row>
  </sheetData>
  <sheetProtection formatColumns="0" formatRows="0" insertHyperlinks="0"/>
  <mergeCells count="42">
    <mergeCell ref="A86:A89"/>
    <mergeCell ref="E76:E77"/>
    <mergeCell ref="A78:A81"/>
    <mergeCell ref="A75:B75"/>
    <mergeCell ref="A76:A77"/>
    <mergeCell ref="B76:B77"/>
    <mergeCell ref="C76:C77"/>
    <mergeCell ref="D76:D77"/>
    <mergeCell ref="A68:A71"/>
    <mergeCell ref="A73:B74"/>
    <mergeCell ref="C73:C74"/>
    <mergeCell ref="D73:D74"/>
    <mergeCell ref="E58:E59"/>
    <mergeCell ref="A60:A63"/>
    <mergeCell ref="A55:B56"/>
    <mergeCell ref="D55:D56"/>
    <mergeCell ref="A57:B57"/>
    <mergeCell ref="A58:A59"/>
    <mergeCell ref="B58:B59"/>
    <mergeCell ref="C58:C59"/>
    <mergeCell ref="D58:D59"/>
    <mergeCell ref="A49:A50"/>
    <mergeCell ref="B49:B50"/>
    <mergeCell ref="C49:C50"/>
    <mergeCell ref="D49:D50"/>
    <mergeCell ref="E49:E50"/>
    <mergeCell ref="A43:A44"/>
    <mergeCell ref="A45:A47"/>
    <mergeCell ref="A1:E1"/>
    <mergeCell ref="A39:B40"/>
    <mergeCell ref="C39:C40"/>
    <mergeCell ref="D39:D40"/>
    <mergeCell ref="A32:A34"/>
    <mergeCell ref="A5:E5"/>
    <mergeCell ref="A23:A26"/>
    <mergeCell ref="A29:E29"/>
    <mergeCell ref="A30:B30"/>
    <mergeCell ref="A7:B8"/>
    <mergeCell ref="D7:D8"/>
    <mergeCell ref="A4:E4"/>
    <mergeCell ref="A3:E3"/>
    <mergeCell ref="A2:E2"/>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2" max="4" man="1"/>
  </rowBreaks>
  <drawing r:id="rId2"/>
</worksheet>
</file>

<file path=xl/worksheets/sheet37.xml><?xml version="1.0" encoding="utf-8"?>
<worksheet xmlns="http://schemas.openxmlformats.org/spreadsheetml/2006/main" xmlns:r="http://schemas.openxmlformats.org/officeDocument/2006/relationships">
  <sheetPr codeName="Hoja22"/>
  <dimension ref="A1:D31"/>
  <sheetViews>
    <sheetView view="pageBreakPreview" zoomScale="90" zoomScaleSheetLayoutView="90" workbookViewId="0">
      <selection activeCell="B31" sqref="B31"/>
    </sheetView>
  </sheetViews>
  <sheetFormatPr baseColWidth="10" defaultColWidth="11.28515625" defaultRowHeight="16.5"/>
  <cols>
    <col min="1" max="1" width="2.85546875" style="7" customWidth="1"/>
    <col min="2" max="2" width="40.28515625" style="3" customWidth="1"/>
    <col min="3" max="3" width="31.7109375" style="3" customWidth="1"/>
    <col min="4" max="4" width="23" style="3" customWidth="1"/>
    <col min="5" max="16384" width="11.28515625" style="3"/>
  </cols>
  <sheetData>
    <row r="1" spans="1:4">
      <c r="A1" s="1638" t="s">
        <v>23</v>
      </c>
      <c r="B1" s="1638"/>
      <c r="C1" s="1638"/>
      <c r="D1" s="1638"/>
    </row>
    <row r="2" spans="1:4">
      <c r="A2" s="1639" t="s">
        <v>20</v>
      </c>
      <c r="B2" s="1639"/>
      <c r="C2" s="1639"/>
      <c r="D2" s="1639"/>
    </row>
    <row r="3" spans="1:4">
      <c r="A3" s="1638" t="str">
        <f>'ETCA-I-01'!A3:G3</f>
        <v>TELEVISORA DE HERMOSILLO, S.A. de C.V.</v>
      </c>
      <c r="B3" s="1638"/>
      <c r="C3" s="1638"/>
      <c r="D3" s="1638"/>
    </row>
    <row r="4" spans="1:4">
      <c r="A4" s="1639" t="str">
        <f>'ETCA-I-03'!A4:D4</f>
        <v>Del 01 de Enero al 30 de Junio de 2019</v>
      </c>
      <c r="B4" s="1639"/>
      <c r="C4" s="1639"/>
      <c r="D4" s="1639"/>
    </row>
    <row r="5" spans="1:4">
      <c r="A5" s="39"/>
      <c r="B5" s="1639" t="s">
        <v>923</v>
      </c>
      <c r="C5" s="1639"/>
      <c r="D5" s="48"/>
    </row>
    <row r="6" spans="1:4" ht="6.75" customHeight="1" thickBot="1"/>
    <row r="7" spans="1:4" s="33" customFormat="1" ht="30" customHeight="1">
      <c r="A7" s="1642" t="s">
        <v>924</v>
      </c>
      <c r="B7" s="1643"/>
      <c r="C7" s="1640" t="s">
        <v>925</v>
      </c>
      <c r="D7" s="1641"/>
    </row>
    <row r="8" spans="1:4" s="33" customFormat="1" ht="32.25" customHeight="1" thickBot="1">
      <c r="A8" s="1644"/>
      <c r="B8" s="1645"/>
      <c r="C8" s="40" t="s">
        <v>926</v>
      </c>
      <c r="D8" s="41" t="s">
        <v>927</v>
      </c>
    </row>
    <row r="9" spans="1:4" s="33" customFormat="1" ht="31.5" customHeight="1">
      <c r="A9" s="36">
        <v>1</v>
      </c>
      <c r="B9" s="45" t="s">
        <v>1140</v>
      </c>
      <c r="C9" s="37" t="s">
        <v>1141</v>
      </c>
      <c r="D9" s="38" t="s">
        <v>1144</v>
      </c>
    </row>
    <row r="10" spans="1:4" s="33" customFormat="1" ht="31.5" customHeight="1">
      <c r="A10" s="36">
        <v>2</v>
      </c>
      <c r="B10" s="45" t="s">
        <v>1140</v>
      </c>
      <c r="C10" s="37" t="s">
        <v>1142</v>
      </c>
      <c r="D10" s="38">
        <v>45409949</v>
      </c>
    </row>
    <row r="11" spans="1:4" s="33" customFormat="1" ht="31.5" customHeight="1">
      <c r="A11" s="36">
        <v>3</v>
      </c>
      <c r="B11" s="45" t="s">
        <v>1140</v>
      </c>
      <c r="C11" s="37" t="s">
        <v>1143</v>
      </c>
      <c r="D11" s="38" t="s">
        <v>1145</v>
      </c>
    </row>
    <row r="12" spans="1:4" s="33" customFormat="1" ht="31.5" customHeight="1">
      <c r="A12" s="36">
        <v>4</v>
      </c>
      <c r="B12" s="45" t="s">
        <v>1140</v>
      </c>
      <c r="C12" s="37" t="s">
        <v>1143</v>
      </c>
      <c r="D12" s="38" t="s">
        <v>1146</v>
      </c>
    </row>
    <row r="13" spans="1:4" s="33" customFormat="1" ht="31.5" customHeight="1">
      <c r="A13" s="36">
        <v>5</v>
      </c>
      <c r="B13" s="45" t="s">
        <v>1140</v>
      </c>
      <c r="C13" s="37" t="s">
        <v>1143</v>
      </c>
      <c r="D13" s="38">
        <v>51500593097</v>
      </c>
    </row>
    <row r="14" spans="1:4" s="33" customFormat="1" ht="31.5" customHeight="1">
      <c r="A14" s="36">
        <v>6</v>
      </c>
      <c r="B14" s="45"/>
      <c r="C14" s="37"/>
      <c r="D14" s="38"/>
    </row>
    <row r="15" spans="1:4" s="33" customFormat="1" ht="31.5" customHeight="1">
      <c r="A15" s="36">
        <v>7</v>
      </c>
      <c r="B15" s="45"/>
      <c r="C15" s="37"/>
      <c r="D15" s="38"/>
    </row>
    <row r="16" spans="1:4" s="33" customFormat="1" ht="31.5" customHeight="1">
      <c r="A16" s="36">
        <v>8</v>
      </c>
      <c r="B16" s="45"/>
      <c r="C16" s="37"/>
      <c r="D16" s="38"/>
    </row>
    <row r="17" spans="1:4" s="33" customFormat="1" ht="31.5" customHeight="1">
      <c r="A17" s="36">
        <v>9</v>
      </c>
      <c r="B17" s="45"/>
      <c r="C17" s="37"/>
      <c r="D17" s="38"/>
    </row>
    <row r="18" spans="1:4" s="33" customFormat="1" ht="31.5" customHeight="1">
      <c r="A18" s="36"/>
      <c r="B18" s="45"/>
      <c r="C18" s="37"/>
      <c r="D18" s="38"/>
    </row>
    <row r="19" spans="1:4" s="33" customFormat="1" ht="31.5" customHeight="1">
      <c r="A19" s="36"/>
      <c r="B19" s="45"/>
      <c r="C19" s="37"/>
      <c r="D19" s="38"/>
    </row>
    <row r="20" spans="1:4" s="33" customFormat="1" ht="31.5" customHeight="1">
      <c r="A20" s="36"/>
      <c r="B20" s="45"/>
      <c r="C20" s="37"/>
      <c r="D20" s="38"/>
    </row>
    <row r="21" spans="1:4" s="33" customFormat="1" ht="31.5" customHeight="1">
      <c r="A21" s="36"/>
      <c r="B21" s="45"/>
      <c r="C21" s="37"/>
      <c r="D21" s="38"/>
    </row>
    <row r="22" spans="1:4" s="33" customFormat="1" ht="31.5" customHeight="1">
      <c r="A22" s="36"/>
      <c r="B22" s="45"/>
      <c r="C22" s="37"/>
      <c r="D22" s="38"/>
    </row>
    <row r="23" spans="1:4" s="33" customFormat="1" ht="31.5" customHeight="1">
      <c r="A23" s="36"/>
      <c r="B23" s="45"/>
      <c r="C23" s="37"/>
      <c r="D23" s="38"/>
    </row>
    <row r="24" spans="1:4" s="33" customFormat="1" ht="31.5" customHeight="1">
      <c r="A24" s="36">
        <v>10</v>
      </c>
      <c r="B24" s="45"/>
      <c r="C24" s="37"/>
      <c r="D24" s="38"/>
    </row>
    <row r="25" spans="1:4" s="33" customFormat="1" ht="31.5" customHeight="1">
      <c r="A25" s="1634"/>
      <c r="B25" s="1635"/>
      <c r="C25" s="1636"/>
      <c r="D25" s="1637"/>
    </row>
    <row r="26" spans="1:4">
      <c r="A26" s="444" t="s">
        <v>84</v>
      </c>
      <c r="B26" s="46"/>
    </row>
    <row r="27" spans="1:4">
      <c r="A27" s="444"/>
      <c r="B27" s="46"/>
    </row>
    <row r="28" spans="1:4">
      <c r="A28" s="444"/>
      <c r="B28" s="46"/>
    </row>
    <row r="29" spans="1:4">
      <c r="A29" s="444"/>
      <c r="B29" s="46"/>
    </row>
    <row r="30" spans="1:4">
      <c r="A30" s="3"/>
    </row>
    <row r="31" spans="1:4" ht="18.75">
      <c r="B31" s="396" t="s">
        <v>928</v>
      </c>
    </row>
  </sheetData>
  <mergeCells count="8">
    <mergeCell ref="A25:D25"/>
    <mergeCell ref="A1:D1"/>
    <mergeCell ref="A3:D3"/>
    <mergeCell ref="A4:D4"/>
    <mergeCell ref="C7:D7"/>
    <mergeCell ref="A2:D2"/>
    <mergeCell ref="A7:B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8.xml><?xml version="1.0" encoding="utf-8"?>
<worksheet xmlns="http://schemas.openxmlformats.org/spreadsheetml/2006/main" xmlns:r="http://schemas.openxmlformats.org/officeDocument/2006/relationships">
  <sheetPr codeName="Hoja23"/>
  <dimension ref="A1:IV2148"/>
  <sheetViews>
    <sheetView view="pageBreakPreview" zoomScaleSheetLayoutView="100" workbookViewId="0">
      <selection activeCell="A18" sqref="A18"/>
    </sheetView>
  </sheetViews>
  <sheetFormatPr baseColWidth="10" defaultColWidth="11.28515625" defaultRowHeight="16.5"/>
  <cols>
    <col min="1" max="1" width="2.7109375" style="7" bestFit="1" customWidth="1"/>
    <col min="2" max="2" width="37" style="3" customWidth="1"/>
    <col min="3" max="3" width="36.28515625" style="3" customWidth="1"/>
    <col min="4" max="4" width="21.28515625" style="3" customWidth="1"/>
    <col min="5" max="16384" width="11.28515625" style="3"/>
  </cols>
  <sheetData>
    <row r="1" spans="1:4">
      <c r="A1" s="1638" t="s">
        <v>23</v>
      </c>
      <c r="B1" s="1638"/>
      <c r="C1" s="1638"/>
      <c r="D1" s="1638"/>
    </row>
    <row r="2" spans="1:4">
      <c r="A2" s="1639" t="s">
        <v>929</v>
      </c>
      <c r="B2" s="1639"/>
      <c r="C2" s="1639"/>
      <c r="D2" s="1639"/>
    </row>
    <row r="3" spans="1:4">
      <c r="A3" s="1650" t="str">
        <f>'[2]ETCA-I-01'!A3:G3</f>
        <v>TELEVISORA DE HERMOSILLO, S.A. DE C.V.</v>
      </c>
      <c r="B3" s="1650"/>
      <c r="C3" s="1650"/>
      <c r="D3" s="1650"/>
    </row>
    <row r="4" spans="1:4">
      <c r="A4" s="1639" t="s">
        <v>4815</v>
      </c>
      <c r="B4" s="1639"/>
      <c r="C4" s="1639"/>
      <c r="D4" s="1639"/>
    </row>
    <row r="5" spans="1:4">
      <c r="A5" s="39"/>
      <c r="B5" s="1639" t="s">
        <v>930</v>
      </c>
      <c r="C5" s="1639"/>
      <c r="D5" s="48"/>
    </row>
    <row r="6" spans="1:4" ht="6.75" customHeight="1"/>
    <row r="7" spans="1:4" s="33" customFormat="1" ht="11.25" customHeight="1">
      <c r="A7" s="1649" t="s">
        <v>931</v>
      </c>
      <c r="B7" s="1649"/>
      <c r="C7" s="1649" t="s">
        <v>932</v>
      </c>
      <c r="D7" s="1649" t="s">
        <v>933</v>
      </c>
    </row>
    <row r="8" spans="1:4" s="33" customFormat="1" ht="11.25" customHeight="1">
      <c r="A8" s="1649"/>
      <c r="B8" s="1649"/>
      <c r="C8" s="1649"/>
      <c r="D8" s="1649"/>
    </row>
    <row r="9" spans="1:4" s="33" customFormat="1" ht="24" customHeight="1">
      <c r="A9" s="963"/>
      <c r="B9" s="1646" t="s">
        <v>935</v>
      </c>
      <c r="C9" s="1646"/>
      <c r="D9" s="964">
        <f>+D10+D17</f>
        <v>21655590.990000002</v>
      </c>
    </row>
    <row r="10" spans="1:4" s="33" customFormat="1" ht="30" customHeight="1">
      <c r="A10" s="965">
        <v>1</v>
      </c>
      <c r="B10" s="966" t="s">
        <v>1147</v>
      </c>
      <c r="C10" s="967" t="s">
        <v>936</v>
      </c>
      <c r="D10" s="968">
        <f>SUM(D11:D16)</f>
        <v>9348447.8500000015</v>
      </c>
    </row>
    <row r="11" spans="1:4" s="33" customFormat="1" ht="30" customHeight="1">
      <c r="A11" s="965">
        <v>2</v>
      </c>
      <c r="B11" s="969" t="s">
        <v>1148</v>
      </c>
      <c r="C11" s="970" t="s">
        <v>1149</v>
      </c>
      <c r="D11" s="971">
        <v>128299.05</v>
      </c>
    </row>
    <row r="12" spans="1:4" s="33" customFormat="1" ht="30" customHeight="1">
      <c r="A12" s="965">
        <v>3</v>
      </c>
      <c r="B12" s="969" t="s">
        <v>1150</v>
      </c>
      <c r="C12" s="970" t="s">
        <v>1151</v>
      </c>
      <c r="D12" s="971">
        <v>42173</v>
      </c>
    </row>
    <row r="13" spans="1:4" s="33" customFormat="1" ht="30" customHeight="1">
      <c r="A13" s="965">
        <v>4</v>
      </c>
      <c r="B13" s="969" t="s">
        <v>1152</v>
      </c>
      <c r="C13" s="970" t="s">
        <v>1153</v>
      </c>
      <c r="D13" s="971">
        <v>5145226.78</v>
      </c>
    </row>
    <row r="14" spans="1:4" s="33" customFormat="1" ht="30" customHeight="1">
      <c r="A14" s="965">
        <v>5</v>
      </c>
      <c r="B14" s="969" t="s">
        <v>1154</v>
      </c>
      <c r="C14" s="970" t="s">
        <v>1155</v>
      </c>
      <c r="D14" s="971">
        <v>379575.03</v>
      </c>
    </row>
    <row r="15" spans="1:4" s="33" customFormat="1" ht="30" customHeight="1">
      <c r="A15" s="965">
        <v>6</v>
      </c>
      <c r="B15" s="969" t="s">
        <v>1156</v>
      </c>
      <c r="C15" s="970" t="s">
        <v>1157</v>
      </c>
      <c r="D15" s="971">
        <v>250000</v>
      </c>
    </row>
    <row r="16" spans="1:4" s="33" customFormat="1" ht="30" customHeight="1">
      <c r="A16" s="965">
        <v>7</v>
      </c>
      <c r="B16" s="969" t="s">
        <v>1158</v>
      </c>
      <c r="C16" s="970" t="s">
        <v>1159</v>
      </c>
      <c r="D16" s="971">
        <v>3403173.99</v>
      </c>
    </row>
    <row r="17" spans="1:4" s="33" customFormat="1">
      <c r="A17" s="965"/>
      <c r="B17" s="972" t="s">
        <v>1160</v>
      </c>
      <c r="C17" s="973" t="s">
        <v>1161</v>
      </c>
      <c r="D17" s="974">
        <f>SUM(D18:D21)</f>
        <v>12307143.140000001</v>
      </c>
    </row>
    <row r="18" spans="1:4" s="33" customFormat="1">
      <c r="A18" s="965"/>
      <c r="B18" s="975" t="s">
        <v>1162</v>
      </c>
      <c r="C18" s="976" t="s">
        <v>1163</v>
      </c>
      <c r="D18" s="977">
        <v>5007530</v>
      </c>
    </row>
    <row r="19" spans="1:4" s="33" customFormat="1">
      <c r="A19" s="965"/>
      <c r="B19" s="975" t="s">
        <v>1164</v>
      </c>
      <c r="C19" s="976" t="s">
        <v>1165</v>
      </c>
      <c r="D19" s="977">
        <v>2230177.5</v>
      </c>
    </row>
    <row r="20" spans="1:4" s="33" customFormat="1">
      <c r="A20" s="965"/>
      <c r="B20" s="975" t="s">
        <v>1166</v>
      </c>
      <c r="C20" s="976" t="s">
        <v>1167</v>
      </c>
      <c r="D20" s="977">
        <v>21560</v>
      </c>
    </row>
    <row r="21" spans="1:4" s="33" customFormat="1">
      <c r="A21" s="965"/>
      <c r="B21" s="975" t="s">
        <v>1168</v>
      </c>
      <c r="C21" s="976" t="s">
        <v>1169</v>
      </c>
      <c r="D21" s="977">
        <v>5047875.6399999997</v>
      </c>
    </row>
    <row r="22" spans="1:4" s="33" customFormat="1">
      <c r="A22" s="965"/>
      <c r="B22" s="1647" t="s">
        <v>934</v>
      </c>
      <c r="C22" s="1648"/>
      <c r="D22" s="978">
        <f>+D23+D509+D530+D1164+D1591+D1613+D1627+D2136</f>
        <v>109210683.27000003</v>
      </c>
    </row>
    <row r="23" spans="1:4" s="33" customFormat="1">
      <c r="A23" s="963"/>
      <c r="B23" s="979" t="s">
        <v>1170</v>
      </c>
      <c r="C23" s="973" t="s">
        <v>1171</v>
      </c>
      <c r="D23" s="980">
        <f>SUM(D24:D508)</f>
        <v>12540606.080000006</v>
      </c>
    </row>
    <row r="24" spans="1:4" s="33" customFormat="1">
      <c r="A24" s="963"/>
      <c r="B24" s="981" t="s">
        <v>1172</v>
      </c>
      <c r="C24" s="981" t="s">
        <v>1173</v>
      </c>
      <c r="D24" s="982">
        <v>20000</v>
      </c>
    </row>
    <row r="25" spans="1:4" s="33" customFormat="1">
      <c r="A25" s="963"/>
      <c r="B25" s="981" t="s">
        <v>1174</v>
      </c>
      <c r="C25" s="981" t="s">
        <v>1175</v>
      </c>
      <c r="D25" s="982">
        <v>2250</v>
      </c>
    </row>
    <row r="26" spans="1:4" s="33" customFormat="1">
      <c r="A26" s="963"/>
      <c r="B26" s="981" t="s">
        <v>1176</v>
      </c>
      <c r="C26" s="981" t="s">
        <v>1177</v>
      </c>
      <c r="D26" s="982">
        <v>685.35</v>
      </c>
    </row>
    <row r="27" spans="1:4" s="33" customFormat="1">
      <c r="A27" s="963"/>
      <c r="B27" s="981" t="s">
        <v>1178</v>
      </c>
      <c r="C27" s="981" t="s">
        <v>1179</v>
      </c>
      <c r="D27" s="982">
        <v>3480.86</v>
      </c>
    </row>
    <row r="28" spans="1:4" s="33" customFormat="1">
      <c r="A28" s="963"/>
      <c r="B28" s="981" t="s">
        <v>1180</v>
      </c>
      <c r="C28" s="981" t="s">
        <v>1181</v>
      </c>
      <c r="D28" s="982">
        <v>24347.83</v>
      </c>
    </row>
    <row r="29" spans="1:4" s="33" customFormat="1">
      <c r="A29" s="963"/>
      <c r="B29" s="981" t="s">
        <v>1182</v>
      </c>
      <c r="C29" s="981" t="s">
        <v>1183</v>
      </c>
      <c r="D29" s="982">
        <v>2585.2199999999998</v>
      </c>
    </row>
    <row r="30" spans="1:4" s="33" customFormat="1">
      <c r="A30" s="963"/>
      <c r="B30" s="981" t="s">
        <v>1184</v>
      </c>
      <c r="C30" s="981" t="s">
        <v>1185</v>
      </c>
      <c r="D30" s="982">
        <v>7213</v>
      </c>
    </row>
    <row r="31" spans="1:4" s="33" customFormat="1">
      <c r="A31" s="963"/>
      <c r="B31" s="981" t="s">
        <v>1186</v>
      </c>
      <c r="C31" s="981" t="s">
        <v>1187</v>
      </c>
      <c r="D31" s="982">
        <v>10990</v>
      </c>
    </row>
    <row r="32" spans="1:4" s="33" customFormat="1">
      <c r="A32" s="963"/>
      <c r="B32" s="981" t="s">
        <v>1188</v>
      </c>
      <c r="C32" s="981" t="s">
        <v>1189</v>
      </c>
      <c r="D32" s="982">
        <v>8072</v>
      </c>
    </row>
    <row r="33" spans="1:4" s="33" customFormat="1">
      <c r="A33" s="963"/>
      <c r="B33" s="981" t="s">
        <v>1190</v>
      </c>
      <c r="C33" s="981" t="s">
        <v>1191</v>
      </c>
      <c r="D33" s="982">
        <v>4715</v>
      </c>
    </row>
    <row r="34" spans="1:4" s="33" customFormat="1">
      <c r="A34" s="963"/>
      <c r="B34" s="981" t="s">
        <v>1192</v>
      </c>
      <c r="C34" s="981" t="s">
        <v>1193</v>
      </c>
      <c r="D34" s="982">
        <v>484</v>
      </c>
    </row>
    <row r="35" spans="1:4" s="33" customFormat="1">
      <c r="A35" s="963"/>
      <c r="B35" s="981" t="s">
        <v>1194</v>
      </c>
      <c r="C35" s="981" t="s">
        <v>1195</v>
      </c>
      <c r="D35" s="982">
        <v>1157</v>
      </c>
    </row>
    <row r="36" spans="1:4" s="33" customFormat="1">
      <c r="A36" s="963"/>
      <c r="B36" s="981" t="s">
        <v>1196</v>
      </c>
      <c r="C36" s="981" t="s">
        <v>1197</v>
      </c>
      <c r="D36" s="982">
        <v>208</v>
      </c>
    </row>
    <row r="37" spans="1:4" s="33" customFormat="1">
      <c r="A37" s="963"/>
      <c r="B37" s="981" t="s">
        <v>1198</v>
      </c>
      <c r="C37" s="981" t="s">
        <v>1199</v>
      </c>
      <c r="D37" s="982">
        <v>3221</v>
      </c>
    </row>
    <row r="38" spans="1:4" s="33" customFormat="1">
      <c r="A38" s="963"/>
      <c r="B38" s="981" t="s">
        <v>1200</v>
      </c>
      <c r="C38" s="981" t="s">
        <v>1201</v>
      </c>
      <c r="D38" s="982">
        <v>33000</v>
      </c>
    </row>
    <row r="39" spans="1:4" s="33" customFormat="1">
      <c r="A39" s="963"/>
      <c r="B39" s="981" t="s">
        <v>1202</v>
      </c>
      <c r="C39" s="981" t="s">
        <v>1203</v>
      </c>
      <c r="D39" s="982">
        <v>13440.87</v>
      </c>
    </row>
    <row r="40" spans="1:4" s="33" customFormat="1">
      <c r="A40" s="963"/>
      <c r="B40" s="981" t="s">
        <v>1204</v>
      </c>
      <c r="C40" s="981" t="s">
        <v>1205</v>
      </c>
      <c r="D40" s="982">
        <v>5337.4</v>
      </c>
    </row>
    <row r="41" spans="1:4" s="33" customFormat="1">
      <c r="A41" s="963"/>
      <c r="B41" s="981" t="s">
        <v>1206</v>
      </c>
      <c r="C41" s="981" t="s">
        <v>1207</v>
      </c>
      <c r="D41" s="982">
        <v>5337.4</v>
      </c>
    </row>
    <row r="42" spans="1:4" s="33" customFormat="1">
      <c r="A42" s="963"/>
      <c r="B42" s="981" t="s">
        <v>1208</v>
      </c>
      <c r="C42" s="981" t="s">
        <v>1209</v>
      </c>
      <c r="D42" s="982">
        <v>18450</v>
      </c>
    </row>
    <row r="43" spans="1:4" s="33" customFormat="1">
      <c r="A43" s="963"/>
      <c r="B43" s="981" t="s">
        <v>1210</v>
      </c>
      <c r="C43" s="981" t="s">
        <v>1211</v>
      </c>
      <c r="D43" s="982">
        <v>17600</v>
      </c>
    </row>
    <row r="44" spans="1:4" s="33" customFormat="1">
      <c r="A44" s="963"/>
      <c r="B44" s="981" t="s">
        <v>1212</v>
      </c>
      <c r="C44" s="981" t="s">
        <v>1213</v>
      </c>
      <c r="D44" s="982">
        <v>6955.65</v>
      </c>
    </row>
    <row r="45" spans="1:4" s="33" customFormat="1">
      <c r="A45" s="963"/>
      <c r="B45" s="981" t="s">
        <v>1214</v>
      </c>
      <c r="C45" s="981" t="s">
        <v>1215</v>
      </c>
      <c r="D45" s="982">
        <v>4500</v>
      </c>
    </row>
    <row r="46" spans="1:4" s="33" customFormat="1">
      <c r="A46" s="963"/>
      <c r="B46" s="981" t="s">
        <v>1216</v>
      </c>
      <c r="C46" s="981" t="s">
        <v>1217</v>
      </c>
      <c r="D46" s="982">
        <v>1500</v>
      </c>
    </row>
    <row r="47" spans="1:4" s="33" customFormat="1">
      <c r="A47" s="963"/>
      <c r="B47" s="981" t="s">
        <v>1218</v>
      </c>
      <c r="C47" s="981" t="s">
        <v>1219</v>
      </c>
      <c r="D47" s="982">
        <v>16000</v>
      </c>
    </row>
    <row r="48" spans="1:4" s="33" customFormat="1">
      <c r="A48" s="963"/>
      <c r="B48" s="981" t="s">
        <v>1220</v>
      </c>
      <c r="C48" s="981" t="s">
        <v>1221</v>
      </c>
      <c r="D48" s="982">
        <v>5173.91</v>
      </c>
    </row>
    <row r="49" spans="1:4" s="33" customFormat="1">
      <c r="A49" s="963"/>
      <c r="B49" s="981" t="s">
        <v>1222</v>
      </c>
      <c r="C49" s="981" t="s">
        <v>1223</v>
      </c>
      <c r="D49" s="982">
        <v>4608.7</v>
      </c>
    </row>
    <row r="50" spans="1:4" s="33" customFormat="1">
      <c r="A50" s="963"/>
      <c r="B50" s="981" t="s">
        <v>1224</v>
      </c>
      <c r="C50" s="981" t="s">
        <v>1225</v>
      </c>
      <c r="D50" s="982">
        <v>8921.74</v>
      </c>
    </row>
    <row r="51" spans="1:4" s="33" customFormat="1">
      <c r="A51" s="963"/>
      <c r="B51" s="981" t="s">
        <v>1226</v>
      </c>
      <c r="C51" s="981" t="s">
        <v>1227</v>
      </c>
      <c r="D51" s="982">
        <v>7407</v>
      </c>
    </row>
    <row r="52" spans="1:4" s="33" customFormat="1">
      <c r="A52" s="963"/>
      <c r="B52" s="981" t="s">
        <v>1228</v>
      </c>
      <c r="C52" s="981" t="s">
        <v>1229</v>
      </c>
      <c r="D52" s="982">
        <v>1914</v>
      </c>
    </row>
    <row r="53" spans="1:4" s="33" customFormat="1">
      <c r="A53" s="963"/>
      <c r="B53" s="981" t="s">
        <v>1230</v>
      </c>
      <c r="C53" s="981" t="s">
        <v>1231</v>
      </c>
      <c r="D53" s="982">
        <v>20373</v>
      </c>
    </row>
    <row r="54" spans="1:4" s="33" customFormat="1">
      <c r="A54" s="963"/>
      <c r="B54" s="981" t="s">
        <v>1232</v>
      </c>
      <c r="C54" s="981" t="s">
        <v>1233</v>
      </c>
      <c r="D54" s="982">
        <v>28109.74</v>
      </c>
    </row>
    <row r="55" spans="1:4" s="33" customFormat="1">
      <c r="A55" s="963"/>
      <c r="B55" s="981" t="s">
        <v>1234</v>
      </c>
      <c r="C55" s="981" t="s">
        <v>1235</v>
      </c>
      <c r="D55" s="982">
        <v>6933.13</v>
      </c>
    </row>
    <row r="56" spans="1:4" s="33" customFormat="1">
      <c r="A56" s="963"/>
      <c r="B56" s="981" t="s">
        <v>1236</v>
      </c>
      <c r="C56" s="981" t="s">
        <v>1237</v>
      </c>
      <c r="D56" s="982">
        <v>11000</v>
      </c>
    </row>
    <row r="57" spans="1:4" s="33" customFormat="1">
      <c r="A57" s="963"/>
      <c r="B57" s="981" t="s">
        <v>1238</v>
      </c>
      <c r="C57" s="981" t="s">
        <v>1239</v>
      </c>
      <c r="D57" s="982">
        <v>5793</v>
      </c>
    </row>
    <row r="58" spans="1:4" s="33" customFormat="1">
      <c r="A58" s="963"/>
      <c r="B58" s="981" t="s">
        <v>1240</v>
      </c>
      <c r="C58" s="981" t="s">
        <v>1241</v>
      </c>
      <c r="D58" s="982">
        <v>3461</v>
      </c>
    </row>
    <row r="59" spans="1:4" s="33" customFormat="1">
      <c r="A59" s="963"/>
      <c r="B59" s="981" t="s">
        <v>1242</v>
      </c>
      <c r="C59" s="981" t="s">
        <v>1243</v>
      </c>
      <c r="D59" s="982">
        <v>3461</v>
      </c>
    </row>
    <row r="60" spans="1:4" s="33" customFormat="1">
      <c r="A60" s="963"/>
      <c r="B60" s="981" t="s">
        <v>1244</v>
      </c>
      <c r="C60" s="981" t="s">
        <v>1245</v>
      </c>
      <c r="D60" s="982">
        <v>5800</v>
      </c>
    </row>
    <row r="61" spans="1:4" s="33" customFormat="1">
      <c r="A61" s="963"/>
      <c r="B61" s="981" t="s">
        <v>1246</v>
      </c>
      <c r="C61" s="981" t="s">
        <v>1247</v>
      </c>
      <c r="D61" s="982">
        <v>5980</v>
      </c>
    </row>
    <row r="62" spans="1:4" s="33" customFormat="1">
      <c r="A62" s="963"/>
      <c r="B62" s="981" t="s">
        <v>1248</v>
      </c>
      <c r="C62" s="981" t="s">
        <v>1249</v>
      </c>
      <c r="D62" s="982">
        <v>4869.5600000000004</v>
      </c>
    </row>
    <row r="63" spans="1:4" s="33" customFormat="1">
      <c r="A63" s="963"/>
      <c r="B63" s="981" t="s">
        <v>1250</v>
      </c>
      <c r="C63" s="981" t="s">
        <v>1251</v>
      </c>
      <c r="D63" s="982">
        <v>17800</v>
      </c>
    </row>
    <row r="64" spans="1:4" s="33" customFormat="1">
      <c r="A64" s="963"/>
      <c r="B64" s="981" t="s">
        <v>1252</v>
      </c>
      <c r="C64" s="981" t="s">
        <v>1253</v>
      </c>
      <c r="D64" s="982">
        <v>8160</v>
      </c>
    </row>
    <row r="65" spans="1:4" s="33" customFormat="1">
      <c r="A65" s="963"/>
      <c r="B65" s="981" t="s">
        <v>1254</v>
      </c>
      <c r="C65" s="981" t="s">
        <v>1255</v>
      </c>
      <c r="D65" s="982">
        <v>164494</v>
      </c>
    </row>
    <row r="66" spans="1:4" s="33" customFormat="1">
      <c r="A66" s="963"/>
      <c r="B66" s="981" t="s">
        <v>1256</v>
      </c>
      <c r="C66" s="981" t="s">
        <v>1257</v>
      </c>
      <c r="D66" s="982">
        <v>6180.86</v>
      </c>
    </row>
    <row r="67" spans="1:4" s="33" customFormat="1">
      <c r="A67" s="963"/>
      <c r="B67" s="981" t="s">
        <v>1258</v>
      </c>
      <c r="C67" s="981" t="s">
        <v>1259</v>
      </c>
      <c r="D67" s="982">
        <v>3346.96</v>
      </c>
    </row>
    <row r="68" spans="1:4" s="33" customFormat="1">
      <c r="A68" s="963"/>
      <c r="B68" s="981" t="s">
        <v>1260</v>
      </c>
      <c r="C68" s="981" t="s">
        <v>1261</v>
      </c>
      <c r="D68" s="982">
        <v>1216.52</v>
      </c>
    </row>
    <row r="69" spans="1:4" s="33" customFormat="1">
      <c r="A69" s="963"/>
      <c r="B69" s="981" t="s">
        <v>1262</v>
      </c>
      <c r="C69" s="981" t="s">
        <v>1263</v>
      </c>
      <c r="D69" s="982">
        <v>5871.3</v>
      </c>
    </row>
    <row r="70" spans="1:4" s="33" customFormat="1">
      <c r="A70" s="963"/>
      <c r="B70" s="981" t="s">
        <v>1264</v>
      </c>
      <c r="C70" s="981" t="s">
        <v>1265</v>
      </c>
      <c r="D70" s="982">
        <v>3080</v>
      </c>
    </row>
    <row r="71" spans="1:4" s="33" customFormat="1">
      <c r="A71" s="963"/>
      <c r="B71" s="981" t="s">
        <v>1266</v>
      </c>
      <c r="C71" s="981" t="s">
        <v>1267</v>
      </c>
      <c r="D71" s="982">
        <v>4495.6499999999996</v>
      </c>
    </row>
    <row r="72" spans="1:4" s="33" customFormat="1">
      <c r="A72" s="963"/>
      <c r="B72" s="981" t="s">
        <v>1268</v>
      </c>
      <c r="C72" s="981" t="s">
        <v>1269</v>
      </c>
      <c r="D72" s="982">
        <v>17561.740000000002</v>
      </c>
    </row>
    <row r="73" spans="1:4" s="33" customFormat="1">
      <c r="A73" s="963"/>
      <c r="B73" s="981" t="s">
        <v>1270</v>
      </c>
      <c r="C73" s="981" t="s">
        <v>1271</v>
      </c>
      <c r="D73" s="982">
        <v>28286</v>
      </c>
    </row>
    <row r="74" spans="1:4" s="33" customFormat="1">
      <c r="A74" s="963"/>
      <c r="B74" s="981" t="s">
        <v>1272</v>
      </c>
      <c r="C74" s="981" t="s">
        <v>1273</v>
      </c>
      <c r="D74" s="982">
        <v>13718</v>
      </c>
    </row>
    <row r="75" spans="1:4" s="33" customFormat="1">
      <c r="A75" s="963"/>
      <c r="B75" s="981" t="s">
        <v>1274</v>
      </c>
      <c r="C75" s="981" t="s">
        <v>1275</v>
      </c>
      <c r="D75" s="982">
        <v>2500</v>
      </c>
    </row>
    <row r="76" spans="1:4" s="33" customFormat="1">
      <c r="A76" s="963"/>
      <c r="B76" s="981" t="s">
        <v>1276</v>
      </c>
      <c r="C76" s="981" t="s">
        <v>1277</v>
      </c>
      <c r="D76" s="982">
        <v>8633.0499999999993</v>
      </c>
    </row>
    <row r="77" spans="1:4" s="33" customFormat="1">
      <c r="A77" s="963"/>
      <c r="B77" s="981" t="s">
        <v>1278</v>
      </c>
      <c r="C77" s="981" t="s">
        <v>1279</v>
      </c>
      <c r="D77" s="982">
        <v>13856</v>
      </c>
    </row>
    <row r="78" spans="1:4" s="33" customFormat="1">
      <c r="A78" s="963"/>
      <c r="B78" s="981" t="s">
        <v>1280</v>
      </c>
      <c r="C78" s="981" t="s">
        <v>1281</v>
      </c>
      <c r="D78" s="982">
        <v>17802</v>
      </c>
    </row>
    <row r="79" spans="1:4" s="33" customFormat="1">
      <c r="A79" s="963"/>
      <c r="B79" s="981" t="s">
        <v>1282</v>
      </c>
      <c r="C79" s="981" t="s">
        <v>1283</v>
      </c>
      <c r="D79" s="982">
        <v>11868</v>
      </c>
    </row>
    <row r="80" spans="1:4" s="33" customFormat="1">
      <c r="A80" s="963"/>
      <c r="B80" s="981" t="s">
        <v>1284</v>
      </c>
      <c r="C80" s="981" t="s">
        <v>1285</v>
      </c>
      <c r="D80" s="982">
        <v>14088</v>
      </c>
    </row>
    <row r="81" spans="1:4" s="33" customFormat="1">
      <c r="A81" s="963"/>
      <c r="B81" s="981" t="s">
        <v>1286</v>
      </c>
      <c r="C81" s="981" t="s">
        <v>1287</v>
      </c>
      <c r="D81" s="982">
        <v>5523</v>
      </c>
    </row>
    <row r="82" spans="1:4" s="33" customFormat="1">
      <c r="A82" s="963"/>
      <c r="B82" s="981" t="s">
        <v>1288</v>
      </c>
      <c r="C82" s="981" t="s">
        <v>1289</v>
      </c>
      <c r="D82" s="982">
        <v>3404</v>
      </c>
    </row>
    <row r="83" spans="1:4" s="33" customFormat="1">
      <c r="A83" s="963"/>
      <c r="B83" s="981" t="s">
        <v>1290</v>
      </c>
      <c r="C83" s="981" t="s">
        <v>1291</v>
      </c>
      <c r="D83" s="982">
        <v>2990</v>
      </c>
    </row>
    <row r="84" spans="1:4" s="33" customFormat="1">
      <c r="A84" s="963"/>
      <c r="B84" s="981" t="s">
        <v>1292</v>
      </c>
      <c r="C84" s="981" t="s">
        <v>1293</v>
      </c>
      <c r="D84" s="982">
        <v>1022</v>
      </c>
    </row>
    <row r="85" spans="1:4" s="33" customFormat="1">
      <c r="A85" s="963"/>
      <c r="B85" s="981" t="s">
        <v>1294</v>
      </c>
      <c r="C85" s="981" t="s">
        <v>1295</v>
      </c>
      <c r="D85" s="982">
        <v>4138.75</v>
      </c>
    </row>
    <row r="86" spans="1:4" s="33" customFormat="1">
      <c r="A86" s="963"/>
      <c r="B86" s="981" t="s">
        <v>1296</v>
      </c>
      <c r="C86" s="981" t="s">
        <v>1297</v>
      </c>
      <c r="D86" s="982">
        <v>4138.75</v>
      </c>
    </row>
    <row r="87" spans="1:4" s="33" customFormat="1">
      <c r="A87" s="963"/>
      <c r="B87" s="981" t="s">
        <v>1298</v>
      </c>
      <c r="C87" s="981" t="s">
        <v>1299</v>
      </c>
      <c r="D87" s="982">
        <v>1505</v>
      </c>
    </row>
    <row r="88" spans="1:4" s="33" customFormat="1">
      <c r="A88" s="963"/>
      <c r="B88" s="981" t="s">
        <v>1300</v>
      </c>
      <c r="C88" s="981" t="s">
        <v>1301</v>
      </c>
      <c r="D88" s="982">
        <v>1505</v>
      </c>
    </row>
    <row r="89" spans="1:4" s="33" customFormat="1">
      <c r="A89" s="963"/>
      <c r="B89" s="981" t="s">
        <v>1302</v>
      </c>
      <c r="C89" s="981" t="s">
        <v>1303</v>
      </c>
      <c r="D89" s="982">
        <v>1505</v>
      </c>
    </row>
    <row r="90" spans="1:4" s="33" customFormat="1">
      <c r="A90" s="963"/>
      <c r="B90" s="981" t="s">
        <v>1304</v>
      </c>
      <c r="C90" s="981" t="s">
        <v>1305</v>
      </c>
      <c r="D90" s="982">
        <v>1505</v>
      </c>
    </row>
    <row r="91" spans="1:4" s="33" customFormat="1">
      <c r="A91" s="963"/>
      <c r="B91" s="981" t="s">
        <v>1306</v>
      </c>
      <c r="C91" s="981" t="s">
        <v>1307</v>
      </c>
      <c r="D91" s="982">
        <v>1505</v>
      </c>
    </row>
    <row r="92" spans="1:4" s="33" customFormat="1">
      <c r="A92" s="963"/>
      <c r="B92" s="981" t="s">
        <v>1308</v>
      </c>
      <c r="C92" s="981" t="s">
        <v>1309</v>
      </c>
      <c r="D92" s="982">
        <v>1505</v>
      </c>
    </row>
    <row r="93" spans="1:4" s="33" customFormat="1">
      <c r="A93" s="963"/>
      <c r="B93" s="981" t="s">
        <v>1310</v>
      </c>
      <c r="C93" s="981" t="s">
        <v>1311</v>
      </c>
      <c r="D93" s="982">
        <v>80500</v>
      </c>
    </row>
    <row r="94" spans="1:4" s="33" customFormat="1">
      <c r="A94" s="963"/>
      <c r="B94" s="981" t="s">
        <v>1312</v>
      </c>
      <c r="C94" s="981" t="s">
        <v>1313</v>
      </c>
      <c r="D94" s="982">
        <v>80500</v>
      </c>
    </row>
    <row r="95" spans="1:4" s="33" customFormat="1">
      <c r="A95" s="963"/>
      <c r="B95" s="981" t="s">
        <v>1314</v>
      </c>
      <c r="C95" s="981" t="s">
        <v>1315</v>
      </c>
      <c r="D95" s="982">
        <v>80500</v>
      </c>
    </row>
    <row r="96" spans="1:4" s="33" customFormat="1">
      <c r="A96" s="963"/>
      <c r="B96" s="981" t="s">
        <v>1316</v>
      </c>
      <c r="C96" s="981" t="s">
        <v>1317</v>
      </c>
      <c r="D96" s="982">
        <v>37100</v>
      </c>
    </row>
    <row r="97" spans="1:4" s="33" customFormat="1">
      <c r="A97" s="963"/>
      <c r="B97" s="981" t="s">
        <v>1318</v>
      </c>
      <c r="C97" s="981" t="s">
        <v>1319</v>
      </c>
      <c r="D97" s="982">
        <v>37100</v>
      </c>
    </row>
    <row r="98" spans="1:4" s="33" customFormat="1">
      <c r="A98" s="963"/>
      <c r="B98" s="981" t="s">
        <v>1320</v>
      </c>
      <c r="C98" s="981" t="s">
        <v>1321</v>
      </c>
      <c r="D98" s="982">
        <v>12337</v>
      </c>
    </row>
    <row r="99" spans="1:4" s="33" customFormat="1">
      <c r="A99" s="963"/>
      <c r="B99" s="981" t="s">
        <v>1322</v>
      </c>
      <c r="C99" s="981" t="s">
        <v>1323</v>
      </c>
      <c r="D99" s="982">
        <v>22660</v>
      </c>
    </row>
    <row r="100" spans="1:4" s="33" customFormat="1">
      <c r="A100" s="963"/>
      <c r="B100" s="981" t="s">
        <v>1324</v>
      </c>
      <c r="C100" s="981" t="s">
        <v>1325</v>
      </c>
      <c r="D100" s="982">
        <v>27500</v>
      </c>
    </row>
    <row r="101" spans="1:4" s="33" customFormat="1">
      <c r="A101" s="963"/>
      <c r="B101" s="981" t="s">
        <v>1326</v>
      </c>
      <c r="C101" s="981" t="s">
        <v>1327</v>
      </c>
      <c r="D101" s="982">
        <v>1756.52</v>
      </c>
    </row>
    <row r="102" spans="1:4" s="33" customFormat="1">
      <c r="A102" s="963"/>
      <c r="B102" s="981" t="s">
        <v>1328</v>
      </c>
      <c r="C102" s="981" t="s">
        <v>1329</v>
      </c>
      <c r="D102" s="982">
        <v>2500</v>
      </c>
    </row>
    <row r="103" spans="1:4" s="33" customFormat="1">
      <c r="A103" s="963"/>
      <c r="B103" s="981" t="s">
        <v>1330</v>
      </c>
      <c r="C103" s="981" t="s">
        <v>1331</v>
      </c>
      <c r="D103" s="982">
        <v>1243.48</v>
      </c>
    </row>
    <row r="104" spans="1:4" s="33" customFormat="1">
      <c r="A104" s="963"/>
      <c r="B104" s="981" t="s">
        <v>1332</v>
      </c>
      <c r="C104" s="981" t="s">
        <v>1333</v>
      </c>
      <c r="D104" s="982">
        <v>432</v>
      </c>
    </row>
    <row r="105" spans="1:4" s="33" customFormat="1">
      <c r="A105" s="963"/>
      <c r="B105" s="981" t="s">
        <v>1334</v>
      </c>
      <c r="C105" s="981" t="s">
        <v>1335</v>
      </c>
      <c r="D105" s="982">
        <v>432</v>
      </c>
    </row>
    <row r="106" spans="1:4" s="33" customFormat="1">
      <c r="A106" s="963"/>
      <c r="B106" s="981" t="s">
        <v>1336</v>
      </c>
      <c r="C106" s="981" t="s">
        <v>1337</v>
      </c>
      <c r="D106" s="982">
        <v>781.74</v>
      </c>
    </row>
    <row r="107" spans="1:4" s="33" customFormat="1">
      <c r="A107" s="963"/>
      <c r="B107" s="981" t="s">
        <v>1338</v>
      </c>
      <c r="C107" s="981" t="s">
        <v>1339</v>
      </c>
      <c r="D107" s="982">
        <v>1278.26</v>
      </c>
    </row>
    <row r="108" spans="1:4" s="33" customFormat="1">
      <c r="A108" s="963"/>
      <c r="B108" s="981" t="s">
        <v>1340</v>
      </c>
      <c r="C108" s="981" t="s">
        <v>1341</v>
      </c>
      <c r="D108" s="982">
        <v>563</v>
      </c>
    </row>
    <row r="109" spans="1:4" s="33" customFormat="1">
      <c r="A109" s="963"/>
      <c r="B109" s="981" t="s">
        <v>1342</v>
      </c>
      <c r="C109" s="981" t="s">
        <v>1341</v>
      </c>
      <c r="D109" s="982">
        <v>563</v>
      </c>
    </row>
    <row r="110" spans="1:4" s="33" customFormat="1">
      <c r="A110" s="963"/>
      <c r="B110" s="981" t="s">
        <v>1343</v>
      </c>
      <c r="C110" s="981" t="s">
        <v>1341</v>
      </c>
      <c r="D110" s="982">
        <v>563</v>
      </c>
    </row>
    <row r="111" spans="1:4" s="33" customFormat="1">
      <c r="A111" s="963"/>
      <c r="B111" s="981" t="s">
        <v>1344</v>
      </c>
      <c r="C111" s="981" t="s">
        <v>1341</v>
      </c>
      <c r="D111" s="982">
        <v>563</v>
      </c>
    </row>
    <row r="112" spans="1:4" s="33" customFormat="1">
      <c r="A112" s="963"/>
      <c r="B112" s="981" t="s">
        <v>1345</v>
      </c>
      <c r="C112" s="981" t="s">
        <v>1341</v>
      </c>
      <c r="D112" s="982">
        <v>563</v>
      </c>
    </row>
    <row r="113" spans="1:4" s="33" customFormat="1">
      <c r="A113" s="963"/>
      <c r="B113" s="981" t="s">
        <v>1346</v>
      </c>
      <c r="C113" s="981" t="s">
        <v>1347</v>
      </c>
      <c r="D113" s="982">
        <v>185</v>
      </c>
    </row>
    <row r="114" spans="1:4" s="33" customFormat="1">
      <c r="A114" s="963"/>
      <c r="B114" s="981" t="s">
        <v>1348</v>
      </c>
      <c r="C114" s="981" t="s">
        <v>1347</v>
      </c>
      <c r="D114" s="982">
        <v>185</v>
      </c>
    </row>
    <row r="115" spans="1:4" s="33" customFormat="1">
      <c r="A115" s="963"/>
      <c r="B115" s="981" t="s">
        <v>1349</v>
      </c>
      <c r="C115" s="981" t="s">
        <v>1350</v>
      </c>
      <c r="D115" s="982">
        <v>3006</v>
      </c>
    </row>
    <row r="116" spans="1:4" s="33" customFormat="1">
      <c r="A116" s="963"/>
      <c r="B116" s="981" t="s">
        <v>1351</v>
      </c>
      <c r="C116" s="981" t="s">
        <v>1352</v>
      </c>
      <c r="D116" s="982">
        <v>3006</v>
      </c>
    </row>
    <row r="117" spans="1:4" s="33" customFormat="1">
      <c r="A117" s="963"/>
      <c r="B117" s="981" t="s">
        <v>1353</v>
      </c>
      <c r="C117" s="981" t="s">
        <v>1354</v>
      </c>
      <c r="D117" s="982">
        <v>8068</v>
      </c>
    </row>
    <row r="118" spans="1:4" s="33" customFormat="1">
      <c r="A118" s="963"/>
      <c r="B118" s="981" t="s">
        <v>1355</v>
      </c>
      <c r="C118" s="981" t="s">
        <v>1356</v>
      </c>
      <c r="D118" s="982">
        <v>1340</v>
      </c>
    </row>
    <row r="119" spans="1:4" s="33" customFormat="1">
      <c r="A119" s="963"/>
      <c r="B119" s="981" t="s">
        <v>1357</v>
      </c>
      <c r="C119" s="981" t="s">
        <v>1358</v>
      </c>
      <c r="D119" s="982">
        <v>27847.200000000001</v>
      </c>
    </row>
    <row r="120" spans="1:4" s="33" customFormat="1">
      <c r="A120" s="963"/>
      <c r="B120" s="981" t="s">
        <v>1359</v>
      </c>
      <c r="C120" s="981" t="s">
        <v>1360</v>
      </c>
      <c r="D120" s="982">
        <v>2366</v>
      </c>
    </row>
    <row r="121" spans="1:4" s="33" customFormat="1">
      <c r="A121" s="963"/>
      <c r="B121" s="981" t="s">
        <v>1361</v>
      </c>
      <c r="C121" s="981" t="s">
        <v>1362</v>
      </c>
      <c r="D121" s="982">
        <v>9509</v>
      </c>
    </row>
    <row r="122" spans="1:4" s="33" customFormat="1">
      <c r="A122" s="963"/>
      <c r="B122" s="981" t="s">
        <v>1363</v>
      </c>
      <c r="C122" s="981" t="s">
        <v>1362</v>
      </c>
      <c r="D122" s="982">
        <v>9509</v>
      </c>
    </row>
    <row r="123" spans="1:4" s="33" customFormat="1">
      <c r="A123" s="963"/>
      <c r="B123" s="981" t="s">
        <v>1364</v>
      </c>
      <c r="C123" s="981" t="s">
        <v>1362</v>
      </c>
      <c r="D123" s="982">
        <v>9509</v>
      </c>
    </row>
    <row r="124" spans="1:4" s="33" customFormat="1">
      <c r="A124" s="963"/>
      <c r="B124" s="981" t="s">
        <v>1365</v>
      </c>
      <c r="C124" s="981" t="s">
        <v>1362</v>
      </c>
      <c r="D124" s="982">
        <v>9509</v>
      </c>
    </row>
    <row r="125" spans="1:4" s="33" customFormat="1">
      <c r="A125" s="963"/>
      <c r="B125" s="981" t="s">
        <v>1366</v>
      </c>
      <c r="C125" s="981" t="s">
        <v>1367</v>
      </c>
      <c r="D125" s="982">
        <v>1019</v>
      </c>
    </row>
    <row r="126" spans="1:4" s="33" customFormat="1">
      <c r="A126" s="963"/>
      <c r="B126" s="981" t="s">
        <v>1368</v>
      </c>
      <c r="C126" s="981" t="s">
        <v>1367</v>
      </c>
      <c r="D126" s="982">
        <v>1019</v>
      </c>
    </row>
    <row r="127" spans="1:4" s="33" customFormat="1">
      <c r="A127" s="963"/>
      <c r="B127" s="981" t="s">
        <v>1369</v>
      </c>
      <c r="C127" s="981" t="s">
        <v>1367</v>
      </c>
      <c r="D127" s="982">
        <v>1019</v>
      </c>
    </row>
    <row r="128" spans="1:4" s="33" customFormat="1">
      <c r="A128" s="963"/>
      <c r="B128" s="981" t="s">
        <v>1370</v>
      </c>
      <c r="C128" s="981" t="s">
        <v>1367</v>
      </c>
      <c r="D128" s="982">
        <v>1019</v>
      </c>
    </row>
    <row r="129" spans="1:4" s="33" customFormat="1">
      <c r="A129" s="963"/>
      <c r="B129" s="981" t="s">
        <v>1371</v>
      </c>
      <c r="C129" s="981" t="s">
        <v>1372</v>
      </c>
      <c r="D129" s="982">
        <v>1180</v>
      </c>
    </row>
    <row r="130" spans="1:4" s="33" customFormat="1">
      <c r="A130" s="963"/>
      <c r="B130" s="981" t="s">
        <v>1373</v>
      </c>
      <c r="C130" s="981" t="s">
        <v>1372</v>
      </c>
      <c r="D130" s="982">
        <v>1180</v>
      </c>
    </row>
    <row r="131" spans="1:4" s="33" customFormat="1">
      <c r="A131" s="963"/>
      <c r="B131" s="981" t="s">
        <v>1374</v>
      </c>
      <c r="C131" s="981" t="s">
        <v>1372</v>
      </c>
      <c r="D131" s="982">
        <v>1180</v>
      </c>
    </row>
    <row r="132" spans="1:4" s="33" customFormat="1">
      <c r="A132" s="963"/>
      <c r="B132" s="981" t="s">
        <v>1375</v>
      </c>
      <c r="C132" s="981" t="s">
        <v>1372</v>
      </c>
      <c r="D132" s="982">
        <v>1180</v>
      </c>
    </row>
    <row r="133" spans="1:4" s="33" customFormat="1">
      <c r="A133" s="963"/>
      <c r="B133" s="981" t="s">
        <v>1376</v>
      </c>
      <c r="C133" s="981" t="s">
        <v>1377</v>
      </c>
      <c r="D133" s="982">
        <v>7319.13</v>
      </c>
    </row>
    <row r="134" spans="1:4" s="33" customFormat="1">
      <c r="A134" s="963"/>
      <c r="B134" s="981" t="s">
        <v>1378</v>
      </c>
      <c r="C134" s="981" t="s">
        <v>1379</v>
      </c>
      <c r="D134" s="982">
        <v>7319.13</v>
      </c>
    </row>
    <row r="135" spans="1:4" s="33" customFormat="1">
      <c r="A135" s="963"/>
      <c r="B135" s="981" t="s">
        <v>1380</v>
      </c>
      <c r="C135" s="981" t="s">
        <v>1381</v>
      </c>
      <c r="D135" s="982">
        <v>1084.98</v>
      </c>
    </row>
    <row r="136" spans="1:4" s="33" customFormat="1">
      <c r="A136" s="963"/>
      <c r="B136" s="981" t="s">
        <v>1382</v>
      </c>
      <c r="C136" s="981" t="s">
        <v>1383</v>
      </c>
      <c r="D136" s="982">
        <v>1256.29</v>
      </c>
    </row>
    <row r="137" spans="1:4" s="33" customFormat="1">
      <c r="A137" s="963"/>
      <c r="B137" s="981" t="s">
        <v>1384</v>
      </c>
      <c r="C137" s="981" t="s">
        <v>1385</v>
      </c>
      <c r="D137" s="982">
        <v>1598.92</v>
      </c>
    </row>
    <row r="138" spans="1:4" s="33" customFormat="1">
      <c r="A138" s="963"/>
      <c r="B138" s="981" t="s">
        <v>1386</v>
      </c>
      <c r="C138" s="981" t="s">
        <v>1387</v>
      </c>
      <c r="D138" s="982">
        <v>5607.64</v>
      </c>
    </row>
    <row r="139" spans="1:4" s="33" customFormat="1">
      <c r="A139" s="963"/>
      <c r="B139" s="981" t="s">
        <v>1388</v>
      </c>
      <c r="C139" s="981" t="s">
        <v>1389</v>
      </c>
      <c r="D139" s="982">
        <v>1738.26</v>
      </c>
    </row>
    <row r="140" spans="1:4" s="33" customFormat="1">
      <c r="A140" s="963"/>
      <c r="B140" s="981" t="s">
        <v>1390</v>
      </c>
      <c r="C140" s="981" t="s">
        <v>1389</v>
      </c>
      <c r="D140" s="982">
        <v>1738.26</v>
      </c>
    </row>
    <row r="141" spans="1:4" s="33" customFormat="1">
      <c r="A141" s="963"/>
      <c r="B141" s="981" t="s">
        <v>1391</v>
      </c>
      <c r="C141" s="981" t="s">
        <v>1389</v>
      </c>
      <c r="D141" s="982">
        <v>1738.26</v>
      </c>
    </row>
    <row r="142" spans="1:4" s="33" customFormat="1">
      <c r="A142" s="963"/>
      <c r="B142" s="981" t="s">
        <v>1392</v>
      </c>
      <c r="C142" s="981" t="s">
        <v>1393</v>
      </c>
      <c r="D142" s="982">
        <v>1303.48</v>
      </c>
    </row>
    <row r="143" spans="1:4" s="33" customFormat="1">
      <c r="A143" s="963"/>
      <c r="B143" s="981" t="s">
        <v>1394</v>
      </c>
      <c r="C143" s="981" t="s">
        <v>1395</v>
      </c>
      <c r="D143" s="982">
        <v>9896.7999999999993</v>
      </c>
    </row>
    <row r="144" spans="1:4" s="33" customFormat="1">
      <c r="A144" s="963"/>
      <c r="B144" s="981" t="s">
        <v>1396</v>
      </c>
      <c r="C144" s="981" t="s">
        <v>1397</v>
      </c>
      <c r="D144" s="982">
        <v>8629.1200000000008</v>
      </c>
    </row>
    <row r="145" spans="1:4" s="33" customFormat="1">
      <c r="A145" s="963"/>
      <c r="B145" s="981" t="s">
        <v>1398</v>
      </c>
      <c r="C145" s="981" t="s">
        <v>1399</v>
      </c>
      <c r="D145" s="982">
        <v>1423.36</v>
      </c>
    </row>
    <row r="146" spans="1:4" s="33" customFormat="1">
      <c r="A146" s="963"/>
      <c r="B146" s="981" t="s">
        <v>1400</v>
      </c>
      <c r="C146" s="981" t="s">
        <v>1401</v>
      </c>
      <c r="D146" s="982">
        <v>3247.04</v>
      </c>
    </row>
    <row r="147" spans="1:4" s="33" customFormat="1">
      <c r="A147" s="963"/>
      <c r="B147" s="981" t="s">
        <v>1402</v>
      </c>
      <c r="C147" s="981" t="s">
        <v>1401</v>
      </c>
      <c r="D147" s="982">
        <v>1256.56</v>
      </c>
    </row>
    <row r="148" spans="1:4" s="33" customFormat="1">
      <c r="A148" s="963"/>
      <c r="B148" s="981" t="s">
        <v>1403</v>
      </c>
      <c r="C148" s="981" t="s">
        <v>1404</v>
      </c>
      <c r="D148" s="982">
        <v>33000</v>
      </c>
    </row>
    <row r="149" spans="1:4" s="33" customFormat="1">
      <c r="A149" s="963"/>
      <c r="B149" s="981" t="s">
        <v>1405</v>
      </c>
      <c r="C149" s="981" t="s">
        <v>1406</v>
      </c>
      <c r="D149" s="982">
        <v>8734.8799999999992</v>
      </c>
    </row>
    <row r="150" spans="1:4" s="33" customFormat="1">
      <c r="A150" s="963"/>
      <c r="B150" s="981" t="s">
        <v>1407</v>
      </c>
      <c r="C150" s="981" t="s">
        <v>1408</v>
      </c>
      <c r="D150" s="982">
        <v>8734.8799999999992</v>
      </c>
    </row>
    <row r="151" spans="1:4" s="33" customFormat="1">
      <c r="A151" s="963"/>
      <c r="B151" s="981" t="s">
        <v>1409</v>
      </c>
      <c r="C151" s="981" t="s">
        <v>1410</v>
      </c>
      <c r="D151" s="982">
        <v>8734.8799999999992</v>
      </c>
    </row>
    <row r="152" spans="1:4" s="33" customFormat="1">
      <c r="A152" s="963"/>
      <c r="B152" s="981" t="s">
        <v>1411</v>
      </c>
      <c r="C152" s="981" t="s">
        <v>1412</v>
      </c>
      <c r="D152" s="982">
        <v>8734.8799999999992</v>
      </c>
    </row>
    <row r="153" spans="1:4" s="33" customFormat="1">
      <c r="A153" s="963"/>
      <c r="B153" s="981" t="s">
        <v>1413</v>
      </c>
      <c r="C153" s="981" t="s">
        <v>1414</v>
      </c>
      <c r="D153" s="982">
        <v>8734.8799999999992</v>
      </c>
    </row>
    <row r="154" spans="1:4" s="33" customFormat="1">
      <c r="A154" s="963"/>
      <c r="B154" s="981" t="s">
        <v>1415</v>
      </c>
      <c r="C154" s="981" t="s">
        <v>1416</v>
      </c>
      <c r="D154" s="982">
        <v>8734.8799999999992</v>
      </c>
    </row>
    <row r="155" spans="1:4" s="33" customFormat="1">
      <c r="A155" s="963"/>
      <c r="B155" s="981" t="s">
        <v>1417</v>
      </c>
      <c r="C155" s="981" t="s">
        <v>1418</v>
      </c>
      <c r="D155" s="982">
        <v>4715</v>
      </c>
    </row>
    <row r="156" spans="1:4" s="33" customFormat="1">
      <c r="A156" s="963"/>
      <c r="B156" s="981" t="s">
        <v>1419</v>
      </c>
      <c r="C156" s="981" t="s">
        <v>1420</v>
      </c>
      <c r="D156" s="982">
        <v>4715</v>
      </c>
    </row>
    <row r="157" spans="1:4" s="33" customFormat="1">
      <c r="A157" s="963"/>
      <c r="B157" s="981" t="s">
        <v>1421</v>
      </c>
      <c r="C157" s="981" t="s">
        <v>1422</v>
      </c>
      <c r="D157" s="982">
        <v>2145</v>
      </c>
    </row>
    <row r="158" spans="1:4" s="33" customFormat="1">
      <c r="A158" s="963"/>
      <c r="B158" s="981" t="s">
        <v>1423</v>
      </c>
      <c r="C158" s="981" t="s">
        <v>1424</v>
      </c>
      <c r="D158" s="982">
        <v>2145</v>
      </c>
    </row>
    <row r="159" spans="1:4" s="33" customFormat="1">
      <c r="A159" s="963"/>
      <c r="B159" s="981" t="s">
        <v>1425</v>
      </c>
      <c r="C159" s="981" t="s">
        <v>1426</v>
      </c>
      <c r="D159" s="982">
        <v>1300</v>
      </c>
    </row>
    <row r="160" spans="1:4" s="33" customFormat="1">
      <c r="A160" s="963"/>
      <c r="B160" s="981" t="s">
        <v>1427</v>
      </c>
      <c r="C160" s="981" t="s">
        <v>1428</v>
      </c>
      <c r="D160" s="982">
        <v>2222.14</v>
      </c>
    </row>
    <row r="161" spans="1:4" s="33" customFormat="1">
      <c r="A161" s="963"/>
      <c r="B161" s="981" t="s">
        <v>1429</v>
      </c>
      <c r="C161" s="981" t="s">
        <v>1428</v>
      </c>
      <c r="D161" s="982">
        <v>2222.14</v>
      </c>
    </row>
    <row r="162" spans="1:4" s="33" customFormat="1">
      <c r="A162" s="963"/>
      <c r="B162" s="981" t="s">
        <v>1430</v>
      </c>
      <c r="C162" s="981" t="s">
        <v>1431</v>
      </c>
      <c r="D162" s="982">
        <v>14553</v>
      </c>
    </row>
    <row r="163" spans="1:4" s="33" customFormat="1">
      <c r="A163" s="963"/>
      <c r="B163" s="981" t="s">
        <v>1432</v>
      </c>
      <c r="C163" s="981" t="s">
        <v>1433</v>
      </c>
      <c r="D163" s="982">
        <v>15000</v>
      </c>
    </row>
    <row r="164" spans="1:4" s="33" customFormat="1">
      <c r="A164" s="963"/>
      <c r="B164" s="981" t="s">
        <v>1434</v>
      </c>
      <c r="C164" s="981" t="s">
        <v>1435</v>
      </c>
      <c r="D164" s="982">
        <v>8448.76</v>
      </c>
    </row>
    <row r="165" spans="1:4" s="33" customFormat="1">
      <c r="A165" s="963"/>
      <c r="B165" s="981" t="s">
        <v>1436</v>
      </c>
      <c r="C165" s="981" t="s">
        <v>1435</v>
      </c>
      <c r="D165" s="982">
        <v>8448.76</v>
      </c>
    </row>
    <row r="166" spans="1:4" s="33" customFormat="1">
      <c r="A166" s="963"/>
      <c r="B166" s="981" t="s">
        <v>1437</v>
      </c>
      <c r="C166" s="981" t="s">
        <v>1435</v>
      </c>
      <c r="D166" s="982">
        <v>8448.76</v>
      </c>
    </row>
    <row r="167" spans="1:4" s="33" customFormat="1">
      <c r="A167" s="963"/>
      <c r="B167" s="981" t="s">
        <v>1438</v>
      </c>
      <c r="C167" s="981" t="s">
        <v>1435</v>
      </c>
      <c r="D167" s="982">
        <v>8448.76</v>
      </c>
    </row>
    <row r="168" spans="1:4" s="33" customFormat="1">
      <c r="A168" s="963"/>
      <c r="B168" s="981" t="s">
        <v>1439</v>
      </c>
      <c r="C168" s="981" t="s">
        <v>1435</v>
      </c>
      <c r="D168" s="982">
        <v>8448.76</v>
      </c>
    </row>
    <row r="169" spans="1:4" s="33" customFormat="1">
      <c r="A169" s="963"/>
      <c r="B169" s="981" t="s">
        <v>1440</v>
      </c>
      <c r="C169" s="981" t="s">
        <v>1435</v>
      </c>
      <c r="D169" s="982">
        <v>8448.75</v>
      </c>
    </row>
    <row r="170" spans="1:4" s="33" customFormat="1">
      <c r="A170" s="963"/>
      <c r="B170" s="981" t="s">
        <v>1441</v>
      </c>
      <c r="C170" s="981" t="s">
        <v>1435</v>
      </c>
      <c r="D170" s="982">
        <v>8448.75</v>
      </c>
    </row>
    <row r="171" spans="1:4" s="33" customFormat="1">
      <c r="A171" s="963"/>
      <c r="B171" s="981" t="s">
        <v>1442</v>
      </c>
      <c r="C171" s="981" t="s">
        <v>1443</v>
      </c>
      <c r="D171" s="982">
        <v>1890</v>
      </c>
    </row>
    <row r="172" spans="1:4" s="33" customFormat="1">
      <c r="A172" s="963"/>
      <c r="B172" s="981" t="s">
        <v>1444</v>
      </c>
      <c r="C172" s="981" t="s">
        <v>1445</v>
      </c>
      <c r="D172" s="982">
        <v>5551.2</v>
      </c>
    </row>
    <row r="173" spans="1:4" s="33" customFormat="1">
      <c r="A173" s="963"/>
      <c r="B173" s="981" t="s">
        <v>1446</v>
      </c>
      <c r="C173" s="981" t="s">
        <v>1447</v>
      </c>
      <c r="D173" s="982">
        <v>4862.71</v>
      </c>
    </row>
    <row r="174" spans="1:4" s="33" customFormat="1">
      <c r="A174" s="963"/>
      <c r="B174" s="981" t="s">
        <v>1448</v>
      </c>
      <c r="C174" s="981" t="s">
        <v>1449</v>
      </c>
      <c r="D174" s="982">
        <v>3469.57</v>
      </c>
    </row>
    <row r="175" spans="1:4" s="33" customFormat="1">
      <c r="A175" s="963"/>
      <c r="B175" s="981" t="s">
        <v>1450</v>
      </c>
      <c r="C175" s="981" t="s">
        <v>1451</v>
      </c>
      <c r="D175" s="982">
        <v>8591</v>
      </c>
    </row>
    <row r="176" spans="1:4" s="33" customFormat="1">
      <c r="A176" s="963"/>
      <c r="B176" s="981" t="s">
        <v>1452</v>
      </c>
      <c r="C176" s="981" t="s">
        <v>1453</v>
      </c>
      <c r="D176" s="982">
        <v>409</v>
      </c>
    </row>
    <row r="177" spans="1:4" s="33" customFormat="1">
      <c r="A177" s="963"/>
      <c r="B177" s="981" t="s">
        <v>1454</v>
      </c>
      <c r="C177" s="981" t="s">
        <v>1455</v>
      </c>
      <c r="D177" s="982">
        <v>15004.5</v>
      </c>
    </row>
    <row r="178" spans="1:4" s="33" customFormat="1">
      <c r="A178" s="963"/>
      <c r="B178" s="981" t="s">
        <v>1456</v>
      </c>
      <c r="C178" s="981" t="s">
        <v>1455</v>
      </c>
      <c r="D178" s="982">
        <v>15012</v>
      </c>
    </row>
    <row r="179" spans="1:4" s="33" customFormat="1">
      <c r="A179" s="963"/>
      <c r="B179" s="981" t="s">
        <v>1457</v>
      </c>
      <c r="C179" s="981" t="s">
        <v>1455</v>
      </c>
      <c r="D179" s="982">
        <v>15012</v>
      </c>
    </row>
    <row r="180" spans="1:4" s="33" customFormat="1">
      <c r="A180" s="963"/>
      <c r="B180" s="981" t="s">
        <v>1458</v>
      </c>
      <c r="C180" s="981" t="s">
        <v>1455</v>
      </c>
      <c r="D180" s="982">
        <v>15015.75</v>
      </c>
    </row>
    <row r="181" spans="1:4" s="33" customFormat="1">
      <c r="A181" s="963"/>
      <c r="B181" s="981" t="s">
        <v>1459</v>
      </c>
      <c r="C181" s="981" t="s">
        <v>1455</v>
      </c>
      <c r="D181" s="982">
        <v>15015.75</v>
      </c>
    </row>
    <row r="182" spans="1:4" s="33" customFormat="1">
      <c r="A182" s="963"/>
      <c r="B182" s="981" t="s">
        <v>1460</v>
      </c>
      <c r="C182" s="981" t="s">
        <v>1461</v>
      </c>
      <c r="D182" s="982">
        <v>3510.63</v>
      </c>
    </row>
    <row r="183" spans="1:4" s="33" customFormat="1">
      <c r="A183" s="963"/>
      <c r="B183" s="981" t="s">
        <v>1462</v>
      </c>
      <c r="C183" s="981" t="s">
        <v>1461</v>
      </c>
      <c r="D183" s="982">
        <v>3510.63</v>
      </c>
    </row>
    <row r="184" spans="1:4" s="33" customFormat="1">
      <c r="A184" s="963"/>
      <c r="B184" s="981" t="s">
        <v>1463</v>
      </c>
      <c r="C184" s="981" t="s">
        <v>1461</v>
      </c>
      <c r="D184" s="982">
        <v>3510.63</v>
      </c>
    </row>
    <row r="185" spans="1:4" s="33" customFormat="1">
      <c r="A185" s="963"/>
      <c r="B185" s="981" t="s">
        <v>1464</v>
      </c>
      <c r="C185" s="981" t="s">
        <v>1465</v>
      </c>
      <c r="D185" s="982">
        <v>7790.83</v>
      </c>
    </row>
    <row r="186" spans="1:4" s="33" customFormat="1">
      <c r="A186" s="963"/>
      <c r="B186" s="981" t="s">
        <v>1466</v>
      </c>
      <c r="C186" s="981" t="s">
        <v>1467</v>
      </c>
      <c r="D186" s="982">
        <v>13758.84</v>
      </c>
    </row>
    <row r="187" spans="1:4" s="33" customFormat="1">
      <c r="A187" s="963"/>
      <c r="B187" s="981" t="s">
        <v>1468</v>
      </c>
      <c r="C187" s="981" t="s">
        <v>1469</v>
      </c>
      <c r="D187" s="982">
        <v>7502.34</v>
      </c>
    </row>
    <row r="188" spans="1:4" s="33" customFormat="1">
      <c r="A188" s="963"/>
      <c r="B188" s="981" t="s">
        <v>1470</v>
      </c>
      <c r="C188" s="981" t="s">
        <v>1471</v>
      </c>
      <c r="D188" s="982">
        <v>3438.86</v>
      </c>
    </row>
    <row r="189" spans="1:4" s="33" customFormat="1">
      <c r="A189" s="963"/>
      <c r="B189" s="981" t="s">
        <v>1472</v>
      </c>
      <c r="C189" s="981" t="s">
        <v>1471</v>
      </c>
      <c r="D189" s="982">
        <v>3438.86</v>
      </c>
    </row>
    <row r="190" spans="1:4" s="33" customFormat="1">
      <c r="A190" s="963"/>
      <c r="B190" s="981" t="s">
        <v>1473</v>
      </c>
      <c r="C190" s="981" t="s">
        <v>1474</v>
      </c>
      <c r="D190" s="982">
        <v>1243.6099999999999</v>
      </c>
    </row>
    <row r="191" spans="1:4" s="33" customFormat="1">
      <c r="A191" s="963"/>
      <c r="B191" s="981" t="s">
        <v>1475</v>
      </c>
      <c r="C191" s="981" t="s">
        <v>1476</v>
      </c>
      <c r="D191" s="982">
        <v>46214.52</v>
      </c>
    </row>
    <row r="192" spans="1:4" s="33" customFormat="1">
      <c r="A192" s="963"/>
      <c r="B192" s="981" t="s">
        <v>1477</v>
      </c>
      <c r="C192" s="981" t="s">
        <v>1478</v>
      </c>
      <c r="D192" s="982">
        <v>17875</v>
      </c>
    </row>
    <row r="193" spans="1:4" s="33" customFormat="1">
      <c r="A193" s="963"/>
      <c r="B193" s="981" t="s">
        <v>1479</v>
      </c>
      <c r="C193" s="981" t="s">
        <v>1480</v>
      </c>
      <c r="D193" s="982">
        <v>2434.54</v>
      </c>
    </row>
    <row r="194" spans="1:4" s="33" customFormat="1">
      <c r="A194" s="963"/>
      <c r="B194" s="981" t="s">
        <v>1481</v>
      </c>
      <c r="C194" s="981" t="s">
        <v>1482</v>
      </c>
      <c r="D194" s="982">
        <v>44664.21</v>
      </c>
    </row>
    <row r="195" spans="1:4" s="33" customFormat="1">
      <c r="A195" s="963"/>
      <c r="B195" s="981" t="s">
        <v>1483</v>
      </c>
      <c r="C195" s="981" t="s">
        <v>1484</v>
      </c>
      <c r="D195" s="982">
        <v>44664.21</v>
      </c>
    </row>
    <row r="196" spans="1:4" s="33" customFormat="1">
      <c r="A196" s="963"/>
      <c r="B196" s="981" t="s">
        <v>1485</v>
      </c>
      <c r="C196" s="981" t="s">
        <v>1482</v>
      </c>
      <c r="D196" s="982">
        <v>36486.11</v>
      </c>
    </row>
    <row r="197" spans="1:4" s="33" customFormat="1">
      <c r="A197" s="963"/>
      <c r="B197" s="981" t="s">
        <v>1486</v>
      </c>
      <c r="C197" s="981" t="s">
        <v>1482</v>
      </c>
      <c r="D197" s="982">
        <v>36486.1</v>
      </c>
    </row>
    <row r="198" spans="1:4" s="33" customFormat="1">
      <c r="A198" s="963"/>
      <c r="B198" s="981" t="s">
        <v>1487</v>
      </c>
      <c r="C198" s="981" t="s">
        <v>1488</v>
      </c>
      <c r="D198" s="982">
        <v>2981.38</v>
      </c>
    </row>
    <row r="199" spans="1:4" s="33" customFormat="1">
      <c r="A199" s="963"/>
      <c r="B199" s="981" t="s">
        <v>1489</v>
      </c>
      <c r="C199" s="981" t="s">
        <v>1488</v>
      </c>
      <c r="D199" s="982">
        <v>2981.36</v>
      </c>
    </row>
    <row r="200" spans="1:4" s="33" customFormat="1">
      <c r="A200" s="963"/>
      <c r="B200" s="981" t="s">
        <v>1490</v>
      </c>
      <c r="C200" s="981" t="s">
        <v>1488</v>
      </c>
      <c r="D200" s="982">
        <v>2981.36</v>
      </c>
    </row>
    <row r="201" spans="1:4" s="33" customFormat="1">
      <c r="A201" s="963"/>
      <c r="B201" s="981" t="s">
        <v>1491</v>
      </c>
      <c r="C201" s="981" t="s">
        <v>1492</v>
      </c>
      <c r="D201" s="982">
        <v>14346.09</v>
      </c>
    </row>
    <row r="202" spans="1:4" s="33" customFormat="1">
      <c r="A202" s="963"/>
      <c r="B202" s="981" t="s">
        <v>1493</v>
      </c>
      <c r="C202" s="981" t="s">
        <v>1494</v>
      </c>
      <c r="D202" s="982">
        <v>17875</v>
      </c>
    </row>
    <row r="203" spans="1:4" s="33" customFormat="1">
      <c r="A203" s="963"/>
      <c r="B203" s="981" t="s">
        <v>1495</v>
      </c>
      <c r="C203" s="981" t="s">
        <v>1496</v>
      </c>
      <c r="D203" s="982">
        <v>2635.22</v>
      </c>
    </row>
    <row r="204" spans="1:4" s="33" customFormat="1">
      <c r="A204" s="963"/>
      <c r="B204" s="981" t="s">
        <v>1497</v>
      </c>
      <c r="C204" s="981" t="s">
        <v>1498</v>
      </c>
      <c r="D204" s="982">
        <v>35000</v>
      </c>
    </row>
    <row r="205" spans="1:4" s="33" customFormat="1">
      <c r="A205" s="963"/>
      <c r="B205" s="981" t="s">
        <v>1499</v>
      </c>
      <c r="C205" s="981" t="s">
        <v>1500</v>
      </c>
      <c r="D205" s="982">
        <v>9370.17</v>
      </c>
    </row>
    <row r="206" spans="1:4" s="33" customFormat="1">
      <c r="A206" s="963"/>
      <c r="B206" s="981" t="s">
        <v>1501</v>
      </c>
      <c r="C206" s="981" t="s">
        <v>1500</v>
      </c>
      <c r="D206" s="982">
        <v>9370.17</v>
      </c>
    </row>
    <row r="207" spans="1:4" s="33" customFormat="1">
      <c r="A207" s="963"/>
      <c r="B207" s="981" t="s">
        <v>1502</v>
      </c>
      <c r="C207" s="981" t="s">
        <v>1500</v>
      </c>
      <c r="D207" s="982">
        <v>9370.17</v>
      </c>
    </row>
    <row r="208" spans="1:4" s="33" customFormat="1">
      <c r="A208" s="963"/>
      <c r="B208" s="981" t="s">
        <v>1503</v>
      </c>
      <c r="C208" s="981" t="s">
        <v>1500</v>
      </c>
      <c r="D208" s="982">
        <v>9370.17</v>
      </c>
    </row>
    <row r="209" spans="1:4" s="33" customFormat="1">
      <c r="A209" s="963"/>
      <c r="B209" s="981" t="s">
        <v>1504</v>
      </c>
      <c r="C209" s="981" t="s">
        <v>1500</v>
      </c>
      <c r="D209" s="982">
        <v>9370.17</v>
      </c>
    </row>
    <row r="210" spans="1:4" s="33" customFormat="1">
      <c r="A210" s="963"/>
      <c r="B210" s="981" t="s">
        <v>1505</v>
      </c>
      <c r="C210" s="981" t="s">
        <v>1500</v>
      </c>
      <c r="D210" s="982">
        <v>9370.17</v>
      </c>
    </row>
    <row r="211" spans="1:4" s="33" customFormat="1">
      <c r="A211" s="963"/>
      <c r="B211" s="981" t="s">
        <v>1506</v>
      </c>
      <c r="C211" s="981" t="s">
        <v>1478</v>
      </c>
      <c r="D211" s="982">
        <v>17712.25</v>
      </c>
    </row>
    <row r="212" spans="1:4" s="33" customFormat="1">
      <c r="A212" s="963"/>
      <c r="B212" s="981" t="s">
        <v>1507</v>
      </c>
      <c r="C212" s="981" t="s">
        <v>1508</v>
      </c>
      <c r="D212" s="982">
        <v>2618.46</v>
      </c>
    </row>
    <row r="213" spans="1:4" s="33" customFormat="1">
      <c r="A213" s="963"/>
      <c r="B213" s="981" t="s">
        <v>1509</v>
      </c>
      <c r="C213" s="981" t="s">
        <v>1510</v>
      </c>
      <c r="D213" s="982">
        <v>7719.23</v>
      </c>
    </row>
    <row r="214" spans="1:4" s="33" customFormat="1">
      <c r="A214" s="963"/>
      <c r="B214" s="981" t="s">
        <v>1511</v>
      </c>
      <c r="C214" s="981" t="s">
        <v>1512</v>
      </c>
      <c r="D214" s="982">
        <v>1121.74</v>
      </c>
    </row>
    <row r="215" spans="1:4" s="33" customFormat="1">
      <c r="A215" s="963"/>
      <c r="B215" s="981" t="s">
        <v>1513</v>
      </c>
      <c r="C215" s="981" t="s">
        <v>1465</v>
      </c>
      <c r="D215" s="982">
        <v>5532.27</v>
      </c>
    </row>
    <row r="216" spans="1:4" s="33" customFormat="1">
      <c r="A216" s="963"/>
      <c r="B216" s="981" t="s">
        <v>1514</v>
      </c>
      <c r="C216" s="981" t="s">
        <v>1515</v>
      </c>
      <c r="D216" s="982">
        <v>5273.5</v>
      </c>
    </row>
    <row r="217" spans="1:4" s="33" customFormat="1">
      <c r="A217" s="963"/>
      <c r="B217" s="981" t="s">
        <v>1516</v>
      </c>
      <c r="C217" s="981" t="s">
        <v>1515</v>
      </c>
      <c r="D217" s="982">
        <v>5273.49</v>
      </c>
    </row>
    <row r="218" spans="1:4" s="33" customFormat="1">
      <c r="A218" s="963"/>
      <c r="B218" s="981" t="s">
        <v>1517</v>
      </c>
      <c r="C218" s="981" t="s">
        <v>1515</v>
      </c>
      <c r="D218" s="982">
        <v>5273.5</v>
      </c>
    </row>
    <row r="219" spans="1:4" s="33" customFormat="1">
      <c r="A219" s="963"/>
      <c r="B219" s="981" t="s">
        <v>1518</v>
      </c>
      <c r="C219" s="981" t="s">
        <v>1356</v>
      </c>
      <c r="D219" s="982">
        <v>5740.81</v>
      </c>
    </row>
    <row r="220" spans="1:4" s="33" customFormat="1">
      <c r="A220" s="963"/>
      <c r="B220" s="981" t="s">
        <v>1519</v>
      </c>
      <c r="C220" s="981" t="s">
        <v>1356</v>
      </c>
      <c r="D220" s="982">
        <v>13299.47</v>
      </c>
    </row>
    <row r="221" spans="1:4" s="33" customFormat="1">
      <c r="A221" s="963"/>
      <c r="B221" s="981" t="s">
        <v>1520</v>
      </c>
      <c r="C221" s="981" t="s">
        <v>1356</v>
      </c>
      <c r="D221" s="982">
        <v>13299.47</v>
      </c>
    </row>
    <row r="222" spans="1:4" s="33" customFormat="1">
      <c r="A222" s="963"/>
      <c r="B222" s="981" t="s">
        <v>1521</v>
      </c>
      <c r="C222" s="981" t="s">
        <v>1356</v>
      </c>
      <c r="D222" s="982">
        <v>13299.47</v>
      </c>
    </row>
    <row r="223" spans="1:4" s="33" customFormat="1">
      <c r="A223" s="963"/>
      <c r="B223" s="981" t="s">
        <v>1522</v>
      </c>
      <c r="C223" s="981" t="s">
        <v>1523</v>
      </c>
      <c r="D223" s="982">
        <v>3829.87</v>
      </c>
    </row>
    <row r="224" spans="1:4" s="33" customFormat="1">
      <c r="A224" s="963"/>
      <c r="B224" s="981" t="s">
        <v>1524</v>
      </c>
      <c r="C224" s="981" t="s">
        <v>1523</v>
      </c>
      <c r="D224" s="982">
        <v>3829.87</v>
      </c>
    </row>
    <row r="225" spans="1:4" s="33" customFormat="1">
      <c r="A225" s="963"/>
      <c r="B225" s="981" t="s">
        <v>1525</v>
      </c>
      <c r="C225" s="981" t="s">
        <v>1526</v>
      </c>
      <c r="D225" s="982">
        <v>6383.47</v>
      </c>
    </row>
    <row r="226" spans="1:4" s="33" customFormat="1">
      <c r="A226" s="963"/>
      <c r="B226" s="981" t="s">
        <v>1527</v>
      </c>
      <c r="C226" s="981" t="s">
        <v>1526</v>
      </c>
      <c r="D226" s="982">
        <v>6383.47</v>
      </c>
    </row>
    <row r="227" spans="1:4" s="33" customFormat="1">
      <c r="A227" s="963"/>
      <c r="B227" s="981" t="s">
        <v>1528</v>
      </c>
      <c r="C227" s="981" t="s">
        <v>1529</v>
      </c>
      <c r="D227" s="982">
        <v>966.96</v>
      </c>
    </row>
    <row r="228" spans="1:4" s="33" customFormat="1">
      <c r="A228" s="963"/>
      <c r="B228" s="981" t="s">
        <v>1530</v>
      </c>
      <c r="C228" s="981" t="s">
        <v>1531</v>
      </c>
      <c r="D228" s="982">
        <v>966.95</v>
      </c>
    </row>
    <row r="229" spans="1:4" s="33" customFormat="1">
      <c r="A229" s="963"/>
      <c r="B229" s="981" t="s">
        <v>1532</v>
      </c>
      <c r="C229" s="981" t="s">
        <v>1533</v>
      </c>
      <c r="D229" s="982">
        <v>1657.5</v>
      </c>
    </row>
    <row r="230" spans="1:4" s="33" customFormat="1">
      <c r="A230" s="963"/>
      <c r="B230" s="981" t="s">
        <v>1534</v>
      </c>
      <c r="C230" s="981" t="s">
        <v>1535</v>
      </c>
      <c r="D230" s="982">
        <v>40963.4</v>
      </c>
    </row>
    <row r="231" spans="1:4" s="33" customFormat="1">
      <c r="A231" s="963"/>
      <c r="B231" s="981" t="s">
        <v>1536</v>
      </c>
      <c r="C231" s="981" t="s">
        <v>1537</v>
      </c>
      <c r="D231" s="982">
        <v>5983.43</v>
      </c>
    </row>
    <row r="232" spans="1:4" s="33" customFormat="1">
      <c r="A232" s="963"/>
      <c r="B232" s="981" t="s">
        <v>1538</v>
      </c>
      <c r="C232" s="981" t="s">
        <v>1539</v>
      </c>
      <c r="D232" s="982">
        <v>3024.48</v>
      </c>
    </row>
    <row r="233" spans="1:4" s="33" customFormat="1">
      <c r="A233" s="963"/>
      <c r="B233" s="981" t="s">
        <v>1540</v>
      </c>
      <c r="C233" s="981" t="s">
        <v>1541</v>
      </c>
      <c r="D233" s="982">
        <v>2872.34</v>
      </c>
    </row>
    <row r="234" spans="1:4" s="33" customFormat="1">
      <c r="A234" s="963"/>
      <c r="B234" s="981" t="s">
        <v>1542</v>
      </c>
      <c r="C234" s="981" t="s">
        <v>1543</v>
      </c>
      <c r="D234" s="982">
        <v>25982.78</v>
      </c>
    </row>
    <row r="235" spans="1:4" s="33" customFormat="1">
      <c r="A235" s="963"/>
      <c r="B235" s="981" t="s">
        <v>1544</v>
      </c>
      <c r="C235" s="981" t="s">
        <v>1545</v>
      </c>
      <c r="D235" s="982">
        <v>2804.36</v>
      </c>
    </row>
    <row r="236" spans="1:4" s="33" customFormat="1">
      <c r="A236" s="963"/>
      <c r="B236" s="981" t="s">
        <v>1546</v>
      </c>
      <c r="C236" s="981" t="s">
        <v>1547</v>
      </c>
      <c r="D236" s="982">
        <v>8576.0300000000007</v>
      </c>
    </row>
    <row r="237" spans="1:4" s="33" customFormat="1">
      <c r="A237" s="963"/>
      <c r="B237" s="981" t="s">
        <v>1548</v>
      </c>
      <c r="C237" s="981" t="s">
        <v>1549</v>
      </c>
      <c r="D237" s="982">
        <v>10560</v>
      </c>
    </row>
    <row r="238" spans="1:4" s="33" customFormat="1">
      <c r="A238" s="963"/>
      <c r="B238" s="981" t="s">
        <v>1550</v>
      </c>
      <c r="C238" s="981" t="s">
        <v>1551</v>
      </c>
      <c r="D238" s="982">
        <v>2317.6999999999998</v>
      </c>
    </row>
    <row r="239" spans="1:4" s="33" customFormat="1">
      <c r="A239" s="963"/>
      <c r="B239" s="981" t="s">
        <v>1552</v>
      </c>
      <c r="C239" s="981" t="s">
        <v>1553</v>
      </c>
      <c r="D239" s="982">
        <v>7091.63</v>
      </c>
    </row>
    <row r="240" spans="1:4" s="33" customFormat="1">
      <c r="A240" s="963"/>
      <c r="B240" s="981" t="s">
        <v>1554</v>
      </c>
      <c r="C240" s="981" t="s">
        <v>1553</v>
      </c>
      <c r="D240" s="982">
        <v>7091.63</v>
      </c>
    </row>
    <row r="241" spans="1:4" s="33" customFormat="1">
      <c r="A241" s="963"/>
      <c r="B241" s="981" t="s">
        <v>1555</v>
      </c>
      <c r="C241" s="981" t="s">
        <v>1553</v>
      </c>
      <c r="D241" s="982">
        <v>7091.62</v>
      </c>
    </row>
    <row r="242" spans="1:4" s="33" customFormat="1">
      <c r="A242" s="963"/>
      <c r="B242" s="981" t="s">
        <v>1556</v>
      </c>
      <c r="C242" s="981" t="s">
        <v>1553</v>
      </c>
      <c r="D242" s="982">
        <v>7091.62</v>
      </c>
    </row>
    <row r="243" spans="1:4" s="33" customFormat="1">
      <c r="A243" s="963"/>
      <c r="B243" s="981" t="s">
        <v>1557</v>
      </c>
      <c r="C243" s="981" t="s">
        <v>1553</v>
      </c>
      <c r="D243" s="982">
        <v>7091.62</v>
      </c>
    </row>
    <row r="244" spans="1:4" s="33" customFormat="1">
      <c r="A244" s="963"/>
      <c r="B244" s="981" t="s">
        <v>1558</v>
      </c>
      <c r="C244" s="981" t="s">
        <v>1553</v>
      </c>
      <c r="D244" s="982">
        <v>7091.62</v>
      </c>
    </row>
    <row r="245" spans="1:4" s="33" customFormat="1">
      <c r="A245" s="963"/>
      <c r="B245" s="981" t="s">
        <v>1559</v>
      </c>
      <c r="C245" s="981" t="s">
        <v>1560</v>
      </c>
      <c r="D245" s="982">
        <v>4606.96</v>
      </c>
    </row>
    <row r="246" spans="1:4" s="33" customFormat="1">
      <c r="A246" s="963"/>
      <c r="B246" s="981" t="s">
        <v>1561</v>
      </c>
      <c r="C246" s="981" t="s">
        <v>1562</v>
      </c>
      <c r="D246" s="982">
        <v>4562.8999999999996</v>
      </c>
    </row>
    <row r="247" spans="1:4" s="33" customFormat="1">
      <c r="A247" s="963"/>
      <c r="B247" s="981" t="s">
        <v>1563</v>
      </c>
      <c r="C247" s="981" t="s">
        <v>1564</v>
      </c>
      <c r="D247" s="982">
        <v>18696</v>
      </c>
    </row>
    <row r="248" spans="1:4" s="33" customFormat="1">
      <c r="A248" s="963"/>
      <c r="B248" s="981" t="s">
        <v>1565</v>
      </c>
      <c r="C248" s="981" t="s">
        <v>1566</v>
      </c>
      <c r="D248" s="982">
        <v>18696</v>
      </c>
    </row>
    <row r="249" spans="1:4" s="33" customFormat="1">
      <c r="A249" s="963"/>
      <c r="B249" s="981" t="s">
        <v>1567</v>
      </c>
      <c r="C249" s="981" t="s">
        <v>1568</v>
      </c>
      <c r="D249" s="982">
        <v>6085.22</v>
      </c>
    </row>
    <row r="250" spans="1:4" s="33" customFormat="1">
      <c r="A250" s="963"/>
      <c r="B250" s="981" t="s">
        <v>1569</v>
      </c>
      <c r="C250" s="981" t="s">
        <v>1568</v>
      </c>
      <c r="D250" s="982">
        <v>6085.22</v>
      </c>
    </row>
    <row r="251" spans="1:4" s="33" customFormat="1">
      <c r="A251" s="963"/>
      <c r="B251" s="981" t="s">
        <v>1570</v>
      </c>
      <c r="C251" s="981" t="s">
        <v>1571</v>
      </c>
      <c r="D251" s="982">
        <v>955.65</v>
      </c>
    </row>
    <row r="252" spans="1:4" s="33" customFormat="1">
      <c r="A252" s="963"/>
      <c r="B252" s="981" t="s">
        <v>1572</v>
      </c>
      <c r="C252" s="981" t="s">
        <v>1573</v>
      </c>
      <c r="D252" s="982">
        <v>17517.5</v>
      </c>
    </row>
    <row r="253" spans="1:4" s="33" customFormat="1">
      <c r="A253" s="963"/>
      <c r="B253" s="981" t="s">
        <v>1574</v>
      </c>
      <c r="C253" s="981" t="s">
        <v>1575</v>
      </c>
      <c r="D253" s="982">
        <v>1832.6</v>
      </c>
    </row>
    <row r="254" spans="1:4" s="33" customFormat="1">
      <c r="A254" s="963"/>
      <c r="B254" s="981" t="s">
        <v>1576</v>
      </c>
      <c r="C254" s="981" t="s">
        <v>1356</v>
      </c>
      <c r="D254" s="982">
        <v>2960</v>
      </c>
    </row>
    <row r="255" spans="1:4" s="33" customFormat="1">
      <c r="A255" s="963"/>
      <c r="B255" s="981" t="s">
        <v>1577</v>
      </c>
      <c r="C255" s="981" t="s">
        <v>1578</v>
      </c>
      <c r="D255" s="982">
        <v>1303.48</v>
      </c>
    </row>
    <row r="256" spans="1:4" s="33" customFormat="1">
      <c r="A256" s="963"/>
      <c r="B256" s="981" t="s">
        <v>1579</v>
      </c>
      <c r="C256" s="981" t="s">
        <v>1580</v>
      </c>
      <c r="D256" s="982">
        <v>7763.48</v>
      </c>
    </row>
    <row r="257" spans="1:4" s="33" customFormat="1">
      <c r="A257" s="963"/>
      <c r="B257" s="981" t="s">
        <v>1581</v>
      </c>
      <c r="C257" s="981" t="s">
        <v>1582</v>
      </c>
      <c r="D257" s="982">
        <v>26580</v>
      </c>
    </row>
    <row r="258" spans="1:4" s="33" customFormat="1">
      <c r="A258" s="963"/>
      <c r="B258" s="981" t="s">
        <v>1583</v>
      </c>
      <c r="C258" s="981" t="s">
        <v>1584</v>
      </c>
      <c r="D258" s="982">
        <v>16474.45</v>
      </c>
    </row>
    <row r="259" spans="1:4" s="33" customFormat="1">
      <c r="A259" s="963"/>
      <c r="B259" s="981" t="s">
        <v>1585</v>
      </c>
      <c r="C259" s="981" t="s">
        <v>1586</v>
      </c>
      <c r="D259" s="982">
        <v>11909.42</v>
      </c>
    </row>
    <row r="260" spans="1:4" s="33" customFormat="1">
      <c r="A260" s="963"/>
      <c r="B260" s="981" t="s">
        <v>1587</v>
      </c>
      <c r="C260" s="981" t="s">
        <v>1356</v>
      </c>
      <c r="D260" s="982">
        <v>22473.34</v>
      </c>
    </row>
    <row r="261" spans="1:4" s="33" customFormat="1">
      <c r="A261" s="963"/>
      <c r="B261" s="981" t="s">
        <v>1588</v>
      </c>
      <c r="C261" s="981" t="s">
        <v>1589</v>
      </c>
      <c r="D261" s="982">
        <v>3141.07</v>
      </c>
    </row>
    <row r="262" spans="1:4" s="33" customFormat="1">
      <c r="A262" s="963"/>
      <c r="B262" s="981" t="s">
        <v>1590</v>
      </c>
      <c r="C262" s="981" t="s">
        <v>1589</v>
      </c>
      <c r="D262" s="982">
        <v>3141.08</v>
      </c>
    </row>
    <row r="263" spans="1:4" s="33" customFormat="1">
      <c r="A263" s="963"/>
      <c r="B263" s="981" t="s">
        <v>1591</v>
      </c>
      <c r="C263" s="981" t="s">
        <v>1589</v>
      </c>
      <c r="D263" s="982">
        <v>3141.07</v>
      </c>
    </row>
    <row r="264" spans="1:4" s="33" customFormat="1">
      <c r="A264" s="963"/>
      <c r="B264" s="981" t="s">
        <v>1592</v>
      </c>
      <c r="C264" s="981" t="s">
        <v>1593</v>
      </c>
      <c r="D264" s="982">
        <v>7824.35</v>
      </c>
    </row>
    <row r="265" spans="1:4" s="33" customFormat="1">
      <c r="A265" s="963"/>
      <c r="B265" s="981" t="s">
        <v>1594</v>
      </c>
      <c r="C265" s="981" t="s">
        <v>1595</v>
      </c>
      <c r="D265" s="982">
        <v>1295.6500000000001</v>
      </c>
    </row>
    <row r="266" spans="1:4" s="33" customFormat="1">
      <c r="A266" s="963"/>
      <c r="B266" s="981" t="s">
        <v>1596</v>
      </c>
      <c r="C266" s="981" t="s">
        <v>1597</v>
      </c>
      <c r="D266" s="982">
        <v>2086.09</v>
      </c>
    </row>
    <row r="267" spans="1:4" s="33" customFormat="1">
      <c r="A267" s="963"/>
      <c r="B267" s="981" t="s">
        <v>1598</v>
      </c>
      <c r="C267" s="981" t="s">
        <v>1599</v>
      </c>
      <c r="D267" s="982">
        <v>1600.33</v>
      </c>
    </row>
    <row r="268" spans="1:4" s="33" customFormat="1">
      <c r="A268" s="963"/>
      <c r="B268" s="981" t="s">
        <v>1598</v>
      </c>
      <c r="C268" s="981" t="s">
        <v>1600</v>
      </c>
      <c r="D268" s="982">
        <v>3290</v>
      </c>
    </row>
    <row r="269" spans="1:4" s="33" customFormat="1">
      <c r="A269" s="963"/>
      <c r="B269" s="981" t="s">
        <v>1601</v>
      </c>
      <c r="C269" s="981" t="s">
        <v>1602</v>
      </c>
      <c r="D269" s="982">
        <v>4346.96</v>
      </c>
    </row>
    <row r="270" spans="1:4" s="33" customFormat="1">
      <c r="A270" s="963"/>
      <c r="B270" s="981" t="s">
        <v>1603</v>
      </c>
      <c r="C270" s="981" t="s">
        <v>1604</v>
      </c>
      <c r="D270" s="982">
        <v>41993.55</v>
      </c>
    </row>
    <row r="271" spans="1:4" s="33" customFormat="1">
      <c r="A271" s="963"/>
      <c r="B271" s="981" t="s">
        <v>1605</v>
      </c>
      <c r="C271" s="981" t="s">
        <v>1597</v>
      </c>
      <c r="D271" s="982">
        <v>2086.09</v>
      </c>
    </row>
    <row r="272" spans="1:4" s="33" customFormat="1">
      <c r="A272" s="963"/>
      <c r="B272" s="981" t="s">
        <v>1606</v>
      </c>
      <c r="C272" s="981" t="s">
        <v>1607</v>
      </c>
      <c r="D272" s="982">
        <v>2365.44</v>
      </c>
    </row>
    <row r="273" spans="1:4" s="33" customFormat="1">
      <c r="A273" s="963"/>
      <c r="B273" s="981" t="s">
        <v>1608</v>
      </c>
      <c r="C273" s="981" t="s">
        <v>1609</v>
      </c>
      <c r="D273" s="982">
        <v>2608.15</v>
      </c>
    </row>
    <row r="274" spans="1:4" s="33" customFormat="1">
      <c r="A274" s="963"/>
      <c r="B274" s="981" t="s">
        <v>1610</v>
      </c>
      <c r="C274" s="981" t="s">
        <v>1609</v>
      </c>
      <c r="D274" s="982">
        <v>2608.14</v>
      </c>
    </row>
    <row r="275" spans="1:4" s="33" customFormat="1">
      <c r="A275" s="963"/>
      <c r="B275" s="981" t="s">
        <v>1611</v>
      </c>
      <c r="C275" s="981" t="s">
        <v>1612</v>
      </c>
      <c r="D275" s="982">
        <v>50500</v>
      </c>
    </row>
    <row r="276" spans="1:4" s="33" customFormat="1">
      <c r="A276" s="963"/>
      <c r="B276" s="981" t="s">
        <v>1613</v>
      </c>
      <c r="C276" s="981" t="s">
        <v>1614</v>
      </c>
      <c r="D276" s="982">
        <v>6360.63</v>
      </c>
    </row>
    <row r="277" spans="1:4" s="33" customFormat="1">
      <c r="A277" s="963"/>
      <c r="B277" s="981" t="s">
        <v>1615</v>
      </c>
      <c r="C277" s="981" t="s">
        <v>1616</v>
      </c>
      <c r="D277" s="982">
        <v>1999.13</v>
      </c>
    </row>
    <row r="278" spans="1:4" s="33" customFormat="1">
      <c r="A278" s="963"/>
      <c r="B278" s="981" t="s">
        <v>1617</v>
      </c>
      <c r="C278" s="981" t="s">
        <v>1618</v>
      </c>
      <c r="D278" s="982">
        <v>28035.79</v>
      </c>
    </row>
    <row r="279" spans="1:4" s="33" customFormat="1">
      <c r="A279" s="963"/>
      <c r="B279" s="981" t="s">
        <v>1619</v>
      </c>
      <c r="C279" s="981" t="s">
        <v>1620</v>
      </c>
      <c r="D279" s="982">
        <v>28035.78</v>
      </c>
    </row>
    <row r="280" spans="1:4" s="33" customFormat="1">
      <c r="A280" s="963"/>
      <c r="B280" s="981" t="s">
        <v>1621</v>
      </c>
      <c r="C280" s="981" t="s">
        <v>1622</v>
      </c>
      <c r="D280" s="982">
        <v>28035.78</v>
      </c>
    </row>
    <row r="281" spans="1:4" s="33" customFormat="1">
      <c r="A281" s="963"/>
      <c r="B281" s="981" t="s">
        <v>1623</v>
      </c>
      <c r="C281" s="981" t="s">
        <v>1624</v>
      </c>
      <c r="D281" s="982">
        <v>1999.13</v>
      </c>
    </row>
    <row r="282" spans="1:4" s="33" customFormat="1">
      <c r="A282" s="963"/>
      <c r="B282" s="981" t="s">
        <v>1625</v>
      </c>
      <c r="C282" s="981" t="s">
        <v>1331</v>
      </c>
      <c r="D282" s="982">
        <v>1125.28</v>
      </c>
    </row>
    <row r="283" spans="1:4" s="33" customFormat="1">
      <c r="A283" s="963"/>
      <c r="B283" s="981" t="s">
        <v>1626</v>
      </c>
      <c r="C283" s="981" t="s">
        <v>1627</v>
      </c>
      <c r="D283" s="982">
        <v>2086.09</v>
      </c>
    </row>
    <row r="284" spans="1:4" s="33" customFormat="1">
      <c r="A284" s="963"/>
      <c r="B284" s="981" t="s">
        <v>1628</v>
      </c>
      <c r="C284" s="981" t="s">
        <v>1627</v>
      </c>
      <c r="D284" s="982">
        <v>2086.09</v>
      </c>
    </row>
    <row r="285" spans="1:4" s="33" customFormat="1">
      <c r="A285" s="963"/>
      <c r="B285" s="981" t="s">
        <v>1629</v>
      </c>
      <c r="C285" s="981" t="s">
        <v>1627</v>
      </c>
      <c r="D285" s="982">
        <v>2086.09</v>
      </c>
    </row>
    <row r="286" spans="1:4" s="33" customFormat="1">
      <c r="A286" s="963"/>
      <c r="B286" s="981" t="s">
        <v>1630</v>
      </c>
      <c r="C286" s="981" t="s">
        <v>1631</v>
      </c>
      <c r="D286" s="982">
        <v>5982.6</v>
      </c>
    </row>
    <row r="287" spans="1:4" s="33" customFormat="1">
      <c r="A287" s="963"/>
      <c r="B287" s="981" t="s">
        <v>1632</v>
      </c>
      <c r="C287" s="981" t="s">
        <v>1631</v>
      </c>
      <c r="D287" s="982">
        <v>5982.6</v>
      </c>
    </row>
    <row r="288" spans="1:4" s="33" customFormat="1">
      <c r="A288" s="963"/>
      <c r="B288" s="981" t="s">
        <v>1633</v>
      </c>
      <c r="C288" s="981" t="s">
        <v>1500</v>
      </c>
      <c r="D288" s="982">
        <v>2208.6799999999998</v>
      </c>
    </row>
    <row r="289" spans="1:4" s="33" customFormat="1">
      <c r="A289" s="963"/>
      <c r="B289" s="981" t="s">
        <v>1634</v>
      </c>
      <c r="C289" s="981" t="s">
        <v>1500</v>
      </c>
      <c r="D289" s="982">
        <v>2208.6799999999998</v>
      </c>
    </row>
    <row r="290" spans="1:4" s="33" customFormat="1">
      <c r="A290" s="963"/>
      <c r="B290" s="981" t="s">
        <v>1635</v>
      </c>
      <c r="C290" s="981" t="s">
        <v>1500</v>
      </c>
      <c r="D290" s="982">
        <v>2610.38</v>
      </c>
    </row>
    <row r="291" spans="1:4" s="33" customFormat="1">
      <c r="A291" s="963"/>
      <c r="B291" s="981" t="s">
        <v>1636</v>
      </c>
      <c r="C291" s="981" t="s">
        <v>1637</v>
      </c>
      <c r="D291" s="982">
        <v>5500</v>
      </c>
    </row>
    <row r="292" spans="1:4" s="33" customFormat="1">
      <c r="A292" s="963"/>
      <c r="B292" s="981" t="s">
        <v>1638</v>
      </c>
      <c r="C292" s="981" t="s">
        <v>1639</v>
      </c>
      <c r="D292" s="982">
        <v>1302.3499999999999</v>
      </c>
    </row>
    <row r="293" spans="1:4" s="33" customFormat="1">
      <c r="A293" s="963"/>
      <c r="B293" s="981" t="s">
        <v>1640</v>
      </c>
      <c r="C293" s="981" t="s">
        <v>1639</v>
      </c>
      <c r="D293" s="982">
        <v>1302.3499999999999</v>
      </c>
    </row>
    <row r="294" spans="1:4" s="33" customFormat="1">
      <c r="A294" s="963"/>
      <c r="B294" s="981" t="s">
        <v>1641</v>
      </c>
      <c r="C294" s="981" t="s">
        <v>1642</v>
      </c>
      <c r="D294" s="982">
        <v>1823.55</v>
      </c>
    </row>
    <row r="295" spans="1:4" s="33" customFormat="1">
      <c r="A295" s="963"/>
      <c r="B295" s="981" t="s">
        <v>1643</v>
      </c>
      <c r="C295" s="981" t="s">
        <v>1642</v>
      </c>
      <c r="D295" s="982">
        <v>1823.55</v>
      </c>
    </row>
    <row r="296" spans="1:4" s="33" customFormat="1">
      <c r="A296" s="963"/>
      <c r="B296" s="981" t="s">
        <v>1644</v>
      </c>
      <c r="C296" s="981" t="s">
        <v>1642</v>
      </c>
      <c r="D296" s="982">
        <v>1823.55</v>
      </c>
    </row>
    <row r="297" spans="1:4" s="33" customFormat="1">
      <c r="A297" s="963"/>
      <c r="B297" s="981" t="s">
        <v>1645</v>
      </c>
      <c r="C297" s="981" t="s">
        <v>1642</v>
      </c>
      <c r="D297" s="982">
        <v>1823.55</v>
      </c>
    </row>
    <row r="298" spans="1:4" s="33" customFormat="1">
      <c r="A298" s="963"/>
      <c r="B298" s="981" t="s">
        <v>1646</v>
      </c>
      <c r="C298" s="981" t="s">
        <v>1647</v>
      </c>
      <c r="D298" s="982">
        <v>4142.8900000000003</v>
      </c>
    </row>
    <row r="299" spans="1:4" s="33" customFormat="1">
      <c r="A299" s="963"/>
      <c r="B299" s="981" t="s">
        <v>1648</v>
      </c>
      <c r="C299" s="981" t="s">
        <v>1647</v>
      </c>
      <c r="D299" s="982">
        <v>4142.8900000000003</v>
      </c>
    </row>
    <row r="300" spans="1:4" s="33" customFormat="1">
      <c r="A300" s="963"/>
      <c r="B300" s="981" t="s">
        <v>1649</v>
      </c>
      <c r="C300" s="981" t="s">
        <v>1647</v>
      </c>
      <c r="D300" s="982">
        <v>4142.8900000000003</v>
      </c>
    </row>
    <row r="301" spans="1:4" s="33" customFormat="1">
      <c r="A301" s="963"/>
      <c r="B301" s="981" t="s">
        <v>1650</v>
      </c>
      <c r="C301" s="981" t="s">
        <v>1647</v>
      </c>
      <c r="D301" s="982">
        <v>4142.8900000000003</v>
      </c>
    </row>
    <row r="302" spans="1:4" s="33" customFormat="1">
      <c r="A302" s="963"/>
      <c r="B302" s="981" t="s">
        <v>1651</v>
      </c>
      <c r="C302" s="981" t="s">
        <v>1647</v>
      </c>
      <c r="D302" s="982">
        <v>4142.8900000000003</v>
      </c>
    </row>
    <row r="303" spans="1:4" s="33" customFormat="1">
      <c r="A303" s="963"/>
      <c r="B303" s="981" t="s">
        <v>1652</v>
      </c>
      <c r="C303" s="981" t="s">
        <v>1653</v>
      </c>
      <c r="D303" s="982">
        <v>14919.36</v>
      </c>
    </row>
    <row r="304" spans="1:4" s="33" customFormat="1">
      <c r="A304" s="963"/>
      <c r="B304" s="981" t="s">
        <v>1654</v>
      </c>
      <c r="C304" s="981" t="s">
        <v>1653</v>
      </c>
      <c r="D304" s="982">
        <v>7459.68</v>
      </c>
    </row>
    <row r="305" spans="1:4" s="33" customFormat="1">
      <c r="A305" s="963"/>
      <c r="B305" s="981" t="s">
        <v>1655</v>
      </c>
      <c r="C305" s="981" t="s">
        <v>1653</v>
      </c>
      <c r="D305" s="982">
        <v>7459.68</v>
      </c>
    </row>
    <row r="306" spans="1:4" s="33" customFormat="1">
      <c r="A306" s="963"/>
      <c r="B306" s="981" t="s">
        <v>1656</v>
      </c>
      <c r="C306" s="981" t="s">
        <v>1653</v>
      </c>
      <c r="D306" s="982">
        <v>7459.68</v>
      </c>
    </row>
    <row r="307" spans="1:4" s="33" customFormat="1">
      <c r="A307" s="963"/>
      <c r="B307" s="981" t="s">
        <v>1657</v>
      </c>
      <c r="C307" s="981" t="s">
        <v>1653</v>
      </c>
      <c r="D307" s="982">
        <v>7459.68</v>
      </c>
    </row>
    <row r="308" spans="1:4" s="33" customFormat="1">
      <c r="A308" s="963"/>
      <c r="B308" s="981" t="s">
        <v>1658</v>
      </c>
      <c r="C308" s="981" t="s">
        <v>1653</v>
      </c>
      <c r="D308" s="982">
        <v>7459.68</v>
      </c>
    </row>
    <row r="309" spans="1:4" s="33" customFormat="1">
      <c r="A309" s="963"/>
      <c r="B309" s="981" t="s">
        <v>1659</v>
      </c>
      <c r="C309" s="981" t="s">
        <v>1660</v>
      </c>
      <c r="D309" s="982">
        <v>1391.31</v>
      </c>
    </row>
    <row r="310" spans="1:4" s="33" customFormat="1">
      <c r="A310" s="963"/>
      <c r="B310" s="981" t="s">
        <v>1661</v>
      </c>
      <c r="C310" s="981" t="s">
        <v>1662</v>
      </c>
      <c r="D310" s="982">
        <v>7342.65</v>
      </c>
    </row>
    <row r="311" spans="1:4" s="33" customFormat="1">
      <c r="A311" s="963"/>
      <c r="B311" s="981" t="s">
        <v>1663</v>
      </c>
      <c r="C311" s="981" t="s">
        <v>1664</v>
      </c>
      <c r="D311" s="982">
        <v>1547</v>
      </c>
    </row>
    <row r="312" spans="1:4" s="33" customFormat="1">
      <c r="A312" s="963"/>
      <c r="B312" s="981" t="s">
        <v>1665</v>
      </c>
      <c r="C312" s="981" t="s">
        <v>1600</v>
      </c>
      <c r="D312" s="982">
        <v>3290</v>
      </c>
    </row>
    <row r="313" spans="1:4" s="33" customFormat="1">
      <c r="A313" s="963"/>
      <c r="B313" s="981" t="s">
        <v>1666</v>
      </c>
      <c r="C313" s="981" t="s">
        <v>1600</v>
      </c>
      <c r="D313" s="982">
        <v>3290</v>
      </c>
    </row>
    <row r="314" spans="1:4" s="33" customFormat="1">
      <c r="A314" s="963"/>
      <c r="B314" s="981" t="s">
        <v>1667</v>
      </c>
      <c r="C314" s="981" t="s">
        <v>1600</v>
      </c>
      <c r="D314" s="982">
        <v>3290</v>
      </c>
    </row>
    <row r="315" spans="1:4" s="33" customFormat="1">
      <c r="A315" s="963"/>
      <c r="B315" s="981" t="s">
        <v>1668</v>
      </c>
      <c r="C315" s="981" t="s">
        <v>1669</v>
      </c>
      <c r="D315" s="982">
        <v>19725</v>
      </c>
    </row>
    <row r="316" spans="1:4" s="33" customFormat="1">
      <c r="A316" s="963"/>
      <c r="B316" s="981" t="s">
        <v>1670</v>
      </c>
      <c r="C316" s="981" t="s">
        <v>1671</v>
      </c>
      <c r="D316" s="982">
        <v>8693.91</v>
      </c>
    </row>
    <row r="317" spans="1:4" s="33" customFormat="1">
      <c r="A317" s="963"/>
      <c r="B317" s="981" t="s">
        <v>1672</v>
      </c>
      <c r="C317" s="981" t="s">
        <v>1671</v>
      </c>
      <c r="D317" s="982">
        <v>8693.91</v>
      </c>
    </row>
    <row r="318" spans="1:4" s="33" customFormat="1">
      <c r="A318" s="963"/>
      <c r="B318" s="981" t="s">
        <v>1673</v>
      </c>
      <c r="C318" s="981" t="s">
        <v>1674</v>
      </c>
      <c r="D318" s="982">
        <v>14780.88</v>
      </c>
    </row>
    <row r="319" spans="1:4" s="33" customFormat="1">
      <c r="A319" s="963"/>
      <c r="B319" s="981" t="s">
        <v>1675</v>
      </c>
      <c r="C319" s="981" t="s">
        <v>1676</v>
      </c>
      <c r="D319" s="982">
        <v>11210.56</v>
      </c>
    </row>
    <row r="320" spans="1:4" s="33" customFormat="1">
      <c r="A320" s="963"/>
      <c r="B320" s="981" t="s">
        <v>1677</v>
      </c>
      <c r="C320" s="981" t="s">
        <v>1676</v>
      </c>
      <c r="D320" s="982">
        <v>11210.56</v>
      </c>
    </row>
    <row r="321" spans="1:4" s="33" customFormat="1">
      <c r="A321" s="963"/>
      <c r="B321" s="981" t="s">
        <v>1678</v>
      </c>
      <c r="C321" s="981" t="s">
        <v>1676</v>
      </c>
      <c r="D321" s="982">
        <v>11210.56</v>
      </c>
    </row>
    <row r="322" spans="1:4" s="33" customFormat="1">
      <c r="A322" s="963"/>
      <c r="B322" s="981" t="s">
        <v>1679</v>
      </c>
      <c r="C322" s="981" t="s">
        <v>1676</v>
      </c>
      <c r="D322" s="982">
        <v>11210.56</v>
      </c>
    </row>
    <row r="323" spans="1:4" s="33" customFormat="1">
      <c r="A323" s="963"/>
      <c r="B323" s="981" t="s">
        <v>1680</v>
      </c>
      <c r="C323" s="981" t="s">
        <v>1676</v>
      </c>
      <c r="D323" s="982">
        <v>11210.56</v>
      </c>
    </row>
    <row r="324" spans="1:4" s="33" customFormat="1">
      <c r="A324" s="963"/>
      <c r="B324" s="981" t="s">
        <v>1681</v>
      </c>
      <c r="C324" s="981" t="s">
        <v>1682</v>
      </c>
      <c r="D324" s="982">
        <v>32467.89</v>
      </c>
    </row>
    <row r="325" spans="1:4" s="33" customFormat="1">
      <c r="A325" s="963"/>
      <c r="B325" s="981" t="s">
        <v>1683</v>
      </c>
      <c r="C325" s="981" t="s">
        <v>1684</v>
      </c>
      <c r="D325" s="982">
        <v>5974.42</v>
      </c>
    </row>
    <row r="326" spans="1:4" s="33" customFormat="1">
      <c r="A326" s="963"/>
      <c r="B326" s="981" t="s">
        <v>1685</v>
      </c>
      <c r="C326" s="981" t="s">
        <v>1686</v>
      </c>
      <c r="D326" s="982">
        <v>5974.42</v>
      </c>
    </row>
    <row r="327" spans="1:4" s="33" customFormat="1">
      <c r="A327" s="963"/>
      <c r="B327" s="981" t="s">
        <v>1687</v>
      </c>
      <c r="C327" s="981" t="s">
        <v>1688</v>
      </c>
      <c r="D327" s="982">
        <v>5974.42</v>
      </c>
    </row>
    <row r="328" spans="1:4" s="33" customFormat="1">
      <c r="A328" s="963"/>
      <c r="B328" s="981" t="s">
        <v>1689</v>
      </c>
      <c r="C328" s="981" t="s">
        <v>1690</v>
      </c>
      <c r="D328" s="982">
        <v>1258.6400000000001</v>
      </c>
    </row>
    <row r="329" spans="1:4" s="33" customFormat="1">
      <c r="A329" s="963"/>
      <c r="B329" s="981" t="s">
        <v>1691</v>
      </c>
      <c r="C329" s="981" t="s">
        <v>1692</v>
      </c>
      <c r="D329" s="982">
        <v>3447.42</v>
      </c>
    </row>
    <row r="330" spans="1:4" s="33" customFormat="1">
      <c r="A330" s="963"/>
      <c r="B330" s="981" t="s">
        <v>1693</v>
      </c>
      <c r="C330" s="981" t="s">
        <v>1694</v>
      </c>
      <c r="D330" s="982">
        <v>8630.31</v>
      </c>
    </row>
    <row r="331" spans="1:4" s="33" customFormat="1">
      <c r="A331" s="963"/>
      <c r="B331" s="981" t="s">
        <v>1695</v>
      </c>
      <c r="C331" s="981" t="s">
        <v>1696</v>
      </c>
      <c r="D331" s="982">
        <v>6033.62</v>
      </c>
    </row>
    <row r="332" spans="1:4" s="33" customFormat="1">
      <c r="A332" s="963"/>
      <c r="B332" s="981" t="s">
        <v>1697</v>
      </c>
      <c r="C332" s="981" t="s">
        <v>1698</v>
      </c>
      <c r="D332" s="982">
        <v>16858</v>
      </c>
    </row>
    <row r="333" spans="1:4" s="33" customFormat="1">
      <c r="A333" s="963"/>
      <c r="B333" s="981" t="s">
        <v>1699</v>
      </c>
      <c r="C333" s="981" t="s">
        <v>1698</v>
      </c>
      <c r="D333" s="982">
        <v>16858</v>
      </c>
    </row>
    <row r="334" spans="1:4" s="33" customFormat="1">
      <c r="A334" s="963"/>
      <c r="B334" s="981" t="s">
        <v>1700</v>
      </c>
      <c r="C334" s="981" t="s">
        <v>1698</v>
      </c>
      <c r="D334" s="982">
        <v>16858</v>
      </c>
    </row>
    <row r="335" spans="1:4" s="33" customFormat="1">
      <c r="A335" s="963"/>
      <c r="B335" s="981" t="s">
        <v>1701</v>
      </c>
      <c r="C335" s="981" t="s">
        <v>1698</v>
      </c>
      <c r="D335" s="982">
        <v>16858</v>
      </c>
    </row>
    <row r="336" spans="1:4" s="33" customFormat="1">
      <c r="A336" s="963"/>
      <c r="B336" s="981" t="s">
        <v>1702</v>
      </c>
      <c r="C336" s="981" t="s">
        <v>1698</v>
      </c>
      <c r="D336" s="982">
        <v>16858</v>
      </c>
    </row>
    <row r="337" spans="1:4" s="33" customFormat="1">
      <c r="A337" s="963"/>
      <c r="B337" s="981" t="s">
        <v>1703</v>
      </c>
      <c r="C337" s="981" t="s">
        <v>1698</v>
      </c>
      <c r="D337" s="982">
        <v>16858</v>
      </c>
    </row>
    <row r="338" spans="1:4" s="33" customFormat="1">
      <c r="A338" s="963"/>
      <c r="B338" s="981" t="s">
        <v>1704</v>
      </c>
      <c r="C338" s="981" t="s">
        <v>1698</v>
      </c>
      <c r="D338" s="982">
        <v>16858</v>
      </c>
    </row>
    <row r="339" spans="1:4" s="33" customFormat="1">
      <c r="A339" s="963"/>
      <c r="B339" s="981" t="s">
        <v>1705</v>
      </c>
      <c r="C339" s="981" t="s">
        <v>1706</v>
      </c>
      <c r="D339" s="982">
        <v>19821</v>
      </c>
    </row>
    <row r="340" spans="1:4" s="33" customFormat="1">
      <c r="A340" s="963"/>
      <c r="B340" s="981" t="s">
        <v>1707</v>
      </c>
      <c r="C340" s="981" t="s">
        <v>1706</v>
      </c>
      <c r="D340" s="982">
        <v>19821</v>
      </c>
    </row>
    <row r="341" spans="1:4" s="33" customFormat="1">
      <c r="A341" s="963"/>
      <c r="B341" s="981" t="s">
        <v>1708</v>
      </c>
      <c r="C341" s="981" t="s">
        <v>1706</v>
      </c>
      <c r="D341" s="982">
        <v>19821</v>
      </c>
    </row>
    <row r="342" spans="1:4" s="33" customFormat="1">
      <c r="A342" s="963"/>
      <c r="B342" s="981" t="s">
        <v>1709</v>
      </c>
      <c r="C342" s="981" t="s">
        <v>1706</v>
      </c>
      <c r="D342" s="982">
        <v>19821</v>
      </c>
    </row>
    <row r="343" spans="1:4" s="33" customFormat="1">
      <c r="A343" s="963"/>
      <c r="B343" s="981" t="s">
        <v>1710</v>
      </c>
      <c r="C343" s="981" t="s">
        <v>1706</v>
      </c>
      <c r="D343" s="982">
        <v>19821</v>
      </c>
    </row>
    <row r="344" spans="1:4" s="33" customFormat="1">
      <c r="A344" s="963"/>
      <c r="B344" s="981" t="s">
        <v>1711</v>
      </c>
      <c r="C344" s="981" t="s">
        <v>1706</v>
      </c>
      <c r="D344" s="982">
        <v>19821</v>
      </c>
    </row>
    <row r="345" spans="1:4" s="33" customFormat="1">
      <c r="A345" s="963"/>
      <c r="B345" s="981" t="s">
        <v>1712</v>
      </c>
      <c r="C345" s="981" t="s">
        <v>1706</v>
      </c>
      <c r="D345" s="982">
        <v>19821</v>
      </c>
    </row>
    <row r="346" spans="1:4" s="33" customFormat="1">
      <c r="A346" s="963"/>
      <c r="B346" s="981" t="s">
        <v>1713</v>
      </c>
      <c r="C346" s="981" t="s">
        <v>1706</v>
      </c>
      <c r="D346" s="982">
        <v>19821</v>
      </c>
    </row>
    <row r="347" spans="1:4" s="33" customFormat="1">
      <c r="A347" s="963"/>
      <c r="B347" s="981" t="s">
        <v>1714</v>
      </c>
      <c r="C347" s="981" t="s">
        <v>1706</v>
      </c>
      <c r="D347" s="982">
        <v>19821</v>
      </c>
    </row>
    <row r="348" spans="1:4" s="33" customFormat="1">
      <c r="A348" s="963"/>
      <c r="B348" s="981" t="s">
        <v>1715</v>
      </c>
      <c r="C348" s="981" t="s">
        <v>1706</v>
      </c>
      <c r="D348" s="982">
        <v>19821</v>
      </c>
    </row>
    <row r="349" spans="1:4" s="33" customFormat="1">
      <c r="A349" s="963"/>
      <c r="B349" s="981" t="s">
        <v>1716</v>
      </c>
      <c r="C349" s="981" t="s">
        <v>1706</v>
      </c>
      <c r="D349" s="982">
        <v>19821</v>
      </c>
    </row>
    <row r="350" spans="1:4" s="33" customFormat="1">
      <c r="A350" s="963"/>
      <c r="B350" s="981" t="s">
        <v>1717</v>
      </c>
      <c r="C350" s="981" t="s">
        <v>1706</v>
      </c>
      <c r="D350" s="982">
        <v>19821</v>
      </c>
    </row>
    <row r="351" spans="1:4" s="33" customFormat="1">
      <c r="A351" s="963"/>
      <c r="B351" s="981" t="s">
        <v>1718</v>
      </c>
      <c r="C351" s="981" t="s">
        <v>1706</v>
      </c>
      <c r="D351" s="982">
        <v>19821</v>
      </c>
    </row>
    <row r="352" spans="1:4" s="33" customFormat="1">
      <c r="A352" s="963"/>
      <c r="B352" s="981" t="s">
        <v>1719</v>
      </c>
      <c r="C352" s="981" t="s">
        <v>1706</v>
      </c>
      <c r="D352" s="982">
        <v>19821</v>
      </c>
    </row>
    <row r="353" spans="1:4" s="33" customFormat="1">
      <c r="A353" s="963"/>
      <c r="B353" s="981" t="s">
        <v>1720</v>
      </c>
      <c r="C353" s="981" t="s">
        <v>1706</v>
      </c>
      <c r="D353" s="982">
        <v>19821</v>
      </c>
    </row>
    <row r="354" spans="1:4" s="33" customFormat="1">
      <c r="A354" s="963"/>
      <c r="B354" s="981" t="s">
        <v>1721</v>
      </c>
      <c r="C354" s="981" t="s">
        <v>1706</v>
      </c>
      <c r="D354" s="982">
        <v>19821</v>
      </c>
    </row>
    <row r="355" spans="1:4" s="33" customFormat="1">
      <c r="A355" s="963"/>
      <c r="B355" s="981" t="s">
        <v>1722</v>
      </c>
      <c r="C355" s="981" t="s">
        <v>1706</v>
      </c>
      <c r="D355" s="982">
        <v>19821</v>
      </c>
    </row>
    <row r="356" spans="1:4" s="33" customFormat="1">
      <c r="A356" s="963"/>
      <c r="B356" s="981" t="s">
        <v>1723</v>
      </c>
      <c r="C356" s="981" t="s">
        <v>1706</v>
      </c>
      <c r="D356" s="982">
        <v>19821</v>
      </c>
    </row>
    <row r="357" spans="1:4" s="33" customFormat="1">
      <c r="A357" s="963"/>
      <c r="B357" s="981" t="s">
        <v>1724</v>
      </c>
      <c r="C357" s="981" t="s">
        <v>1706</v>
      </c>
      <c r="D357" s="982">
        <v>19821</v>
      </c>
    </row>
    <row r="358" spans="1:4" s="33" customFormat="1">
      <c r="A358" s="963"/>
      <c r="B358" s="981" t="s">
        <v>1725</v>
      </c>
      <c r="C358" s="981" t="s">
        <v>1706</v>
      </c>
      <c r="D358" s="982">
        <v>19821</v>
      </c>
    </row>
    <row r="359" spans="1:4" s="33" customFormat="1">
      <c r="A359" s="963"/>
      <c r="B359" s="981" t="s">
        <v>1726</v>
      </c>
      <c r="C359" s="981" t="s">
        <v>1706</v>
      </c>
      <c r="D359" s="982">
        <v>19821</v>
      </c>
    </row>
    <row r="360" spans="1:4" s="33" customFormat="1">
      <c r="A360" s="963"/>
      <c r="B360" s="981" t="s">
        <v>1727</v>
      </c>
      <c r="C360" s="981" t="s">
        <v>1706</v>
      </c>
      <c r="D360" s="982">
        <v>19821</v>
      </c>
    </row>
    <row r="361" spans="1:4" s="33" customFormat="1">
      <c r="A361" s="963"/>
      <c r="B361" s="981" t="s">
        <v>1728</v>
      </c>
      <c r="C361" s="981" t="s">
        <v>1706</v>
      </c>
      <c r="D361" s="982">
        <v>19821</v>
      </c>
    </row>
    <row r="362" spans="1:4" s="33" customFormat="1">
      <c r="A362" s="963"/>
      <c r="B362" s="981" t="s">
        <v>1729</v>
      </c>
      <c r="C362" s="981" t="s">
        <v>1706</v>
      </c>
      <c r="D362" s="982">
        <v>19821</v>
      </c>
    </row>
    <row r="363" spans="1:4" s="33" customFormat="1">
      <c r="A363" s="963"/>
      <c r="B363" s="981" t="s">
        <v>1730</v>
      </c>
      <c r="C363" s="981" t="s">
        <v>1706</v>
      </c>
      <c r="D363" s="982">
        <v>19821</v>
      </c>
    </row>
    <row r="364" spans="1:4" s="33" customFormat="1">
      <c r="A364" s="963"/>
      <c r="B364" s="981" t="s">
        <v>1731</v>
      </c>
      <c r="C364" s="981" t="s">
        <v>1706</v>
      </c>
      <c r="D364" s="982">
        <v>19821</v>
      </c>
    </row>
    <row r="365" spans="1:4" s="33" customFormat="1">
      <c r="A365" s="963"/>
      <c r="B365" s="981" t="s">
        <v>1732</v>
      </c>
      <c r="C365" s="981" t="s">
        <v>1706</v>
      </c>
      <c r="D365" s="982">
        <v>25247</v>
      </c>
    </row>
    <row r="366" spans="1:4" s="33" customFormat="1">
      <c r="A366" s="963"/>
      <c r="B366" s="981" t="s">
        <v>1733</v>
      </c>
      <c r="C366" s="981" t="s">
        <v>1706</v>
      </c>
      <c r="D366" s="982">
        <v>25247</v>
      </c>
    </row>
    <row r="367" spans="1:4" s="33" customFormat="1">
      <c r="A367" s="963"/>
      <c r="B367" s="981" t="s">
        <v>1734</v>
      </c>
      <c r="C367" s="981" t="s">
        <v>1706</v>
      </c>
      <c r="D367" s="982">
        <v>25247</v>
      </c>
    </row>
    <row r="368" spans="1:4" s="33" customFormat="1">
      <c r="A368" s="963"/>
      <c r="B368" s="981" t="s">
        <v>1735</v>
      </c>
      <c r="C368" s="981" t="s">
        <v>1706</v>
      </c>
      <c r="D368" s="982">
        <v>25247</v>
      </c>
    </row>
    <row r="369" spans="1:4" s="33" customFormat="1">
      <c r="A369" s="963"/>
      <c r="B369" s="981" t="s">
        <v>1736</v>
      </c>
      <c r="C369" s="981" t="s">
        <v>1706</v>
      </c>
      <c r="D369" s="982">
        <v>25247</v>
      </c>
    </row>
    <row r="370" spans="1:4" s="33" customFormat="1">
      <c r="A370" s="963"/>
      <c r="B370" s="981" t="s">
        <v>1737</v>
      </c>
      <c r="C370" s="981" t="s">
        <v>1706</v>
      </c>
      <c r="D370" s="982">
        <v>25247</v>
      </c>
    </row>
    <row r="371" spans="1:4" s="33" customFormat="1">
      <c r="A371" s="963"/>
      <c r="B371" s="981" t="s">
        <v>1738</v>
      </c>
      <c r="C371" s="981" t="s">
        <v>1706</v>
      </c>
      <c r="D371" s="982">
        <v>25247</v>
      </c>
    </row>
    <row r="372" spans="1:4" s="33" customFormat="1">
      <c r="A372" s="963"/>
      <c r="B372" s="981" t="s">
        <v>1739</v>
      </c>
      <c r="C372" s="981" t="s">
        <v>1706</v>
      </c>
      <c r="D372" s="982">
        <v>25247</v>
      </c>
    </row>
    <row r="373" spans="1:4" s="33" customFormat="1">
      <c r="A373" s="963"/>
      <c r="B373" s="981" t="s">
        <v>1740</v>
      </c>
      <c r="C373" s="981" t="s">
        <v>1706</v>
      </c>
      <c r="D373" s="982">
        <v>25247</v>
      </c>
    </row>
    <row r="374" spans="1:4" s="33" customFormat="1">
      <c r="A374" s="963"/>
      <c r="B374" s="981" t="s">
        <v>1741</v>
      </c>
      <c r="C374" s="981" t="s">
        <v>1706</v>
      </c>
      <c r="D374" s="982">
        <v>25247</v>
      </c>
    </row>
    <row r="375" spans="1:4" s="33" customFormat="1">
      <c r="A375" s="963"/>
      <c r="B375" s="981" t="s">
        <v>1742</v>
      </c>
      <c r="C375" s="981" t="s">
        <v>1706</v>
      </c>
      <c r="D375" s="982">
        <v>25247</v>
      </c>
    </row>
    <row r="376" spans="1:4" s="33" customFormat="1">
      <c r="A376" s="963"/>
      <c r="B376" s="981" t="s">
        <v>1743</v>
      </c>
      <c r="C376" s="981" t="s">
        <v>1706</v>
      </c>
      <c r="D376" s="982">
        <v>25247</v>
      </c>
    </row>
    <row r="377" spans="1:4" s="33" customFormat="1">
      <c r="A377" s="963"/>
      <c r="B377" s="981" t="s">
        <v>1744</v>
      </c>
      <c r="C377" s="981" t="s">
        <v>1706</v>
      </c>
      <c r="D377" s="982">
        <v>25247</v>
      </c>
    </row>
    <row r="378" spans="1:4" s="33" customFormat="1">
      <c r="A378" s="963"/>
      <c r="B378" s="981" t="s">
        <v>1745</v>
      </c>
      <c r="C378" s="981" t="s">
        <v>1706</v>
      </c>
      <c r="D378" s="982">
        <v>25247</v>
      </c>
    </row>
    <row r="379" spans="1:4" s="33" customFormat="1">
      <c r="A379" s="963"/>
      <c r="B379" s="981" t="s">
        <v>1746</v>
      </c>
      <c r="C379" s="981" t="s">
        <v>1706</v>
      </c>
      <c r="D379" s="982">
        <v>19821</v>
      </c>
    </row>
    <row r="380" spans="1:4" s="33" customFormat="1">
      <c r="A380" s="963"/>
      <c r="B380" s="981" t="s">
        <v>1747</v>
      </c>
      <c r="C380" s="981" t="s">
        <v>1706</v>
      </c>
      <c r="D380" s="982">
        <v>25247</v>
      </c>
    </row>
    <row r="381" spans="1:4" s="33" customFormat="1">
      <c r="A381" s="963"/>
      <c r="B381" s="981" t="s">
        <v>1748</v>
      </c>
      <c r="C381" s="981" t="s">
        <v>1749</v>
      </c>
      <c r="D381" s="982">
        <v>29250</v>
      </c>
    </row>
    <row r="382" spans="1:4" s="33" customFormat="1">
      <c r="A382" s="963"/>
      <c r="B382" s="981" t="s">
        <v>1750</v>
      </c>
      <c r="C382" s="981" t="s">
        <v>1751</v>
      </c>
      <c r="D382" s="982">
        <v>2000</v>
      </c>
    </row>
    <row r="383" spans="1:4" s="33" customFormat="1">
      <c r="A383" s="963"/>
      <c r="B383" s="981" t="s">
        <v>1752</v>
      </c>
      <c r="C383" s="981" t="s">
        <v>1428</v>
      </c>
      <c r="D383" s="982">
        <v>1981.9</v>
      </c>
    </row>
    <row r="384" spans="1:4" s="33" customFormat="1">
      <c r="A384" s="963"/>
      <c r="B384" s="981" t="s">
        <v>1753</v>
      </c>
      <c r="C384" s="981" t="s">
        <v>1754</v>
      </c>
      <c r="D384" s="982">
        <v>22586.21</v>
      </c>
    </row>
    <row r="385" spans="1:4" s="33" customFormat="1">
      <c r="A385" s="963"/>
      <c r="B385" s="981" t="s">
        <v>1755</v>
      </c>
      <c r="C385" s="981" t="s">
        <v>1756</v>
      </c>
      <c r="D385" s="982">
        <v>5127.1499999999996</v>
      </c>
    </row>
    <row r="386" spans="1:4" s="33" customFormat="1">
      <c r="A386" s="963"/>
      <c r="B386" s="981" t="s">
        <v>1757</v>
      </c>
      <c r="C386" s="981" t="s">
        <v>1756</v>
      </c>
      <c r="D386" s="982">
        <v>5127.1499999999996</v>
      </c>
    </row>
    <row r="387" spans="1:4" s="33" customFormat="1">
      <c r="A387" s="963"/>
      <c r="B387" s="981" t="s">
        <v>1758</v>
      </c>
      <c r="C387" s="981" t="s">
        <v>1759</v>
      </c>
      <c r="D387" s="982">
        <v>1247.3499999999999</v>
      </c>
    </row>
    <row r="388" spans="1:4" s="33" customFormat="1">
      <c r="A388" s="963"/>
      <c r="B388" s="981" t="s">
        <v>1760</v>
      </c>
      <c r="C388" s="981" t="s">
        <v>1759</v>
      </c>
      <c r="D388" s="982">
        <v>1247.3499999999999</v>
      </c>
    </row>
    <row r="389" spans="1:4" s="33" customFormat="1">
      <c r="A389" s="963"/>
      <c r="B389" s="981" t="s">
        <v>1761</v>
      </c>
      <c r="C389" s="981" t="s">
        <v>1759</v>
      </c>
      <c r="D389" s="982">
        <v>1247.3499999999999</v>
      </c>
    </row>
    <row r="390" spans="1:4" s="33" customFormat="1">
      <c r="A390" s="963"/>
      <c r="B390" s="981" t="s">
        <v>1762</v>
      </c>
      <c r="C390" s="981" t="s">
        <v>1759</v>
      </c>
      <c r="D390" s="982">
        <v>1247.3499999999999</v>
      </c>
    </row>
    <row r="391" spans="1:4" s="33" customFormat="1">
      <c r="A391" s="963"/>
      <c r="B391" s="981" t="s">
        <v>1763</v>
      </c>
      <c r="C391" s="981" t="s">
        <v>1759</v>
      </c>
      <c r="D391" s="982">
        <v>1247.3499999999999</v>
      </c>
    </row>
    <row r="392" spans="1:4" s="33" customFormat="1">
      <c r="A392" s="963"/>
      <c r="B392" s="981" t="s">
        <v>1764</v>
      </c>
      <c r="C392" s="981" t="s">
        <v>1765</v>
      </c>
      <c r="D392" s="982">
        <v>7812.35</v>
      </c>
    </row>
    <row r="393" spans="1:4" s="33" customFormat="1">
      <c r="A393" s="963"/>
      <c r="B393" s="981" t="s">
        <v>1766</v>
      </c>
      <c r="C393" s="981" t="s">
        <v>1767</v>
      </c>
      <c r="D393" s="982">
        <v>1000</v>
      </c>
    </row>
    <row r="394" spans="1:4" s="33" customFormat="1">
      <c r="A394" s="963"/>
      <c r="B394" s="981" t="s">
        <v>1768</v>
      </c>
      <c r="C394" s="981" t="s">
        <v>1769</v>
      </c>
      <c r="D394" s="982">
        <v>400</v>
      </c>
    </row>
    <row r="395" spans="1:4" s="33" customFormat="1">
      <c r="A395" s="963"/>
      <c r="B395" s="981" t="s">
        <v>1770</v>
      </c>
      <c r="C395" s="981" t="s">
        <v>1771</v>
      </c>
      <c r="D395" s="982">
        <v>1000</v>
      </c>
    </row>
    <row r="396" spans="1:4" s="33" customFormat="1">
      <c r="A396" s="963"/>
      <c r="B396" s="981" t="s">
        <v>1772</v>
      </c>
      <c r="C396" s="981" t="s">
        <v>1773</v>
      </c>
      <c r="D396" s="982">
        <v>3747.37</v>
      </c>
    </row>
    <row r="397" spans="1:4" s="33" customFormat="1">
      <c r="A397" s="963"/>
      <c r="B397" s="981" t="s">
        <v>1774</v>
      </c>
      <c r="C397" s="981" t="s">
        <v>1775</v>
      </c>
      <c r="D397" s="982">
        <v>3747.36</v>
      </c>
    </row>
    <row r="398" spans="1:4" s="33" customFormat="1">
      <c r="A398" s="963"/>
      <c r="B398" s="981" t="s">
        <v>1776</v>
      </c>
      <c r="C398" s="981" t="s">
        <v>1777</v>
      </c>
      <c r="D398" s="982">
        <v>3747.37</v>
      </c>
    </row>
    <row r="399" spans="1:4" s="33" customFormat="1">
      <c r="A399" s="963"/>
      <c r="B399" s="981" t="s">
        <v>1778</v>
      </c>
      <c r="C399" s="981" t="s">
        <v>1779</v>
      </c>
      <c r="D399" s="982">
        <v>3747.37</v>
      </c>
    </row>
    <row r="400" spans="1:4" s="33" customFormat="1">
      <c r="A400" s="963"/>
      <c r="B400" s="981" t="s">
        <v>1780</v>
      </c>
      <c r="C400" s="981" t="s">
        <v>1781</v>
      </c>
      <c r="D400" s="982">
        <v>3747.37</v>
      </c>
    </row>
    <row r="401" spans="1:4" s="33" customFormat="1">
      <c r="A401" s="963"/>
      <c r="B401" s="981" t="s">
        <v>1782</v>
      </c>
      <c r="C401" s="981" t="s">
        <v>1500</v>
      </c>
      <c r="D401" s="982">
        <v>8366.2800000000007</v>
      </c>
    </row>
    <row r="402" spans="1:4" s="33" customFormat="1">
      <c r="A402" s="963"/>
      <c r="B402" s="981" t="s">
        <v>1783</v>
      </c>
      <c r="C402" s="981" t="s">
        <v>1784</v>
      </c>
      <c r="D402" s="982">
        <v>3530.28</v>
      </c>
    </row>
    <row r="403" spans="1:4" s="33" customFormat="1">
      <c r="A403" s="963"/>
      <c r="B403" s="981" t="s">
        <v>1785</v>
      </c>
      <c r="C403" s="981" t="s">
        <v>1784</v>
      </c>
      <c r="D403" s="982">
        <v>3530.28</v>
      </c>
    </row>
    <row r="404" spans="1:4" s="33" customFormat="1">
      <c r="A404" s="963"/>
      <c r="B404" s="981" t="s">
        <v>1786</v>
      </c>
      <c r="C404" s="981" t="s">
        <v>1787</v>
      </c>
      <c r="D404" s="982">
        <v>8138.38</v>
      </c>
    </row>
    <row r="405" spans="1:4" s="33" customFormat="1">
      <c r="A405" s="963"/>
      <c r="B405" s="981" t="s">
        <v>1788</v>
      </c>
      <c r="C405" s="981" t="s">
        <v>1789</v>
      </c>
      <c r="D405" s="982">
        <v>2273.52</v>
      </c>
    </row>
    <row r="406" spans="1:4" s="33" customFormat="1">
      <c r="A406" s="963"/>
      <c r="B406" s="981" t="s">
        <v>1790</v>
      </c>
      <c r="C406" s="981" t="s">
        <v>1756</v>
      </c>
      <c r="D406" s="982">
        <v>72479.55</v>
      </c>
    </row>
    <row r="407" spans="1:4" s="33" customFormat="1">
      <c r="A407" s="963"/>
      <c r="B407" s="981" t="s">
        <v>1791</v>
      </c>
      <c r="C407" s="981" t="s">
        <v>1792</v>
      </c>
      <c r="D407" s="982">
        <v>4436.55</v>
      </c>
    </row>
    <row r="408" spans="1:4" s="33" customFormat="1">
      <c r="A408" s="963"/>
      <c r="B408" s="981" t="s">
        <v>1793</v>
      </c>
      <c r="C408" s="981" t="s">
        <v>1794</v>
      </c>
      <c r="D408" s="982">
        <v>1119.83</v>
      </c>
    </row>
    <row r="409" spans="1:4" s="33" customFormat="1">
      <c r="A409" s="963"/>
      <c r="B409" s="981" t="s">
        <v>1795</v>
      </c>
      <c r="C409" s="981" t="s">
        <v>1796</v>
      </c>
      <c r="D409" s="982">
        <v>10995</v>
      </c>
    </row>
    <row r="410" spans="1:4" s="33" customFormat="1">
      <c r="A410" s="963"/>
      <c r="B410" s="981" t="s">
        <v>1797</v>
      </c>
      <c r="C410" s="981" t="s">
        <v>1798</v>
      </c>
      <c r="D410" s="982">
        <v>10995</v>
      </c>
    </row>
    <row r="411" spans="1:4" s="33" customFormat="1">
      <c r="A411" s="963"/>
      <c r="B411" s="981" t="s">
        <v>1799</v>
      </c>
      <c r="C411" s="981" t="s">
        <v>1800</v>
      </c>
      <c r="D411" s="982">
        <v>10995</v>
      </c>
    </row>
    <row r="412" spans="1:4" s="33" customFormat="1">
      <c r="A412" s="963"/>
      <c r="B412" s="981" t="s">
        <v>1801</v>
      </c>
      <c r="C412" s="981" t="s">
        <v>1802</v>
      </c>
      <c r="D412" s="982">
        <v>10995</v>
      </c>
    </row>
    <row r="413" spans="1:4" s="33" customFormat="1">
      <c r="A413" s="963"/>
      <c r="B413" s="981" t="s">
        <v>1803</v>
      </c>
      <c r="C413" s="981" t="s">
        <v>1804</v>
      </c>
      <c r="D413" s="982">
        <v>24161.38</v>
      </c>
    </row>
    <row r="414" spans="1:4" s="33" customFormat="1">
      <c r="A414" s="963"/>
      <c r="B414" s="981" t="s">
        <v>1805</v>
      </c>
      <c r="C414" s="981" t="s">
        <v>1806</v>
      </c>
      <c r="D414" s="982">
        <v>24161.38</v>
      </c>
    </row>
    <row r="415" spans="1:4" s="33" customFormat="1">
      <c r="A415" s="963"/>
      <c r="B415" s="981" t="s">
        <v>1807</v>
      </c>
      <c r="C415" s="981" t="s">
        <v>1808</v>
      </c>
      <c r="D415" s="982">
        <v>1695.2</v>
      </c>
    </row>
    <row r="416" spans="1:4" s="33" customFormat="1">
      <c r="A416" s="963"/>
      <c r="B416" s="981" t="s">
        <v>1809</v>
      </c>
      <c r="C416" s="981" t="s">
        <v>1808</v>
      </c>
      <c r="D416" s="982">
        <v>1695.2</v>
      </c>
    </row>
    <row r="417" spans="1:4" s="33" customFormat="1">
      <c r="A417" s="963"/>
      <c r="B417" s="981" t="s">
        <v>1810</v>
      </c>
      <c r="C417" s="981" t="s">
        <v>1811</v>
      </c>
      <c r="D417" s="982">
        <v>2551.63</v>
      </c>
    </row>
    <row r="418" spans="1:4" s="33" customFormat="1">
      <c r="A418" s="963"/>
      <c r="B418" s="981" t="s">
        <v>1812</v>
      </c>
      <c r="C418" s="981" t="s">
        <v>1811</v>
      </c>
      <c r="D418" s="982">
        <v>2551.63</v>
      </c>
    </row>
    <row r="419" spans="1:4" s="33" customFormat="1">
      <c r="A419" s="963"/>
      <c r="B419" s="981" t="s">
        <v>1813</v>
      </c>
      <c r="C419" s="981" t="s">
        <v>1814</v>
      </c>
      <c r="D419" s="982">
        <v>1304.53</v>
      </c>
    </row>
    <row r="420" spans="1:4" s="33" customFormat="1">
      <c r="A420" s="963"/>
      <c r="B420" s="981" t="s">
        <v>1815</v>
      </c>
      <c r="C420" s="981" t="s">
        <v>1814</v>
      </c>
      <c r="D420" s="982">
        <v>1304.53</v>
      </c>
    </row>
    <row r="421" spans="1:4" s="33" customFormat="1">
      <c r="A421" s="963"/>
      <c r="B421" s="981" t="s">
        <v>1816</v>
      </c>
      <c r="C421" s="981" t="s">
        <v>1817</v>
      </c>
      <c r="D421" s="982">
        <v>3450.69</v>
      </c>
    </row>
    <row r="422" spans="1:4" s="33" customFormat="1">
      <c r="A422" s="963"/>
      <c r="B422" s="981" t="s">
        <v>1818</v>
      </c>
      <c r="C422" s="981" t="s">
        <v>1817</v>
      </c>
      <c r="D422" s="982">
        <v>3450.69</v>
      </c>
    </row>
    <row r="423" spans="1:4" s="33" customFormat="1">
      <c r="A423" s="963"/>
      <c r="B423" s="981" t="s">
        <v>1819</v>
      </c>
      <c r="C423" s="981" t="s">
        <v>1820</v>
      </c>
      <c r="D423" s="982">
        <v>1462.48</v>
      </c>
    </row>
    <row r="424" spans="1:4" s="33" customFormat="1">
      <c r="A424" s="963"/>
      <c r="B424" s="981" t="s">
        <v>1821</v>
      </c>
      <c r="C424" s="981" t="s">
        <v>1820</v>
      </c>
      <c r="D424" s="982">
        <v>1462.48</v>
      </c>
    </row>
    <row r="425" spans="1:4" s="33" customFormat="1">
      <c r="A425" s="963"/>
      <c r="B425" s="981" t="s">
        <v>1822</v>
      </c>
      <c r="C425" s="981" t="s">
        <v>1823</v>
      </c>
      <c r="D425" s="982">
        <v>2841.89</v>
      </c>
    </row>
    <row r="426" spans="1:4" s="33" customFormat="1">
      <c r="A426" s="963"/>
      <c r="B426" s="981" t="s">
        <v>1824</v>
      </c>
      <c r="C426" s="981" t="s">
        <v>1823</v>
      </c>
      <c r="D426" s="982">
        <v>2841.89</v>
      </c>
    </row>
    <row r="427" spans="1:4" s="33" customFormat="1">
      <c r="A427" s="963"/>
      <c r="B427" s="981" t="s">
        <v>1825</v>
      </c>
      <c r="C427" s="981" t="s">
        <v>1826</v>
      </c>
      <c r="D427" s="982">
        <v>16919.5</v>
      </c>
    </row>
    <row r="428" spans="1:4" s="33" customFormat="1">
      <c r="A428" s="963"/>
      <c r="B428" s="981" t="s">
        <v>1827</v>
      </c>
      <c r="C428" s="981" t="s">
        <v>1828</v>
      </c>
      <c r="D428" s="982">
        <v>2700</v>
      </c>
    </row>
    <row r="429" spans="1:4" s="33" customFormat="1">
      <c r="A429" s="963"/>
      <c r="B429" s="981" t="s">
        <v>1829</v>
      </c>
      <c r="C429" s="981" t="s">
        <v>1830</v>
      </c>
      <c r="D429" s="982">
        <v>21551.72</v>
      </c>
    </row>
    <row r="430" spans="1:4" s="33" customFormat="1">
      <c r="A430" s="963"/>
      <c r="B430" s="981" t="s">
        <v>1831</v>
      </c>
      <c r="C430" s="981" t="s">
        <v>1832</v>
      </c>
      <c r="D430" s="982">
        <v>25420.799999999999</v>
      </c>
    </row>
    <row r="431" spans="1:4" s="33" customFormat="1">
      <c r="A431" s="963"/>
      <c r="B431" s="981" t="s">
        <v>1833</v>
      </c>
      <c r="C431" s="981" t="s">
        <v>1834</v>
      </c>
      <c r="D431" s="982">
        <v>3310</v>
      </c>
    </row>
    <row r="432" spans="1:4" s="33" customFormat="1">
      <c r="A432" s="963"/>
      <c r="B432" s="981" t="s">
        <v>1835</v>
      </c>
      <c r="C432" s="981" t="s">
        <v>1836</v>
      </c>
      <c r="D432" s="982">
        <v>10923.93</v>
      </c>
    </row>
    <row r="433" spans="1:4" s="33" customFormat="1">
      <c r="A433" s="963"/>
      <c r="B433" s="981" t="s">
        <v>1837</v>
      </c>
      <c r="C433" s="981" t="s">
        <v>1838</v>
      </c>
      <c r="D433" s="982">
        <v>8040</v>
      </c>
    </row>
    <row r="434" spans="1:4" s="33" customFormat="1">
      <c r="A434" s="963"/>
      <c r="B434" s="981" t="s">
        <v>1839</v>
      </c>
      <c r="C434" s="981" t="s">
        <v>1840</v>
      </c>
      <c r="D434" s="982">
        <v>2680</v>
      </c>
    </row>
    <row r="435" spans="1:4" s="33" customFormat="1">
      <c r="A435" s="963"/>
      <c r="B435" s="981" t="s">
        <v>1841</v>
      </c>
      <c r="C435" s="981" t="s">
        <v>1842</v>
      </c>
      <c r="D435" s="982">
        <v>19119.36</v>
      </c>
    </row>
    <row r="436" spans="1:4" s="33" customFormat="1">
      <c r="A436" s="963"/>
      <c r="B436" s="981" t="s">
        <v>1843</v>
      </c>
      <c r="C436" s="981" t="s">
        <v>1842</v>
      </c>
      <c r="D436" s="982">
        <v>19119.349999999999</v>
      </c>
    </row>
    <row r="437" spans="1:4" s="33" customFormat="1">
      <c r="A437" s="963"/>
      <c r="B437" s="981" t="s">
        <v>1844</v>
      </c>
      <c r="C437" s="981" t="s">
        <v>1845</v>
      </c>
      <c r="D437" s="982">
        <v>14659.45</v>
      </c>
    </row>
    <row r="438" spans="1:4" s="33" customFormat="1">
      <c r="A438" s="963"/>
      <c r="B438" s="981" t="s">
        <v>1846</v>
      </c>
      <c r="C438" s="981" t="s">
        <v>1847</v>
      </c>
      <c r="D438" s="982">
        <v>6955</v>
      </c>
    </row>
    <row r="439" spans="1:4" s="33" customFormat="1">
      <c r="A439" s="963"/>
      <c r="B439" s="981" t="s">
        <v>1848</v>
      </c>
      <c r="C439" s="981" t="s">
        <v>1849</v>
      </c>
      <c r="D439" s="982">
        <v>5270</v>
      </c>
    </row>
    <row r="440" spans="1:4" s="33" customFormat="1">
      <c r="A440" s="963"/>
      <c r="B440" s="981" t="s">
        <v>1850</v>
      </c>
      <c r="C440" s="981" t="s">
        <v>1851</v>
      </c>
      <c r="D440" s="982">
        <v>8420</v>
      </c>
    </row>
    <row r="441" spans="1:4" s="33" customFormat="1">
      <c r="A441" s="963"/>
      <c r="B441" s="981" t="s">
        <v>1852</v>
      </c>
      <c r="C441" s="981" t="s">
        <v>1853</v>
      </c>
      <c r="D441" s="982">
        <v>7046</v>
      </c>
    </row>
    <row r="442" spans="1:4" s="33" customFormat="1">
      <c r="A442" s="963"/>
      <c r="B442" s="981" t="s">
        <v>1854</v>
      </c>
      <c r="C442" s="981" t="s">
        <v>1855</v>
      </c>
      <c r="D442" s="982">
        <v>4570</v>
      </c>
    </row>
    <row r="443" spans="1:4" s="33" customFormat="1">
      <c r="A443" s="963"/>
      <c r="B443" s="981" t="s">
        <v>1856</v>
      </c>
      <c r="C443" s="981" t="s">
        <v>1857</v>
      </c>
      <c r="D443" s="982">
        <v>350</v>
      </c>
    </row>
    <row r="444" spans="1:4" s="33" customFormat="1">
      <c r="A444" s="963"/>
      <c r="B444" s="981" t="s">
        <v>1858</v>
      </c>
      <c r="C444" s="981" t="s">
        <v>1859</v>
      </c>
      <c r="D444" s="982">
        <v>480</v>
      </c>
    </row>
    <row r="445" spans="1:4" s="33" customFormat="1">
      <c r="A445" s="963"/>
      <c r="B445" s="981" t="s">
        <v>1860</v>
      </c>
      <c r="C445" s="981" t="s">
        <v>1861</v>
      </c>
      <c r="D445" s="982">
        <v>8415</v>
      </c>
    </row>
    <row r="446" spans="1:4" s="33" customFormat="1">
      <c r="A446" s="963"/>
      <c r="B446" s="981" t="s">
        <v>1862</v>
      </c>
      <c r="C446" s="981" t="s">
        <v>1863</v>
      </c>
      <c r="D446" s="982">
        <v>28973.71</v>
      </c>
    </row>
    <row r="447" spans="1:4" s="33" customFormat="1">
      <c r="A447" s="963"/>
      <c r="B447" s="981" t="s">
        <v>1864</v>
      </c>
      <c r="C447" s="981" t="s">
        <v>1865</v>
      </c>
      <c r="D447" s="982">
        <v>10343.969999999999</v>
      </c>
    </row>
    <row r="448" spans="1:4" s="33" customFormat="1">
      <c r="A448" s="963"/>
      <c r="B448" s="981" t="s">
        <v>1866</v>
      </c>
      <c r="C448" s="981" t="s">
        <v>1867</v>
      </c>
      <c r="D448" s="982">
        <v>6023.28</v>
      </c>
    </row>
    <row r="449" spans="1:4" s="33" customFormat="1">
      <c r="A449" s="963"/>
      <c r="B449" s="981" t="s">
        <v>1868</v>
      </c>
      <c r="C449" s="981" t="s">
        <v>1869</v>
      </c>
      <c r="D449" s="982">
        <v>6287.08</v>
      </c>
    </row>
    <row r="450" spans="1:4" s="33" customFormat="1">
      <c r="A450" s="963"/>
      <c r="B450" s="981" t="s">
        <v>1870</v>
      </c>
      <c r="C450" s="981" t="s">
        <v>1871</v>
      </c>
      <c r="D450" s="982">
        <v>8275.17</v>
      </c>
    </row>
    <row r="451" spans="1:4" s="33" customFormat="1">
      <c r="A451" s="963"/>
      <c r="B451" s="981" t="s">
        <v>1872</v>
      </c>
      <c r="C451" s="981" t="s">
        <v>1873</v>
      </c>
      <c r="D451" s="982">
        <v>19309.66</v>
      </c>
    </row>
    <row r="452" spans="1:4" s="33" customFormat="1">
      <c r="A452" s="963"/>
      <c r="B452" s="981" t="s">
        <v>1874</v>
      </c>
      <c r="C452" s="981" t="s">
        <v>1875</v>
      </c>
      <c r="D452" s="982">
        <v>17240.689999999999</v>
      </c>
    </row>
    <row r="453" spans="1:4" s="33" customFormat="1">
      <c r="A453" s="963"/>
      <c r="B453" s="981" t="s">
        <v>1876</v>
      </c>
      <c r="C453" s="981" t="s">
        <v>1877</v>
      </c>
      <c r="D453" s="982">
        <v>0.69</v>
      </c>
    </row>
    <row r="454" spans="1:4" s="33" customFormat="1">
      <c r="A454" s="963"/>
      <c r="B454" s="981" t="s">
        <v>1878</v>
      </c>
      <c r="C454" s="981" t="s">
        <v>1879</v>
      </c>
      <c r="D454" s="982">
        <v>6443.41</v>
      </c>
    </row>
    <row r="455" spans="1:4" s="33" customFormat="1">
      <c r="A455" s="963"/>
      <c r="B455" s="981" t="s">
        <v>1880</v>
      </c>
      <c r="C455" s="981" t="s">
        <v>1879</v>
      </c>
      <c r="D455" s="982">
        <v>9999</v>
      </c>
    </row>
    <row r="456" spans="1:4" s="33" customFormat="1">
      <c r="A456" s="963"/>
      <c r="B456" s="981" t="s">
        <v>1881</v>
      </c>
      <c r="C456" s="983" t="s">
        <v>1882</v>
      </c>
      <c r="D456" s="982">
        <v>6443</v>
      </c>
    </row>
    <row r="457" spans="1:4" s="33" customFormat="1">
      <c r="A457" s="963"/>
      <c r="B457" s="981" t="s">
        <v>1883</v>
      </c>
      <c r="C457" s="983" t="s">
        <v>1884</v>
      </c>
      <c r="D457" s="984">
        <v>5861.38</v>
      </c>
    </row>
    <row r="458" spans="1:4" s="33" customFormat="1">
      <c r="A458" s="963"/>
      <c r="B458" s="981" t="s">
        <v>1885</v>
      </c>
      <c r="C458" s="983" t="s">
        <v>1886</v>
      </c>
      <c r="D458" s="984">
        <v>2068.2800000000002</v>
      </c>
    </row>
    <row r="459" spans="1:4" s="33" customFormat="1">
      <c r="A459" s="963"/>
      <c r="B459" s="981" t="s">
        <v>1887</v>
      </c>
      <c r="C459" s="983" t="s">
        <v>1888</v>
      </c>
      <c r="D459" s="984">
        <v>2673.24</v>
      </c>
    </row>
    <row r="460" spans="1:4" s="33" customFormat="1">
      <c r="A460" s="963"/>
      <c r="B460" s="981" t="s">
        <v>1889</v>
      </c>
      <c r="C460" s="983" t="s">
        <v>1890</v>
      </c>
      <c r="D460" s="984">
        <v>3174.82</v>
      </c>
    </row>
    <row r="461" spans="1:4" s="33" customFormat="1">
      <c r="A461" s="963"/>
      <c r="B461" s="981" t="s">
        <v>1891</v>
      </c>
      <c r="C461" s="983" t="s">
        <v>1892</v>
      </c>
      <c r="D461" s="984">
        <v>3545.3</v>
      </c>
    </row>
    <row r="462" spans="1:4" s="33" customFormat="1">
      <c r="A462" s="963"/>
      <c r="B462" s="981" t="s">
        <v>1893</v>
      </c>
      <c r="C462" s="983" t="s">
        <v>1894</v>
      </c>
      <c r="D462" s="984">
        <v>4129.25</v>
      </c>
    </row>
    <row r="463" spans="1:4" s="33" customFormat="1">
      <c r="A463" s="963"/>
      <c r="B463" s="981" t="s">
        <v>1895</v>
      </c>
      <c r="C463" s="983" t="s">
        <v>1894</v>
      </c>
      <c r="D463" s="984">
        <v>4129.25</v>
      </c>
    </row>
    <row r="464" spans="1:4" s="33" customFormat="1">
      <c r="A464" s="963"/>
      <c r="B464" s="981" t="s">
        <v>1896</v>
      </c>
      <c r="C464" s="983" t="s">
        <v>1894</v>
      </c>
      <c r="D464" s="984">
        <v>4129.25</v>
      </c>
    </row>
    <row r="465" spans="1:4" s="33" customFormat="1">
      <c r="A465" s="963"/>
      <c r="B465" s="981" t="s">
        <v>1897</v>
      </c>
      <c r="C465" s="983" t="s">
        <v>1894</v>
      </c>
      <c r="D465" s="984">
        <v>4129.25</v>
      </c>
    </row>
    <row r="466" spans="1:4" s="33" customFormat="1">
      <c r="A466" s="963"/>
      <c r="B466" s="981" t="s">
        <v>1898</v>
      </c>
      <c r="C466" s="983" t="s">
        <v>1894</v>
      </c>
      <c r="D466" s="984">
        <v>4129.25</v>
      </c>
    </row>
    <row r="467" spans="1:4" s="33" customFormat="1">
      <c r="A467" s="963"/>
      <c r="B467" s="981" t="s">
        <v>1899</v>
      </c>
      <c r="C467" s="983" t="s">
        <v>1894</v>
      </c>
      <c r="D467" s="984">
        <v>4129.25</v>
      </c>
    </row>
    <row r="468" spans="1:4" s="33" customFormat="1">
      <c r="A468" s="963"/>
      <c r="B468" s="981" t="s">
        <v>1900</v>
      </c>
      <c r="C468" s="981" t="s">
        <v>1901</v>
      </c>
      <c r="D468" s="982">
        <v>5252.72</v>
      </c>
    </row>
    <row r="469" spans="1:4" s="33" customFormat="1">
      <c r="A469" s="963"/>
      <c r="B469" s="981" t="s">
        <v>1902</v>
      </c>
      <c r="C469" s="981" t="s">
        <v>1903</v>
      </c>
      <c r="D469" s="982">
        <v>5252.72</v>
      </c>
    </row>
    <row r="470" spans="1:4" s="33" customFormat="1">
      <c r="A470" s="963"/>
      <c r="B470" s="981" t="s">
        <v>1904</v>
      </c>
      <c r="C470" s="981" t="s">
        <v>1903</v>
      </c>
      <c r="D470" s="982">
        <v>5252.73</v>
      </c>
    </row>
    <row r="471" spans="1:4" s="33" customFormat="1">
      <c r="A471" s="963"/>
      <c r="B471" s="981" t="s">
        <v>1905</v>
      </c>
      <c r="C471" s="981" t="s">
        <v>1906</v>
      </c>
      <c r="D471" s="982">
        <f>38706.9+6900</f>
        <v>45606.9</v>
      </c>
    </row>
    <row r="472" spans="1:4" s="33" customFormat="1">
      <c r="A472" s="963"/>
      <c r="B472" s="981" t="s">
        <v>1907</v>
      </c>
      <c r="C472" s="981" t="s">
        <v>1908</v>
      </c>
      <c r="D472" s="982">
        <v>2630.61</v>
      </c>
    </row>
    <row r="473" spans="1:4" s="33" customFormat="1">
      <c r="A473" s="963"/>
      <c r="B473" s="981" t="s">
        <v>1909</v>
      </c>
      <c r="C473" s="981" t="s">
        <v>1910</v>
      </c>
      <c r="D473" s="982">
        <v>8619.83</v>
      </c>
    </row>
    <row r="474" spans="1:4" s="33" customFormat="1">
      <c r="A474" s="963"/>
      <c r="B474" s="981" t="s">
        <v>1911</v>
      </c>
      <c r="C474" s="981" t="s">
        <v>1912</v>
      </c>
      <c r="D474" s="982">
        <v>2067.2399999999998</v>
      </c>
    </row>
    <row r="475" spans="1:4" s="33" customFormat="1">
      <c r="A475" s="963"/>
      <c r="B475" s="981" t="s">
        <v>1913</v>
      </c>
      <c r="C475" s="981" t="s">
        <v>1914</v>
      </c>
      <c r="D475" s="982">
        <v>2127.88</v>
      </c>
    </row>
    <row r="476" spans="1:4" s="33" customFormat="1">
      <c r="A476" s="963"/>
      <c r="B476" s="981" t="s">
        <v>1915</v>
      </c>
      <c r="C476" s="981" t="s">
        <v>1916</v>
      </c>
      <c r="D476" s="985">
        <v>5500</v>
      </c>
    </row>
    <row r="477" spans="1:4" s="33" customFormat="1">
      <c r="A477" s="963"/>
      <c r="B477" s="981" t="s">
        <v>1917</v>
      </c>
      <c r="C477" s="981" t="s">
        <v>1918</v>
      </c>
      <c r="D477" s="985">
        <v>113288</v>
      </c>
    </row>
    <row r="478" spans="1:4" s="33" customFormat="1">
      <c r="A478" s="963"/>
      <c r="B478" s="981" t="s">
        <v>1919</v>
      </c>
      <c r="C478" s="981" t="s">
        <v>1920</v>
      </c>
      <c r="D478" s="985">
        <v>3681.5</v>
      </c>
    </row>
    <row r="479" spans="1:4" s="33" customFormat="1">
      <c r="A479" s="963"/>
      <c r="B479" s="981" t="s">
        <v>1921</v>
      </c>
      <c r="C479" s="981" t="s">
        <v>1922</v>
      </c>
      <c r="D479" s="985">
        <v>3956.9</v>
      </c>
    </row>
    <row r="480" spans="1:4" s="33" customFormat="1">
      <c r="A480" s="963"/>
      <c r="B480" s="981" t="s">
        <v>1923</v>
      </c>
      <c r="C480" s="981" t="s">
        <v>1922</v>
      </c>
      <c r="D480" s="985">
        <v>3956.9</v>
      </c>
    </row>
    <row r="481" spans="1:4" s="33" customFormat="1">
      <c r="A481" s="963"/>
      <c r="B481" s="981" t="s">
        <v>1924</v>
      </c>
      <c r="C481" s="981" t="s">
        <v>1922</v>
      </c>
      <c r="D481" s="985">
        <v>3956.9</v>
      </c>
    </row>
    <row r="482" spans="1:4" s="33" customFormat="1">
      <c r="A482" s="963"/>
      <c r="B482" s="981" t="s">
        <v>1925</v>
      </c>
      <c r="C482" s="983" t="s">
        <v>1926</v>
      </c>
      <c r="D482" s="986">
        <v>8189.65</v>
      </c>
    </row>
    <row r="483" spans="1:4" s="33" customFormat="1">
      <c r="A483" s="963"/>
      <c r="B483" s="981" t="s">
        <v>1927</v>
      </c>
      <c r="C483" s="983" t="s">
        <v>1928</v>
      </c>
      <c r="D483" s="986">
        <v>4739.66</v>
      </c>
    </row>
    <row r="484" spans="1:4" s="33" customFormat="1">
      <c r="A484" s="963"/>
      <c r="B484" s="981" t="s">
        <v>1929</v>
      </c>
      <c r="C484" s="983" t="s">
        <v>1930</v>
      </c>
      <c r="D484" s="986">
        <v>8103.45</v>
      </c>
    </row>
    <row r="485" spans="1:4" s="33" customFormat="1">
      <c r="A485" s="963"/>
      <c r="B485" s="981" t="s">
        <v>1931</v>
      </c>
      <c r="C485" s="983" t="s">
        <v>1932</v>
      </c>
      <c r="D485" s="986">
        <v>10775.86</v>
      </c>
    </row>
    <row r="486" spans="1:4" s="33" customFormat="1">
      <c r="A486" s="963"/>
      <c r="B486" s="981" t="s">
        <v>1933</v>
      </c>
      <c r="C486" s="983" t="s">
        <v>1934</v>
      </c>
      <c r="D486" s="986">
        <v>6837.69</v>
      </c>
    </row>
    <row r="487" spans="1:4" s="33" customFormat="1">
      <c r="A487" s="963"/>
      <c r="B487" s="981" t="s">
        <v>1935</v>
      </c>
      <c r="C487" s="983" t="s">
        <v>1934</v>
      </c>
      <c r="D487" s="986">
        <v>6837.69</v>
      </c>
    </row>
    <row r="488" spans="1:4" s="33" customFormat="1">
      <c r="A488" s="963"/>
      <c r="B488" s="981" t="s">
        <v>1936</v>
      </c>
      <c r="C488" s="983" t="s">
        <v>1934</v>
      </c>
      <c r="D488" s="986">
        <v>6837.69</v>
      </c>
    </row>
    <row r="489" spans="1:4" s="33" customFormat="1">
      <c r="A489" s="963"/>
      <c r="B489" s="981" t="s">
        <v>1937</v>
      </c>
      <c r="C489" s="983" t="s">
        <v>1934</v>
      </c>
      <c r="D489" s="986">
        <v>6837.68</v>
      </c>
    </row>
    <row r="490" spans="1:4" s="33" customFormat="1">
      <c r="A490" s="963"/>
      <c r="B490" s="981" t="s">
        <v>1938</v>
      </c>
      <c r="C490" s="983" t="s">
        <v>1934</v>
      </c>
      <c r="D490" s="986">
        <v>6837.68</v>
      </c>
    </row>
    <row r="491" spans="1:4" s="33" customFormat="1">
      <c r="A491" s="963"/>
      <c r="B491" s="981" t="s">
        <v>1939</v>
      </c>
      <c r="C491" s="983" t="s">
        <v>1934</v>
      </c>
      <c r="D491" s="986">
        <v>6837.68</v>
      </c>
    </row>
    <row r="492" spans="1:4" s="33" customFormat="1">
      <c r="A492" s="963"/>
      <c r="B492" s="981" t="s">
        <v>1940</v>
      </c>
      <c r="C492" s="983" t="s">
        <v>1934</v>
      </c>
      <c r="D492" s="986">
        <v>6837.68</v>
      </c>
    </row>
    <row r="493" spans="1:4" s="33" customFormat="1">
      <c r="A493" s="963"/>
      <c r="B493" s="981" t="s">
        <v>1941</v>
      </c>
      <c r="C493" s="983" t="s">
        <v>1942</v>
      </c>
      <c r="D493" s="986">
        <v>5993.11</v>
      </c>
    </row>
    <row r="494" spans="1:4" s="33" customFormat="1">
      <c r="A494" s="963"/>
      <c r="B494" s="981" t="s">
        <v>1943</v>
      </c>
      <c r="C494" s="983" t="s">
        <v>1944</v>
      </c>
      <c r="D494" s="986">
        <v>8958.6200000000008</v>
      </c>
    </row>
    <row r="495" spans="1:4" s="33" customFormat="1">
      <c r="A495" s="963"/>
      <c r="B495" s="981" t="s">
        <v>1945</v>
      </c>
      <c r="C495" s="983" t="s">
        <v>1946</v>
      </c>
      <c r="D495" s="986">
        <v>4888.8900000000003</v>
      </c>
    </row>
    <row r="496" spans="1:4" s="33" customFormat="1">
      <c r="A496" s="963"/>
      <c r="B496" s="981" t="s">
        <v>1947</v>
      </c>
      <c r="C496" s="983" t="s">
        <v>1948</v>
      </c>
      <c r="D496" s="986">
        <v>19203.5</v>
      </c>
    </row>
    <row r="497" spans="1:4" s="33" customFormat="1">
      <c r="A497" s="963"/>
      <c r="B497" s="981" t="s">
        <v>1949</v>
      </c>
      <c r="C497" s="983" t="s">
        <v>1948</v>
      </c>
      <c r="D497" s="986">
        <v>13413.5</v>
      </c>
    </row>
    <row r="498" spans="1:4" s="33" customFormat="1">
      <c r="A498" s="963"/>
      <c r="B498" s="981" t="s">
        <v>1950</v>
      </c>
      <c r="C498" s="983" t="s">
        <v>1948</v>
      </c>
      <c r="D498" s="986">
        <v>13413.5</v>
      </c>
    </row>
    <row r="499" spans="1:4" s="33" customFormat="1">
      <c r="A499" s="963"/>
      <c r="B499" s="981" t="s">
        <v>1951</v>
      </c>
      <c r="C499" s="983" t="s">
        <v>1952</v>
      </c>
      <c r="D499" s="986">
        <v>2798.5</v>
      </c>
    </row>
    <row r="500" spans="1:4" s="33" customFormat="1">
      <c r="A500" s="963"/>
      <c r="B500" s="981" t="s">
        <v>1953</v>
      </c>
      <c r="C500" s="983" t="s">
        <v>1952</v>
      </c>
      <c r="D500" s="986">
        <v>2798.5</v>
      </c>
    </row>
    <row r="501" spans="1:4" s="33" customFormat="1">
      <c r="A501" s="963"/>
      <c r="B501" s="981" t="s">
        <v>1954</v>
      </c>
      <c r="C501" s="983" t="s">
        <v>1955</v>
      </c>
      <c r="D501" s="986">
        <v>6741.38</v>
      </c>
    </row>
    <row r="502" spans="1:4" s="33" customFormat="1">
      <c r="A502" s="963"/>
      <c r="B502" s="981" t="s">
        <v>1956</v>
      </c>
      <c r="C502" s="983" t="s">
        <v>1955</v>
      </c>
      <c r="D502" s="986">
        <v>6741.38</v>
      </c>
    </row>
    <row r="503" spans="1:4" s="33" customFormat="1">
      <c r="A503" s="963"/>
      <c r="B503" s="981" t="s">
        <v>1957</v>
      </c>
      <c r="C503" s="983" t="s">
        <v>1955</v>
      </c>
      <c r="D503" s="986">
        <v>6741.38</v>
      </c>
    </row>
    <row r="504" spans="1:4" s="33" customFormat="1">
      <c r="A504" s="963"/>
      <c r="B504" s="981" t="s">
        <v>1958</v>
      </c>
      <c r="C504" s="983" t="s">
        <v>1955</v>
      </c>
      <c r="D504" s="986">
        <v>6741.37</v>
      </c>
    </row>
    <row r="505" spans="1:4" s="33" customFormat="1">
      <c r="A505" s="963"/>
      <c r="B505" s="981" t="s">
        <v>1959</v>
      </c>
      <c r="C505" s="983" t="s">
        <v>1960</v>
      </c>
      <c r="D505" s="986">
        <v>8784.48</v>
      </c>
    </row>
    <row r="506" spans="1:4" s="33" customFormat="1">
      <c r="A506" s="963"/>
      <c r="B506" s="981" t="s">
        <v>1961</v>
      </c>
      <c r="C506" s="983" t="s">
        <v>1960</v>
      </c>
      <c r="D506" s="986">
        <v>8784.48</v>
      </c>
    </row>
    <row r="507" spans="1:4" s="33" customFormat="1">
      <c r="A507" s="963"/>
      <c r="B507" s="981" t="s">
        <v>1962</v>
      </c>
      <c r="C507" s="983" t="s">
        <v>1960</v>
      </c>
      <c r="D507" s="986">
        <v>8784.48</v>
      </c>
    </row>
    <row r="508" spans="1:4" s="33" customFormat="1">
      <c r="A508" s="963"/>
      <c r="B508" s="987" t="s">
        <v>1963</v>
      </c>
      <c r="C508" s="988" t="s">
        <v>1964</v>
      </c>
      <c r="D508" s="989">
        <v>7497380.1600000001</v>
      </c>
    </row>
    <row r="509" spans="1:4" s="33" customFormat="1">
      <c r="A509" s="963"/>
      <c r="B509" s="990" t="s">
        <v>1965</v>
      </c>
      <c r="C509" s="991" t="s">
        <v>1966</v>
      </c>
      <c r="D509" s="980">
        <f>SUM(D510:D529)</f>
        <v>863173.66</v>
      </c>
    </row>
    <row r="510" spans="1:4" s="33" customFormat="1">
      <c r="A510" s="963"/>
      <c r="B510" s="981" t="s">
        <v>1967</v>
      </c>
      <c r="C510" s="981" t="s">
        <v>1968</v>
      </c>
      <c r="D510" s="982">
        <v>1500</v>
      </c>
    </row>
    <row r="511" spans="1:4" s="33" customFormat="1">
      <c r="A511" s="963"/>
      <c r="B511" s="981" t="s">
        <v>1969</v>
      </c>
      <c r="C511" s="981" t="s">
        <v>1970</v>
      </c>
      <c r="D511" s="982">
        <v>6142</v>
      </c>
    </row>
    <row r="512" spans="1:4" s="33" customFormat="1">
      <c r="A512" s="963"/>
      <c r="B512" s="981" t="s">
        <v>1971</v>
      </c>
      <c r="C512" s="981" t="s">
        <v>1970</v>
      </c>
      <c r="D512" s="982">
        <v>6142</v>
      </c>
    </row>
    <row r="513" spans="1:4" s="33" customFormat="1">
      <c r="A513" s="963"/>
      <c r="B513" s="981" t="s">
        <v>1972</v>
      </c>
      <c r="C513" s="981" t="s">
        <v>1973</v>
      </c>
      <c r="D513" s="982">
        <v>6906</v>
      </c>
    </row>
    <row r="514" spans="1:4" s="33" customFormat="1">
      <c r="A514" s="963"/>
      <c r="B514" s="981" t="s">
        <v>1974</v>
      </c>
      <c r="C514" s="981" t="s">
        <v>1973</v>
      </c>
      <c r="D514" s="982">
        <v>6906</v>
      </c>
    </row>
    <row r="515" spans="1:4" s="33" customFormat="1">
      <c r="A515" s="963"/>
      <c r="B515" s="981" t="s">
        <v>1975</v>
      </c>
      <c r="C515" s="981" t="s">
        <v>1976</v>
      </c>
      <c r="D515" s="982">
        <v>9800</v>
      </c>
    </row>
    <row r="516" spans="1:4" s="33" customFormat="1">
      <c r="A516" s="963"/>
      <c r="B516" s="981" t="s">
        <v>1977</v>
      </c>
      <c r="C516" s="981" t="s">
        <v>1978</v>
      </c>
      <c r="D516" s="982">
        <v>4340</v>
      </c>
    </row>
    <row r="517" spans="1:4" s="33" customFormat="1">
      <c r="A517" s="963"/>
      <c r="B517" s="981" t="s">
        <v>1979</v>
      </c>
      <c r="C517" s="981" t="s">
        <v>1980</v>
      </c>
      <c r="D517" s="982">
        <v>18500</v>
      </c>
    </row>
    <row r="518" spans="1:4" s="33" customFormat="1">
      <c r="A518" s="963"/>
      <c r="B518" s="981" t="s">
        <v>1981</v>
      </c>
      <c r="C518" s="981" t="s">
        <v>1982</v>
      </c>
      <c r="D518" s="982">
        <v>25415</v>
      </c>
    </row>
    <row r="519" spans="1:4" s="33" customFormat="1">
      <c r="A519" s="963"/>
      <c r="B519" s="981" t="s">
        <v>1983</v>
      </c>
      <c r="C519" s="981" t="s">
        <v>1984</v>
      </c>
      <c r="D519" s="982">
        <v>1815</v>
      </c>
    </row>
    <row r="520" spans="1:4" s="33" customFormat="1">
      <c r="A520" s="963"/>
      <c r="B520" s="981" t="s">
        <v>1985</v>
      </c>
      <c r="C520" s="981" t="s">
        <v>1986</v>
      </c>
      <c r="D520" s="982">
        <v>3913.05</v>
      </c>
    </row>
    <row r="521" spans="1:4" s="33" customFormat="1">
      <c r="A521" s="963"/>
      <c r="B521" s="981" t="s">
        <v>1987</v>
      </c>
      <c r="C521" s="981" t="s">
        <v>1988</v>
      </c>
      <c r="D521" s="982">
        <v>19500</v>
      </c>
    </row>
    <row r="522" spans="1:4" s="33" customFormat="1">
      <c r="A522" s="963"/>
      <c r="B522" s="981" t="s">
        <v>1989</v>
      </c>
      <c r="C522" s="981" t="s">
        <v>1990</v>
      </c>
      <c r="D522" s="982">
        <v>25415</v>
      </c>
    </row>
    <row r="523" spans="1:4" s="33" customFormat="1">
      <c r="A523" s="963"/>
      <c r="B523" s="981" t="s">
        <v>1991</v>
      </c>
      <c r="C523" s="981" t="s">
        <v>1992</v>
      </c>
      <c r="D523" s="982">
        <v>1815</v>
      </c>
    </row>
    <row r="524" spans="1:4" s="33" customFormat="1">
      <c r="A524" s="963"/>
      <c r="B524" s="981" t="s">
        <v>1993</v>
      </c>
      <c r="C524" s="981" t="s">
        <v>1994</v>
      </c>
      <c r="D524" s="982">
        <v>3913.05</v>
      </c>
    </row>
    <row r="525" spans="1:4" s="33" customFormat="1">
      <c r="A525" s="963"/>
      <c r="B525" s="981" t="s">
        <v>1995</v>
      </c>
      <c r="C525" s="981" t="s">
        <v>1996</v>
      </c>
      <c r="D525" s="982">
        <v>89400</v>
      </c>
    </row>
    <row r="526" spans="1:4" s="33" customFormat="1">
      <c r="A526" s="963"/>
      <c r="B526" s="981" t="s">
        <v>1997</v>
      </c>
      <c r="C526" s="981" t="s">
        <v>1998</v>
      </c>
      <c r="D526" s="982">
        <v>95000</v>
      </c>
    </row>
    <row r="527" spans="1:4" s="33" customFormat="1">
      <c r="A527" s="963"/>
      <c r="B527" s="981" t="s">
        <v>1999</v>
      </c>
      <c r="C527" s="981" t="s">
        <v>2000</v>
      </c>
      <c r="D527" s="982">
        <v>4400</v>
      </c>
    </row>
    <row r="528" spans="1:4" s="33" customFormat="1">
      <c r="A528" s="963"/>
      <c r="B528" s="981" t="s">
        <v>2001</v>
      </c>
      <c r="C528" s="981" t="s">
        <v>2002</v>
      </c>
      <c r="D528" s="982">
        <v>2750</v>
      </c>
    </row>
    <row r="529" spans="1:4" s="33" customFormat="1">
      <c r="A529" s="963"/>
      <c r="B529" s="981" t="s">
        <v>2003</v>
      </c>
      <c r="C529" s="981" t="s">
        <v>1169</v>
      </c>
      <c r="D529" s="982">
        <v>529601.56000000006</v>
      </c>
    </row>
    <row r="530" spans="1:4" s="33" customFormat="1">
      <c r="A530" s="963"/>
      <c r="B530" s="979" t="s">
        <v>2004</v>
      </c>
      <c r="C530" s="992" t="s">
        <v>2005</v>
      </c>
      <c r="D530" s="980">
        <f>SUM(D531:D1163)</f>
        <v>88686203.230000019</v>
      </c>
    </row>
    <row r="531" spans="1:4" s="33" customFormat="1">
      <c r="A531" s="963"/>
      <c r="B531" s="981" t="s">
        <v>2006</v>
      </c>
      <c r="C531" s="981" t="s">
        <v>2007</v>
      </c>
      <c r="D531" s="982">
        <v>2060.34</v>
      </c>
    </row>
    <row r="532" spans="1:4" s="33" customFormat="1">
      <c r="A532" s="963"/>
      <c r="B532" s="981" t="s">
        <v>2008</v>
      </c>
      <c r="C532" s="981" t="s">
        <v>2009</v>
      </c>
      <c r="D532" s="982">
        <v>32800</v>
      </c>
    </row>
    <row r="533" spans="1:4" s="33" customFormat="1">
      <c r="A533" s="963"/>
      <c r="B533" s="981" t="s">
        <v>2010</v>
      </c>
      <c r="C533" s="981" t="s">
        <v>2011</v>
      </c>
      <c r="D533" s="982">
        <v>5738</v>
      </c>
    </row>
    <row r="534" spans="1:4" s="33" customFormat="1">
      <c r="A534" s="963"/>
      <c r="B534" s="981" t="s">
        <v>2012</v>
      </c>
      <c r="C534" s="981" t="s">
        <v>2013</v>
      </c>
      <c r="D534" s="982">
        <v>136332</v>
      </c>
    </row>
    <row r="535" spans="1:4" s="33" customFormat="1">
      <c r="A535" s="963"/>
      <c r="B535" s="981" t="s">
        <v>2014</v>
      </c>
      <c r="C535" s="981" t="s">
        <v>2015</v>
      </c>
      <c r="D535" s="982">
        <v>4524</v>
      </c>
    </row>
    <row r="536" spans="1:4" s="33" customFormat="1">
      <c r="A536" s="963"/>
      <c r="B536" s="981" t="s">
        <v>2016</v>
      </c>
      <c r="C536" s="981" t="s">
        <v>2017</v>
      </c>
      <c r="D536" s="982">
        <v>4524</v>
      </c>
    </row>
    <row r="537" spans="1:4" s="33" customFormat="1">
      <c r="A537" s="963"/>
      <c r="B537" s="981" t="s">
        <v>2018</v>
      </c>
      <c r="C537" s="981" t="s">
        <v>2019</v>
      </c>
      <c r="D537" s="982">
        <v>1392</v>
      </c>
    </row>
    <row r="538" spans="1:4" s="33" customFormat="1">
      <c r="A538" s="963"/>
      <c r="B538" s="981" t="s">
        <v>2020</v>
      </c>
      <c r="C538" s="981" t="s">
        <v>2021</v>
      </c>
      <c r="D538" s="982">
        <v>1392</v>
      </c>
    </row>
    <row r="539" spans="1:4" s="33" customFormat="1">
      <c r="A539" s="963"/>
      <c r="B539" s="981" t="s">
        <v>2022</v>
      </c>
      <c r="C539" s="981" t="s">
        <v>2023</v>
      </c>
      <c r="D539" s="982">
        <v>4524</v>
      </c>
    </row>
    <row r="540" spans="1:4" s="33" customFormat="1">
      <c r="A540" s="963"/>
      <c r="B540" s="981" t="s">
        <v>2024</v>
      </c>
      <c r="C540" s="981" t="s">
        <v>2025</v>
      </c>
      <c r="D540" s="982">
        <v>1392</v>
      </c>
    </row>
    <row r="541" spans="1:4" s="33" customFormat="1">
      <c r="A541" s="963"/>
      <c r="B541" s="981" t="s">
        <v>2026</v>
      </c>
      <c r="C541" s="981" t="s">
        <v>2027</v>
      </c>
      <c r="D541" s="982">
        <v>4524</v>
      </c>
    </row>
    <row r="542" spans="1:4" s="33" customFormat="1">
      <c r="A542" s="963"/>
      <c r="B542" s="981" t="s">
        <v>2028</v>
      </c>
      <c r="C542" s="981" t="s">
        <v>2029</v>
      </c>
      <c r="D542" s="982">
        <v>4524</v>
      </c>
    </row>
    <row r="543" spans="1:4" s="33" customFormat="1">
      <c r="A543" s="963"/>
      <c r="B543" s="981" t="s">
        <v>2030</v>
      </c>
      <c r="C543" s="981" t="s">
        <v>2031</v>
      </c>
      <c r="D543" s="982">
        <v>2320</v>
      </c>
    </row>
    <row r="544" spans="1:4" s="33" customFormat="1">
      <c r="A544" s="963"/>
      <c r="B544" s="981" t="s">
        <v>2032</v>
      </c>
      <c r="C544" s="981" t="s">
        <v>2033</v>
      </c>
      <c r="D544" s="982">
        <v>2320</v>
      </c>
    </row>
    <row r="545" spans="1:4" s="33" customFormat="1">
      <c r="A545" s="963"/>
      <c r="B545" s="981" t="s">
        <v>2034</v>
      </c>
      <c r="C545" s="981" t="s">
        <v>2035</v>
      </c>
      <c r="D545" s="982">
        <v>2521.7399999999998</v>
      </c>
    </row>
    <row r="546" spans="1:4" s="33" customFormat="1">
      <c r="A546" s="963"/>
      <c r="B546" s="981" t="s">
        <v>2036</v>
      </c>
      <c r="C546" s="981" t="s">
        <v>2037</v>
      </c>
      <c r="D546" s="982">
        <v>2521.7399999999998</v>
      </c>
    </row>
    <row r="547" spans="1:4" s="33" customFormat="1">
      <c r="A547" s="963"/>
      <c r="B547" s="981" t="s">
        <v>2038</v>
      </c>
      <c r="C547" s="981" t="s">
        <v>2039</v>
      </c>
      <c r="D547" s="982">
        <v>5175</v>
      </c>
    </row>
    <row r="548" spans="1:4" s="33" customFormat="1">
      <c r="A548" s="963"/>
      <c r="B548" s="981" t="s">
        <v>2040</v>
      </c>
      <c r="C548" s="981" t="s">
        <v>2041</v>
      </c>
      <c r="D548" s="982">
        <v>5175</v>
      </c>
    </row>
    <row r="549" spans="1:4" s="33" customFormat="1">
      <c r="A549" s="963"/>
      <c r="B549" s="981" t="s">
        <v>2042</v>
      </c>
      <c r="C549" s="981" t="s">
        <v>2043</v>
      </c>
      <c r="D549" s="982">
        <v>99661</v>
      </c>
    </row>
    <row r="550" spans="1:4" s="33" customFormat="1">
      <c r="A550" s="963"/>
      <c r="B550" s="981" t="s">
        <v>2044</v>
      </c>
      <c r="C550" s="981" t="s">
        <v>2045</v>
      </c>
      <c r="D550" s="982">
        <v>3880</v>
      </c>
    </row>
    <row r="551" spans="1:4" s="33" customFormat="1">
      <c r="A551" s="963"/>
      <c r="B551" s="981" t="s">
        <v>2046</v>
      </c>
      <c r="C551" s="981" t="s">
        <v>2047</v>
      </c>
      <c r="D551" s="982">
        <v>15652</v>
      </c>
    </row>
    <row r="552" spans="1:4" s="33" customFormat="1">
      <c r="A552" s="963"/>
      <c r="B552" s="981" t="s">
        <v>2048</v>
      </c>
      <c r="C552" s="981" t="s">
        <v>2049</v>
      </c>
      <c r="D552" s="982">
        <v>9162</v>
      </c>
    </row>
    <row r="553" spans="1:4" s="33" customFormat="1">
      <c r="A553" s="963"/>
      <c r="B553" s="981" t="s">
        <v>2050</v>
      </c>
      <c r="C553" s="981" t="s">
        <v>2049</v>
      </c>
      <c r="D553" s="982">
        <v>9162</v>
      </c>
    </row>
    <row r="554" spans="1:4" s="33" customFormat="1">
      <c r="A554" s="963"/>
      <c r="B554" s="981" t="s">
        <v>2051</v>
      </c>
      <c r="C554" s="981" t="s">
        <v>2049</v>
      </c>
      <c r="D554" s="982">
        <v>9162</v>
      </c>
    </row>
    <row r="555" spans="1:4" s="33" customFormat="1">
      <c r="A555" s="963"/>
      <c r="B555" s="981" t="s">
        <v>2052</v>
      </c>
      <c r="C555" s="981" t="s">
        <v>2053</v>
      </c>
      <c r="D555" s="982">
        <v>1851437</v>
      </c>
    </row>
    <row r="556" spans="1:4" s="33" customFormat="1">
      <c r="A556" s="963"/>
      <c r="B556" s="981" t="s">
        <v>2054</v>
      </c>
      <c r="C556" s="981" t="s">
        <v>2055</v>
      </c>
      <c r="D556" s="982">
        <v>1838856</v>
      </c>
    </row>
    <row r="557" spans="1:4" s="33" customFormat="1">
      <c r="A557" s="963"/>
      <c r="B557" s="981" t="s">
        <v>2056</v>
      </c>
      <c r="C557" s="981" t="s">
        <v>2057</v>
      </c>
      <c r="D557" s="982">
        <v>650250</v>
      </c>
    </row>
    <row r="558" spans="1:4" s="33" customFormat="1">
      <c r="A558" s="963"/>
      <c r="B558" s="981" t="s">
        <v>2058</v>
      </c>
      <c r="C558" s="981" t="s">
        <v>2059</v>
      </c>
      <c r="D558" s="982">
        <v>473135</v>
      </c>
    </row>
    <row r="559" spans="1:4" s="33" customFormat="1">
      <c r="A559" s="963"/>
      <c r="B559" s="981" t="s">
        <v>2060</v>
      </c>
      <c r="C559" s="981" t="s">
        <v>2061</v>
      </c>
      <c r="D559" s="982">
        <v>265551</v>
      </c>
    </row>
    <row r="560" spans="1:4" s="33" customFormat="1">
      <c r="A560" s="963"/>
      <c r="B560" s="981" t="s">
        <v>2062</v>
      </c>
      <c r="C560" s="981" t="s">
        <v>2063</v>
      </c>
      <c r="D560" s="982">
        <v>41125</v>
      </c>
    </row>
    <row r="561" spans="1:4" s="33" customFormat="1">
      <c r="A561" s="963"/>
      <c r="B561" s="981" t="s">
        <v>2064</v>
      </c>
      <c r="C561" s="981" t="s">
        <v>2065</v>
      </c>
      <c r="D561" s="982">
        <v>29409</v>
      </c>
    </row>
    <row r="562" spans="1:4" s="33" customFormat="1">
      <c r="A562" s="963"/>
      <c r="B562" s="981" t="s">
        <v>2066</v>
      </c>
      <c r="C562" s="981" t="s">
        <v>2067</v>
      </c>
      <c r="D562" s="982">
        <v>7601.8</v>
      </c>
    </row>
    <row r="563" spans="1:4" s="33" customFormat="1">
      <c r="A563" s="963"/>
      <c r="B563" s="981" t="s">
        <v>2068</v>
      </c>
      <c r="C563" s="981" t="s">
        <v>2069</v>
      </c>
      <c r="D563" s="982">
        <v>7000</v>
      </c>
    </row>
    <row r="564" spans="1:4" s="33" customFormat="1">
      <c r="A564" s="963"/>
      <c r="B564" s="981" t="s">
        <v>2070</v>
      </c>
      <c r="C564" s="981" t="s">
        <v>1395</v>
      </c>
      <c r="D564" s="982">
        <v>2400</v>
      </c>
    </row>
    <row r="565" spans="1:4" s="33" customFormat="1">
      <c r="A565" s="963"/>
      <c r="B565" s="981" t="s">
        <v>2071</v>
      </c>
      <c r="C565" s="981" t="s">
        <v>2072</v>
      </c>
      <c r="D565" s="982">
        <v>8000</v>
      </c>
    </row>
    <row r="566" spans="1:4" s="33" customFormat="1">
      <c r="A566" s="963"/>
      <c r="B566" s="981" t="s">
        <v>2073</v>
      </c>
      <c r="C566" s="981" t="s">
        <v>2074</v>
      </c>
      <c r="D566" s="982">
        <v>14000</v>
      </c>
    </row>
    <row r="567" spans="1:4" s="33" customFormat="1">
      <c r="A567" s="963"/>
      <c r="B567" s="981" t="s">
        <v>2075</v>
      </c>
      <c r="C567" s="981" t="s">
        <v>2076</v>
      </c>
      <c r="D567" s="982">
        <v>3600</v>
      </c>
    </row>
    <row r="568" spans="1:4" s="33" customFormat="1">
      <c r="A568" s="963"/>
      <c r="B568" s="981" t="s">
        <v>2077</v>
      </c>
      <c r="C568" s="981" t="s">
        <v>2078</v>
      </c>
      <c r="D568" s="982">
        <v>68970</v>
      </c>
    </row>
    <row r="569" spans="1:4" s="33" customFormat="1">
      <c r="A569" s="963"/>
      <c r="B569" s="981" t="s">
        <v>2079</v>
      </c>
      <c r="C569" s="981" t="s">
        <v>2080</v>
      </c>
      <c r="D569" s="982">
        <v>1216.52</v>
      </c>
    </row>
    <row r="570" spans="1:4" s="33" customFormat="1">
      <c r="A570" s="963"/>
      <c r="B570" s="981" t="s">
        <v>2081</v>
      </c>
      <c r="C570" s="981" t="s">
        <v>2082</v>
      </c>
      <c r="D570" s="982">
        <v>92335.6</v>
      </c>
    </row>
    <row r="571" spans="1:4" s="33" customFormat="1">
      <c r="A571" s="963"/>
      <c r="B571" s="981" t="s">
        <v>2083</v>
      </c>
      <c r="C571" s="981" t="s">
        <v>2084</v>
      </c>
      <c r="D571" s="982">
        <v>1300</v>
      </c>
    </row>
    <row r="572" spans="1:4" s="33" customFormat="1">
      <c r="A572" s="963"/>
      <c r="B572" s="981" t="s">
        <v>2085</v>
      </c>
      <c r="C572" s="981" t="s">
        <v>2086</v>
      </c>
      <c r="D572" s="982">
        <v>115255.4</v>
      </c>
    </row>
    <row r="573" spans="1:4" s="33" customFormat="1">
      <c r="A573" s="963"/>
      <c r="B573" s="981" t="s">
        <v>2087</v>
      </c>
      <c r="C573" s="981" t="s">
        <v>2088</v>
      </c>
      <c r="D573" s="982">
        <v>46312.5</v>
      </c>
    </row>
    <row r="574" spans="1:4" s="33" customFormat="1">
      <c r="A574" s="963"/>
      <c r="B574" s="981" t="s">
        <v>2089</v>
      </c>
      <c r="C574" s="981" t="s">
        <v>2090</v>
      </c>
      <c r="D574" s="982">
        <v>3638.5</v>
      </c>
    </row>
    <row r="575" spans="1:4" s="33" customFormat="1">
      <c r="A575" s="963"/>
      <c r="B575" s="981" t="s">
        <v>2091</v>
      </c>
      <c r="C575" s="981" t="s">
        <v>2092</v>
      </c>
      <c r="D575" s="982">
        <v>1150</v>
      </c>
    </row>
    <row r="576" spans="1:4" s="33" customFormat="1">
      <c r="A576" s="963"/>
      <c r="B576" s="981" t="s">
        <v>2093</v>
      </c>
      <c r="C576" s="981" t="s">
        <v>2094</v>
      </c>
      <c r="D576" s="982">
        <v>9685.2000000000007</v>
      </c>
    </row>
    <row r="577" spans="1:4" s="33" customFormat="1">
      <c r="A577" s="963"/>
      <c r="B577" s="981" t="s">
        <v>2095</v>
      </c>
      <c r="C577" s="981" t="s">
        <v>2096</v>
      </c>
      <c r="D577" s="982">
        <v>3217</v>
      </c>
    </row>
    <row r="578" spans="1:4" s="33" customFormat="1">
      <c r="A578" s="963"/>
      <c r="B578" s="981" t="s">
        <v>2097</v>
      </c>
      <c r="C578" s="981" t="s">
        <v>2098</v>
      </c>
      <c r="D578" s="982">
        <v>5652</v>
      </c>
    </row>
    <row r="579" spans="1:4" s="33" customFormat="1">
      <c r="A579" s="963"/>
      <c r="B579" s="981" t="s">
        <v>2099</v>
      </c>
      <c r="C579" s="981" t="s">
        <v>2100</v>
      </c>
      <c r="D579" s="982">
        <v>1826</v>
      </c>
    </row>
    <row r="580" spans="1:4" s="33" customFormat="1">
      <c r="A580" s="963"/>
      <c r="B580" s="981" t="s">
        <v>2101</v>
      </c>
      <c r="C580" s="981" t="s">
        <v>2102</v>
      </c>
      <c r="D580" s="982">
        <v>1826</v>
      </c>
    </row>
    <row r="581" spans="1:4" s="33" customFormat="1">
      <c r="A581" s="963"/>
      <c r="B581" s="981" t="s">
        <v>2103</v>
      </c>
      <c r="C581" s="981" t="s">
        <v>2104</v>
      </c>
      <c r="D581" s="982">
        <v>9090.4</v>
      </c>
    </row>
    <row r="582" spans="1:4" s="33" customFormat="1">
      <c r="A582" s="963"/>
      <c r="B582" s="981" t="s">
        <v>2105</v>
      </c>
      <c r="C582" s="981" t="s">
        <v>2106</v>
      </c>
      <c r="D582" s="982">
        <v>18760.5</v>
      </c>
    </row>
    <row r="583" spans="1:4" s="33" customFormat="1">
      <c r="A583" s="963"/>
      <c r="B583" s="981" t="s">
        <v>2107</v>
      </c>
      <c r="C583" s="981" t="s">
        <v>2108</v>
      </c>
      <c r="D583" s="982">
        <v>18760.5</v>
      </c>
    </row>
    <row r="584" spans="1:4" s="33" customFormat="1">
      <c r="A584" s="963"/>
      <c r="B584" s="981" t="s">
        <v>2109</v>
      </c>
      <c r="C584" s="981" t="s">
        <v>2110</v>
      </c>
      <c r="D584" s="982">
        <v>18760.5</v>
      </c>
    </row>
    <row r="585" spans="1:4" s="33" customFormat="1">
      <c r="A585" s="963"/>
      <c r="B585" s="981" t="s">
        <v>2111</v>
      </c>
      <c r="C585" s="981" t="s">
        <v>2112</v>
      </c>
      <c r="D585" s="982">
        <v>18140.439999999999</v>
      </c>
    </row>
    <row r="586" spans="1:4" s="33" customFormat="1">
      <c r="A586" s="963"/>
      <c r="B586" s="981" t="s">
        <v>2113</v>
      </c>
      <c r="C586" s="981" t="s">
        <v>2114</v>
      </c>
      <c r="D586" s="982">
        <v>18140.439999999999</v>
      </c>
    </row>
    <row r="587" spans="1:4" s="33" customFormat="1">
      <c r="A587" s="963"/>
      <c r="B587" s="981" t="s">
        <v>2115</v>
      </c>
      <c r="C587" s="981" t="s">
        <v>2116</v>
      </c>
      <c r="D587" s="982">
        <v>18140.439999999999</v>
      </c>
    </row>
    <row r="588" spans="1:4" s="33" customFormat="1">
      <c r="A588" s="963"/>
      <c r="B588" s="981" t="s">
        <v>2117</v>
      </c>
      <c r="C588" s="981" t="s">
        <v>2118</v>
      </c>
      <c r="D588" s="982">
        <v>18140.439999999999</v>
      </c>
    </row>
    <row r="589" spans="1:4" s="33" customFormat="1">
      <c r="A589" s="963"/>
      <c r="B589" s="981" t="s">
        <v>2119</v>
      </c>
      <c r="C589" s="981" t="s">
        <v>2120</v>
      </c>
      <c r="D589" s="982">
        <v>18140.439999999999</v>
      </c>
    </row>
    <row r="590" spans="1:4" s="33" customFormat="1">
      <c r="A590" s="963"/>
      <c r="B590" s="981" t="s">
        <v>2121</v>
      </c>
      <c r="C590" s="981" t="s">
        <v>2122</v>
      </c>
      <c r="D590" s="982">
        <v>18140.439999999999</v>
      </c>
    </row>
    <row r="591" spans="1:4" s="33" customFormat="1">
      <c r="A591" s="963"/>
      <c r="B591" s="981" t="s">
        <v>2123</v>
      </c>
      <c r="C591" s="981" t="s">
        <v>2124</v>
      </c>
      <c r="D591" s="982">
        <v>18140.439999999999</v>
      </c>
    </row>
    <row r="592" spans="1:4" s="33" customFormat="1">
      <c r="A592" s="963"/>
      <c r="B592" s="981" t="s">
        <v>2125</v>
      </c>
      <c r="C592" s="981" t="s">
        <v>2126</v>
      </c>
      <c r="D592" s="982">
        <v>25000</v>
      </c>
    </row>
    <row r="593" spans="1:4" s="33" customFormat="1">
      <c r="A593" s="963"/>
      <c r="B593" s="981" t="s">
        <v>2127</v>
      </c>
      <c r="C593" s="981" t="s">
        <v>2128</v>
      </c>
      <c r="D593" s="982">
        <v>56314.43</v>
      </c>
    </row>
    <row r="594" spans="1:4" s="33" customFormat="1">
      <c r="A594" s="963"/>
      <c r="B594" s="981" t="s">
        <v>2129</v>
      </c>
      <c r="C594" s="981" t="s">
        <v>2130</v>
      </c>
      <c r="D594" s="982">
        <v>4232</v>
      </c>
    </row>
    <row r="595" spans="1:4" s="33" customFormat="1">
      <c r="A595" s="963"/>
      <c r="B595" s="981" t="s">
        <v>2131</v>
      </c>
      <c r="C595" s="981" t="s">
        <v>2132</v>
      </c>
      <c r="D595" s="982">
        <v>4232</v>
      </c>
    </row>
    <row r="596" spans="1:4" s="33" customFormat="1">
      <c r="A596" s="963"/>
      <c r="B596" s="981" t="s">
        <v>2133</v>
      </c>
      <c r="C596" s="981" t="s">
        <v>2134</v>
      </c>
      <c r="D596" s="982">
        <v>4232</v>
      </c>
    </row>
    <row r="597" spans="1:4" s="33" customFormat="1">
      <c r="A597" s="963"/>
      <c r="B597" s="981" t="s">
        <v>2135</v>
      </c>
      <c r="C597" s="981" t="s">
        <v>2136</v>
      </c>
      <c r="D597" s="982">
        <v>7650</v>
      </c>
    </row>
    <row r="598" spans="1:4" s="33" customFormat="1">
      <c r="A598" s="963"/>
      <c r="B598" s="981" t="s">
        <v>2137</v>
      </c>
      <c r="C598" s="981" t="s">
        <v>2138</v>
      </c>
      <c r="D598" s="982">
        <v>9340</v>
      </c>
    </row>
    <row r="599" spans="1:4" s="33" customFormat="1">
      <c r="A599" s="963"/>
      <c r="B599" s="981" t="s">
        <v>2139</v>
      </c>
      <c r="C599" s="981" t="s">
        <v>2140</v>
      </c>
      <c r="D599" s="982">
        <v>12876</v>
      </c>
    </row>
    <row r="600" spans="1:4" s="33" customFormat="1">
      <c r="A600" s="963"/>
      <c r="B600" s="981" t="s">
        <v>2141</v>
      </c>
      <c r="C600" s="981" t="s">
        <v>2142</v>
      </c>
      <c r="D600" s="982">
        <v>26668</v>
      </c>
    </row>
    <row r="601" spans="1:4" s="33" customFormat="1">
      <c r="A601" s="963"/>
      <c r="B601" s="981" t="s">
        <v>2143</v>
      </c>
      <c r="C601" s="981" t="s">
        <v>2144</v>
      </c>
      <c r="D601" s="982">
        <v>26668</v>
      </c>
    </row>
    <row r="602" spans="1:4" s="33" customFormat="1">
      <c r="A602" s="963"/>
      <c r="B602" s="981" t="s">
        <v>2145</v>
      </c>
      <c r="C602" s="981" t="s">
        <v>2146</v>
      </c>
      <c r="D602" s="982">
        <v>26668</v>
      </c>
    </row>
    <row r="603" spans="1:4" s="33" customFormat="1">
      <c r="A603" s="963"/>
      <c r="B603" s="981" t="s">
        <v>2147</v>
      </c>
      <c r="C603" s="981" t="s">
        <v>2148</v>
      </c>
      <c r="D603" s="982">
        <v>26668</v>
      </c>
    </row>
    <row r="604" spans="1:4" s="33" customFormat="1">
      <c r="A604" s="963"/>
      <c r="B604" s="981" t="s">
        <v>2149</v>
      </c>
      <c r="C604" s="981" t="s">
        <v>2150</v>
      </c>
      <c r="D604" s="982">
        <v>40728.1</v>
      </c>
    </row>
    <row r="605" spans="1:4" s="33" customFormat="1">
      <c r="A605" s="963"/>
      <c r="B605" s="981" t="s">
        <v>2151</v>
      </c>
      <c r="C605" s="981" t="s">
        <v>2152</v>
      </c>
      <c r="D605" s="982">
        <v>43024</v>
      </c>
    </row>
    <row r="606" spans="1:4" s="33" customFormat="1">
      <c r="A606" s="963"/>
      <c r="B606" s="981" t="s">
        <v>2153</v>
      </c>
      <c r="C606" s="981" t="s">
        <v>2154</v>
      </c>
      <c r="D606" s="982">
        <v>43024</v>
      </c>
    </row>
    <row r="607" spans="1:4" s="33" customFormat="1">
      <c r="A607" s="963"/>
      <c r="B607" s="981" t="s">
        <v>2155</v>
      </c>
      <c r="C607" s="981" t="s">
        <v>2156</v>
      </c>
      <c r="D607" s="982">
        <v>46170</v>
      </c>
    </row>
    <row r="608" spans="1:4" s="33" customFormat="1">
      <c r="A608" s="963"/>
      <c r="B608" s="981" t="s">
        <v>2157</v>
      </c>
      <c r="C608" s="981" t="s">
        <v>2158</v>
      </c>
      <c r="D608" s="982">
        <v>1216.53</v>
      </c>
    </row>
    <row r="609" spans="1:4" s="33" customFormat="1">
      <c r="A609" s="963"/>
      <c r="B609" s="981" t="s">
        <v>2159</v>
      </c>
      <c r="C609" s="981" t="s">
        <v>2160</v>
      </c>
      <c r="D609" s="982">
        <v>1765.22</v>
      </c>
    </row>
    <row r="610" spans="1:4" s="33" customFormat="1">
      <c r="A610" s="963"/>
      <c r="B610" s="981" t="s">
        <v>2161</v>
      </c>
      <c r="C610" s="981" t="s">
        <v>2162</v>
      </c>
      <c r="D610" s="982">
        <v>12760</v>
      </c>
    </row>
    <row r="611" spans="1:4" s="33" customFormat="1">
      <c r="A611" s="963"/>
      <c r="B611" s="981" t="s">
        <v>2163</v>
      </c>
      <c r="C611" s="981" t="s">
        <v>2164</v>
      </c>
      <c r="D611" s="982">
        <v>12760</v>
      </c>
    </row>
    <row r="612" spans="1:4" s="33" customFormat="1">
      <c r="A612" s="963"/>
      <c r="B612" s="981" t="s">
        <v>2165</v>
      </c>
      <c r="C612" s="981" t="s">
        <v>2166</v>
      </c>
      <c r="D612" s="982">
        <v>11000</v>
      </c>
    </row>
    <row r="613" spans="1:4" s="33" customFormat="1">
      <c r="A613" s="963"/>
      <c r="B613" s="981" t="s">
        <v>2167</v>
      </c>
      <c r="C613" s="981" t="s">
        <v>2168</v>
      </c>
      <c r="D613" s="982">
        <v>9130.44</v>
      </c>
    </row>
    <row r="614" spans="1:4" s="33" customFormat="1">
      <c r="A614" s="963"/>
      <c r="B614" s="981" t="s">
        <v>2169</v>
      </c>
      <c r="C614" s="981" t="s">
        <v>2170</v>
      </c>
      <c r="D614" s="982">
        <v>22461.91</v>
      </c>
    </row>
    <row r="615" spans="1:4" s="33" customFormat="1">
      <c r="A615" s="963"/>
      <c r="B615" s="981" t="s">
        <v>2171</v>
      </c>
      <c r="C615" s="981" t="s">
        <v>2172</v>
      </c>
      <c r="D615" s="982">
        <v>40975.599999999999</v>
      </c>
    </row>
    <row r="616" spans="1:4" s="33" customFormat="1">
      <c r="A616" s="963"/>
      <c r="B616" s="981" t="s">
        <v>2173</v>
      </c>
      <c r="C616" s="981" t="s">
        <v>2174</v>
      </c>
      <c r="D616" s="982">
        <v>40976</v>
      </c>
    </row>
    <row r="617" spans="1:4" s="33" customFormat="1">
      <c r="A617" s="963"/>
      <c r="B617" s="981" t="s">
        <v>2175</v>
      </c>
      <c r="C617" s="981" t="s">
        <v>2176</v>
      </c>
      <c r="D617" s="982">
        <v>26479.55</v>
      </c>
    </row>
    <row r="618" spans="1:4" s="33" customFormat="1">
      <c r="A618" s="963"/>
      <c r="B618" s="981" t="s">
        <v>2177</v>
      </c>
      <c r="C618" s="981" t="s">
        <v>2178</v>
      </c>
      <c r="D618" s="982">
        <v>33379</v>
      </c>
    </row>
    <row r="619" spans="1:4" s="33" customFormat="1">
      <c r="A619" s="963"/>
      <c r="B619" s="981" t="s">
        <v>2179</v>
      </c>
      <c r="C619" s="981" t="s">
        <v>2180</v>
      </c>
      <c r="D619" s="982">
        <v>33379</v>
      </c>
    </row>
    <row r="620" spans="1:4" s="33" customFormat="1">
      <c r="A620" s="963"/>
      <c r="B620" s="981" t="s">
        <v>2181</v>
      </c>
      <c r="C620" s="981" t="s">
        <v>2182</v>
      </c>
      <c r="D620" s="982">
        <v>33379</v>
      </c>
    </row>
    <row r="621" spans="1:4" s="33" customFormat="1">
      <c r="A621" s="963"/>
      <c r="B621" s="981" t="s">
        <v>2183</v>
      </c>
      <c r="C621" s="981" t="s">
        <v>2184</v>
      </c>
      <c r="D621" s="982">
        <v>33379</v>
      </c>
    </row>
    <row r="622" spans="1:4" s="33" customFormat="1">
      <c r="A622" s="963"/>
      <c r="B622" s="981" t="s">
        <v>2185</v>
      </c>
      <c r="C622" s="981" t="s">
        <v>2186</v>
      </c>
      <c r="D622" s="982">
        <v>1042</v>
      </c>
    </row>
    <row r="623" spans="1:4" s="33" customFormat="1">
      <c r="A623" s="963"/>
      <c r="B623" s="981" t="s">
        <v>2187</v>
      </c>
      <c r="C623" s="981" t="s">
        <v>2188</v>
      </c>
      <c r="D623" s="982">
        <v>2083</v>
      </c>
    </row>
    <row r="624" spans="1:4" s="33" customFormat="1">
      <c r="A624" s="963"/>
      <c r="B624" s="981" t="s">
        <v>2189</v>
      </c>
      <c r="C624" s="981" t="s">
        <v>2190</v>
      </c>
      <c r="D624" s="982">
        <v>18265.09</v>
      </c>
    </row>
    <row r="625" spans="1:4" s="33" customFormat="1">
      <c r="A625" s="963"/>
      <c r="B625" s="981" t="s">
        <v>2191</v>
      </c>
      <c r="C625" s="981" t="s">
        <v>2192</v>
      </c>
      <c r="D625" s="982">
        <v>18265.080000000002</v>
      </c>
    </row>
    <row r="626" spans="1:4" s="33" customFormat="1">
      <c r="A626" s="963"/>
      <c r="B626" s="981" t="s">
        <v>2193</v>
      </c>
      <c r="C626" s="981" t="s">
        <v>2192</v>
      </c>
      <c r="D626" s="982">
        <v>18265.080000000002</v>
      </c>
    </row>
    <row r="627" spans="1:4" s="33" customFormat="1">
      <c r="A627" s="963"/>
      <c r="B627" s="981" t="s">
        <v>2194</v>
      </c>
      <c r="C627" s="981" t="s">
        <v>2195</v>
      </c>
      <c r="D627" s="982">
        <v>4336.8</v>
      </c>
    </row>
    <row r="628" spans="1:4" s="33" customFormat="1">
      <c r="A628" s="963"/>
      <c r="B628" s="981" t="s">
        <v>2196</v>
      </c>
      <c r="C628" s="981" t="s">
        <v>2197</v>
      </c>
      <c r="D628" s="982">
        <v>2224</v>
      </c>
    </row>
    <row r="629" spans="1:4" s="33" customFormat="1">
      <c r="A629" s="963"/>
      <c r="B629" s="981" t="s">
        <v>2198</v>
      </c>
      <c r="C629" s="981" t="s">
        <v>2199</v>
      </c>
      <c r="D629" s="982">
        <v>2224</v>
      </c>
    </row>
    <row r="630" spans="1:4" s="33" customFormat="1">
      <c r="A630" s="963"/>
      <c r="B630" s="981" t="s">
        <v>2200</v>
      </c>
      <c r="C630" s="981" t="s">
        <v>2201</v>
      </c>
      <c r="D630" s="982">
        <v>2224</v>
      </c>
    </row>
    <row r="631" spans="1:4" s="33" customFormat="1">
      <c r="A631" s="963"/>
      <c r="B631" s="981" t="s">
        <v>2202</v>
      </c>
      <c r="C631" s="981" t="s">
        <v>2203</v>
      </c>
      <c r="D631" s="982">
        <v>2360.4</v>
      </c>
    </row>
    <row r="632" spans="1:4" s="33" customFormat="1">
      <c r="A632" s="963"/>
      <c r="B632" s="981" t="s">
        <v>2204</v>
      </c>
      <c r="C632" s="981" t="s">
        <v>2205</v>
      </c>
      <c r="D632" s="982">
        <v>2360.4</v>
      </c>
    </row>
    <row r="633" spans="1:4" s="33" customFormat="1">
      <c r="A633" s="963"/>
      <c r="B633" s="981" t="s">
        <v>2206</v>
      </c>
      <c r="C633" s="981" t="s">
        <v>2207</v>
      </c>
      <c r="D633" s="982">
        <v>223387.5</v>
      </c>
    </row>
    <row r="634" spans="1:4" s="33" customFormat="1">
      <c r="A634" s="963"/>
      <c r="B634" s="981" t="s">
        <v>2208</v>
      </c>
      <c r="C634" s="981" t="s">
        <v>2209</v>
      </c>
      <c r="D634" s="982">
        <v>9116.27</v>
      </c>
    </row>
    <row r="635" spans="1:4" s="33" customFormat="1">
      <c r="A635" s="963"/>
      <c r="B635" s="981" t="s">
        <v>2210</v>
      </c>
      <c r="C635" s="981" t="s">
        <v>2211</v>
      </c>
      <c r="D635" s="982">
        <v>2326.8000000000002</v>
      </c>
    </row>
    <row r="636" spans="1:4" s="33" customFormat="1">
      <c r="A636" s="963"/>
      <c r="B636" s="981" t="s">
        <v>2212</v>
      </c>
      <c r="C636" s="981" t="s">
        <v>2213</v>
      </c>
      <c r="D636" s="982">
        <v>3324</v>
      </c>
    </row>
    <row r="637" spans="1:4" s="33" customFormat="1">
      <c r="A637" s="963"/>
      <c r="B637" s="981" t="s">
        <v>2214</v>
      </c>
      <c r="C637" s="981" t="s">
        <v>2213</v>
      </c>
      <c r="D637" s="982">
        <v>3324</v>
      </c>
    </row>
    <row r="638" spans="1:4" s="33" customFormat="1">
      <c r="A638" s="963"/>
      <c r="B638" s="981" t="s">
        <v>2215</v>
      </c>
      <c r="C638" s="981" t="s">
        <v>2216</v>
      </c>
      <c r="D638" s="982">
        <v>11739.13</v>
      </c>
    </row>
    <row r="639" spans="1:4" s="33" customFormat="1">
      <c r="A639" s="963"/>
      <c r="B639" s="981" t="s">
        <v>2217</v>
      </c>
      <c r="C639" s="981" t="s">
        <v>2218</v>
      </c>
      <c r="D639" s="982">
        <v>481100</v>
      </c>
    </row>
    <row r="640" spans="1:4" s="33" customFormat="1">
      <c r="A640" s="963"/>
      <c r="B640" s="981" t="s">
        <v>2219</v>
      </c>
      <c r="C640" s="981" t="s">
        <v>2220</v>
      </c>
      <c r="D640" s="982">
        <v>2310</v>
      </c>
    </row>
    <row r="641" spans="1:4" s="33" customFormat="1">
      <c r="A641" s="963"/>
      <c r="B641" s="981" t="s">
        <v>2221</v>
      </c>
      <c r="C641" s="981" t="s">
        <v>2220</v>
      </c>
      <c r="D641" s="982">
        <v>2310</v>
      </c>
    </row>
    <row r="642" spans="1:4" s="33" customFormat="1">
      <c r="A642" s="963"/>
      <c r="B642" s="981" t="s">
        <v>2222</v>
      </c>
      <c r="C642" s="981" t="s">
        <v>2223</v>
      </c>
      <c r="D642" s="982">
        <v>3177.5</v>
      </c>
    </row>
    <row r="643" spans="1:4" s="33" customFormat="1">
      <c r="A643" s="963"/>
      <c r="B643" s="981" t="s">
        <v>2224</v>
      </c>
      <c r="C643" s="981" t="s">
        <v>2223</v>
      </c>
      <c r="D643" s="982">
        <v>3177.5</v>
      </c>
    </row>
    <row r="644" spans="1:4" s="33" customFormat="1">
      <c r="A644" s="963"/>
      <c r="B644" s="981" t="s">
        <v>2225</v>
      </c>
      <c r="C644" s="981" t="s">
        <v>2223</v>
      </c>
      <c r="D644" s="982">
        <v>3177.5</v>
      </c>
    </row>
    <row r="645" spans="1:4" s="33" customFormat="1">
      <c r="A645" s="963"/>
      <c r="B645" s="981" t="s">
        <v>2226</v>
      </c>
      <c r="C645" s="981" t="s">
        <v>2223</v>
      </c>
      <c r="D645" s="982">
        <v>3177.5</v>
      </c>
    </row>
    <row r="646" spans="1:4" s="33" customFormat="1">
      <c r="A646" s="963"/>
      <c r="B646" s="981" t="s">
        <v>2227</v>
      </c>
      <c r="C646" s="981" t="s">
        <v>2228</v>
      </c>
      <c r="D646" s="982">
        <v>2255</v>
      </c>
    </row>
    <row r="647" spans="1:4" s="33" customFormat="1">
      <c r="A647" s="963"/>
      <c r="B647" s="981" t="s">
        <v>2229</v>
      </c>
      <c r="C647" s="981" t="s">
        <v>2228</v>
      </c>
      <c r="D647" s="982">
        <v>2255</v>
      </c>
    </row>
    <row r="648" spans="1:4" s="33" customFormat="1">
      <c r="A648" s="963"/>
      <c r="B648" s="981" t="s">
        <v>2230</v>
      </c>
      <c r="C648" s="981" t="s">
        <v>2231</v>
      </c>
      <c r="D648" s="982">
        <v>23634.59</v>
      </c>
    </row>
    <row r="649" spans="1:4" s="33" customFormat="1">
      <c r="A649" s="963"/>
      <c r="B649" s="981" t="s">
        <v>2232</v>
      </c>
      <c r="C649" s="981" t="s">
        <v>2233</v>
      </c>
      <c r="D649" s="982">
        <v>3080</v>
      </c>
    </row>
    <row r="650" spans="1:4" s="33" customFormat="1">
      <c r="A650" s="963"/>
      <c r="B650" s="981" t="s">
        <v>2234</v>
      </c>
      <c r="C650" s="981" t="s">
        <v>2235</v>
      </c>
      <c r="D650" s="982">
        <v>8330</v>
      </c>
    </row>
    <row r="651" spans="1:4" s="33" customFormat="1">
      <c r="A651" s="963"/>
      <c r="B651" s="981" t="s">
        <v>2236</v>
      </c>
      <c r="C651" s="981" t="s">
        <v>2237</v>
      </c>
      <c r="D651" s="982">
        <v>87142.02</v>
      </c>
    </row>
    <row r="652" spans="1:4" s="33" customFormat="1">
      <c r="A652" s="963"/>
      <c r="B652" s="981" t="s">
        <v>2238</v>
      </c>
      <c r="C652" s="981" t="s">
        <v>2239</v>
      </c>
      <c r="D652" s="982">
        <v>4340</v>
      </c>
    </row>
    <row r="653" spans="1:4" s="33" customFormat="1">
      <c r="A653" s="963"/>
      <c r="B653" s="981" t="s">
        <v>2240</v>
      </c>
      <c r="C653" s="981" t="s">
        <v>2241</v>
      </c>
      <c r="D653" s="982">
        <v>4388.04</v>
      </c>
    </row>
    <row r="654" spans="1:4" s="33" customFormat="1">
      <c r="A654" s="963"/>
      <c r="B654" s="981" t="s">
        <v>2242</v>
      </c>
      <c r="C654" s="981" t="s">
        <v>2243</v>
      </c>
      <c r="D654" s="982">
        <v>214.92</v>
      </c>
    </row>
    <row r="655" spans="1:4" s="33" customFormat="1">
      <c r="A655" s="963"/>
      <c r="B655" s="981" t="s">
        <v>2244</v>
      </c>
      <c r="C655" s="981" t="s">
        <v>2245</v>
      </c>
      <c r="D655" s="982">
        <v>5610.44</v>
      </c>
    </row>
    <row r="656" spans="1:4" s="33" customFormat="1">
      <c r="A656" s="963"/>
      <c r="B656" s="981" t="s">
        <v>2246</v>
      </c>
      <c r="C656" s="981" t="s">
        <v>2247</v>
      </c>
      <c r="D656" s="982">
        <v>1552.17</v>
      </c>
    </row>
    <row r="657" spans="1:4" s="33" customFormat="1">
      <c r="A657" s="963"/>
      <c r="B657" s="981" t="s">
        <v>2248</v>
      </c>
      <c r="C657" s="981" t="s">
        <v>2249</v>
      </c>
      <c r="D657" s="982">
        <v>25000</v>
      </c>
    </row>
    <row r="658" spans="1:4" s="33" customFormat="1">
      <c r="A658" s="963"/>
      <c r="B658" s="981" t="s">
        <v>2250</v>
      </c>
      <c r="C658" s="981" t="s">
        <v>2251</v>
      </c>
      <c r="D658" s="982">
        <v>35000</v>
      </c>
    </row>
    <row r="659" spans="1:4" s="33" customFormat="1">
      <c r="A659" s="963"/>
      <c r="B659" s="981" t="s">
        <v>2252</v>
      </c>
      <c r="C659" s="981" t="s">
        <v>2253</v>
      </c>
      <c r="D659" s="982">
        <v>152000</v>
      </c>
    </row>
    <row r="660" spans="1:4" s="33" customFormat="1">
      <c r="A660" s="963"/>
      <c r="B660" s="981" t="s">
        <v>2254</v>
      </c>
      <c r="C660" s="981" t="s">
        <v>2247</v>
      </c>
      <c r="D660" s="982">
        <v>1643.48</v>
      </c>
    </row>
    <row r="661" spans="1:4" s="33" customFormat="1">
      <c r="A661" s="963"/>
      <c r="B661" s="981" t="s">
        <v>2255</v>
      </c>
      <c r="C661" s="981" t="s">
        <v>2256</v>
      </c>
      <c r="D661" s="982">
        <v>2748.48</v>
      </c>
    </row>
    <row r="662" spans="1:4" s="33" customFormat="1">
      <c r="A662" s="963"/>
      <c r="B662" s="981" t="s">
        <v>2257</v>
      </c>
      <c r="C662" s="981" t="s">
        <v>2258</v>
      </c>
      <c r="D662" s="982">
        <v>4331.6099999999997</v>
      </c>
    </row>
    <row r="663" spans="1:4" s="33" customFormat="1">
      <c r="A663" s="963"/>
      <c r="B663" s="981" t="s">
        <v>2259</v>
      </c>
      <c r="C663" s="981" t="s">
        <v>2260</v>
      </c>
      <c r="D663" s="982">
        <v>5955.65</v>
      </c>
    </row>
    <row r="664" spans="1:4" s="33" customFormat="1">
      <c r="A664" s="963"/>
      <c r="B664" s="981" t="s">
        <v>2261</v>
      </c>
      <c r="C664" s="981" t="s">
        <v>2262</v>
      </c>
      <c r="D664" s="982">
        <v>2060.34</v>
      </c>
    </row>
    <row r="665" spans="1:4" s="33" customFormat="1">
      <c r="A665" s="963"/>
      <c r="B665" s="981" t="s">
        <v>2263</v>
      </c>
      <c r="C665" s="981" t="s">
        <v>2264</v>
      </c>
      <c r="D665" s="982">
        <v>2060.34</v>
      </c>
    </row>
    <row r="666" spans="1:4" s="33" customFormat="1">
      <c r="A666" s="963"/>
      <c r="B666" s="981" t="s">
        <v>2265</v>
      </c>
      <c r="C666" s="981" t="s">
        <v>2266</v>
      </c>
      <c r="D666" s="982">
        <v>3530.93</v>
      </c>
    </row>
    <row r="667" spans="1:4" s="33" customFormat="1">
      <c r="A667" s="963"/>
      <c r="B667" s="981" t="s">
        <v>2267</v>
      </c>
      <c r="C667" s="981" t="s">
        <v>2266</v>
      </c>
      <c r="D667" s="982">
        <v>3530.93</v>
      </c>
    </row>
    <row r="668" spans="1:4" s="33" customFormat="1">
      <c r="A668" s="963"/>
      <c r="B668" s="981" t="s">
        <v>2268</v>
      </c>
      <c r="C668" s="981" t="s">
        <v>2269</v>
      </c>
      <c r="D668" s="982">
        <v>7379.31</v>
      </c>
    </row>
    <row r="669" spans="1:4" s="33" customFormat="1">
      <c r="A669" s="963"/>
      <c r="B669" s="981" t="s">
        <v>2270</v>
      </c>
      <c r="C669" s="981" t="s">
        <v>2271</v>
      </c>
      <c r="D669" s="982">
        <v>43103.45</v>
      </c>
    </row>
    <row r="670" spans="1:4" s="33" customFormat="1">
      <c r="A670" s="963"/>
      <c r="B670" s="981" t="s">
        <v>2272</v>
      </c>
      <c r="C670" s="981" t="s">
        <v>2273</v>
      </c>
      <c r="D670" s="982">
        <v>17930.830000000002</v>
      </c>
    </row>
    <row r="671" spans="1:4" s="33" customFormat="1">
      <c r="A671" s="963"/>
      <c r="B671" s="981" t="s">
        <v>2274</v>
      </c>
      <c r="C671" s="981" t="s">
        <v>2275</v>
      </c>
      <c r="D671" s="982">
        <v>21551.72</v>
      </c>
    </row>
    <row r="672" spans="1:4" s="33" customFormat="1">
      <c r="A672" s="963"/>
      <c r="B672" s="981" t="s">
        <v>2276</v>
      </c>
      <c r="C672" s="981" t="s">
        <v>2277</v>
      </c>
      <c r="D672" s="982">
        <v>3012.93</v>
      </c>
    </row>
    <row r="673" spans="1:4" s="33" customFormat="1">
      <c r="A673" s="963"/>
      <c r="B673" s="981" t="s">
        <v>2278</v>
      </c>
      <c r="C673" s="981" t="s">
        <v>2277</v>
      </c>
      <c r="D673" s="982">
        <v>3012.93</v>
      </c>
    </row>
    <row r="674" spans="1:4" s="33" customFormat="1">
      <c r="A674" s="963"/>
      <c r="B674" s="981" t="s">
        <v>2279</v>
      </c>
      <c r="C674" s="981" t="s">
        <v>2277</v>
      </c>
      <c r="D674" s="982">
        <v>3012.93</v>
      </c>
    </row>
    <row r="675" spans="1:4" s="33" customFormat="1">
      <c r="A675" s="963"/>
      <c r="B675" s="981" t="s">
        <v>2280</v>
      </c>
      <c r="C675" s="981" t="s">
        <v>2281</v>
      </c>
      <c r="D675" s="982">
        <v>22740</v>
      </c>
    </row>
    <row r="676" spans="1:4" s="33" customFormat="1">
      <c r="A676" s="963"/>
      <c r="B676" s="981" t="s">
        <v>2282</v>
      </c>
      <c r="C676" s="981" t="s">
        <v>2283</v>
      </c>
      <c r="D676" s="982">
        <v>79600</v>
      </c>
    </row>
    <row r="677" spans="1:4" s="33" customFormat="1">
      <c r="A677" s="963"/>
      <c r="B677" s="981" t="s">
        <v>2284</v>
      </c>
      <c r="C677" s="981" t="s">
        <v>2285</v>
      </c>
      <c r="D677" s="982">
        <v>1739752.56</v>
      </c>
    </row>
    <row r="678" spans="1:4" s="33" customFormat="1">
      <c r="A678" s="963"/>
      <c r="B678" s="981" t="s">
        <v>2286</v>
      </c>
      <c r="C678" s="981" t="s">
        <v>2287</v>
      </c>
      <c r="D678" s="982">
        <v>118362.65</v>
      </c>
    </row>
    <row r="679" spans="1:4" s="33" customFormat="1">
      <c r="A679" s="963"/>
      <c r="B679" s="981" t="s">
        <v>2288</v>
      </c>
      <c r="C679" s="981" t="s">
        <v>2289</v>
      </c>
      <c r="D679" s="982">
        <v>59549.53</v>
      </c>
    </row>
    <row r="680" spans="1:4" s="33" customFormat="1">
      <c r="A680" s="963"/>
      <c r="B680" s="981" t="s">
        <v>2290</v>
      </c>
      <c r="C680" s="981" t="s">
        <v>2291</v>
      </c>
      <c r="D680" s="982">
        <v>79127.72</v>
      </c>
    </row>
    <row r="681" spans="1:4" s="33" customFormat="1">
      <c r="A681" s="963"/>
      <c r="B681" s="981" t="s">
        <v>2292</v>
      </c>
      <c r="C681" s="981" t="s">
        <v>2293</v>
      </c>
      <c r="D681" s="982">
        <v>69700.39</v>
      </c>
    </row>
    <row r="682" spans="1:4" s="33" customFormat="1">
      <c r="A682" s="963"/>
      <c r="B682" s="981" t="s">
        <v>2294</v>
      </c>
      <c r="C682" s="981" t="s">
        <v>2295</v>
      </c>
      <c r="D682" s="982">
        <v>107593.42</v>
      </c>
    </row>
    <row r="683" spans="1:4" s="33" customFormat="1">
      <c r="A683" s="963"/>
      <c r="B683" s="981" t="s">
        <v>2296</v>
      </c>
      <c r="C683" s="981" t="s">
        <v>2297</v>
      </c>
      <c r="D683" s="982">
        <v>1367.97</v>
      </c>
    </row>
    <row r="684" spans="1:4" s="33" customFormat="1">
      <c r="A684" s="963"/>
      <c r="B684" s="981" t="s">
        <v>2298</v>
      </c>
      <c r="C684" s="981" t="s">
        <v>2299</v>
      </c>
      <c r="D684" s="982">
        <v>1317.6</v>
      </c>
    </row>
    <row r="685" spans="1:4" s="33" customFormat="1">
      <c r="A685" s="963"/>
      <c r="B685" s="981" t="s">
        <v>2300</v>
      </c>
      <c r="C685" s="981" t="s">
        <v>2301</v>
      </c>
      <c r="D685" s="982">
        <v>231435.95</v>
      </c>
    </row>
    <row r="686" spans="1:4" s="33" customFormat="1">
      <c r="A686" s="963"/>
      <c r="B686" s="981" t="s">
        <v>2302</v>
      </c>
      <c r="C686" s="981" t="s">
        <v>2303</v>
      </c>
      <c r="D686" s="982">
        <v>16555.8</v>
      </c>
    </row>
    <row r="687" spans="1:4" s="33" customFormat="1">
      <c r="A687" s="963"/>
      <c r="B687" s="981" t="s">
        <v>2304</v>
      </c>
      <c r="C687" s="981" t="s">
        <v>2305</v>
      </c>
      <c r="D687" s="982">
        <v>635.09</v>
      </c>
    </row>
    <row r="688" spans="1:4" s="33" customFormat="1">
      <c r="A688" s="963"/>
      <c r="B688" s="981" t="s">
        <v>2306</v>
      </c>
      <c r="C688" s="981" t="s">
        <v>2307</v>
      </c>
      <c r="D688" s="982">
        <v>5090.3100000000004</v>
      </c>
    </row>
    <row r="689" spans="1:4" s="33" customFormat="1">
      <c r="A689" s="963"/>
      <c r="B689" s="981" t="s">
        <v>2308</v>
      </c>
      <c r="C689" s="981" t="s">
        <v>2309</v>
      </c>
      <c r="D689" s="982">
        <v>1641.9</v>
      </c>
    </row>
    <row r="690" spans="1:4" s="33" customFormat="1">
      <c r="A690" s="963"/>
      <c r="B690" s="981" t="s">
        <v>2310</v>
      </c>
      <c r="C690" s="981" t="s">
        <v>2311</v>
      </c>
      <c r="D690" s="982">
        <v>12961.26</v>
      </c>
    </row>
    <row r="691" spans="1:4" s="33" customFormat="1">
      <c r="A691" s="963"/>
      <c r="B691" s="981" t="s">
        <v>2312</v>
      </c>
      <c r="C691" s="981" t="s">
        <v>2313</v>
      </c>
      <c r="D691" s="982">
        <v>389.64</v>
      </c>
    </row>
    <row r="692" spans="1:4" s="33" customFormat="1">
      <c r="A692" s="963"/>
      <c r="B692" s="981" t="s">
        <v>2314</v>
      </c>
      <c r="C692" s="981" t="s">
        <v>2315</v>
      </c>
      <c r="D692" s="982">
        <v>35404</v>
      </c>
    </row>
    <row r="693" spans="1:4" s="33" customFormat="1">
      <c r="A693" s="963"/>
      <c r="B693" s="981" t="s">
        <v>2316</v>
      </c>
      <c r="C693" s="981" t="s">
        <v>2317</v>
      </c>
      <c r="D693" s="982">
        <v>230126</v>
      </c>
    </row>
    <row r="694" spans="1:4" s="33" customFormat="1">
      <c r="A694" s="963"/>
      <c r="B694" s="981" t="s">
        <v>2318</v>
      </c>
      <c r="C694" s="981" t="s">
        <v>2319</v>
      </c>
      <c r="D694" s="982">
        <v>21242.400000000001</v>
      </c>
    </row>
    <row r="695" spans="1:4" s="33" customFormat="1">
      <c r="A695" s="963"/>
      <c r="B695" s="981" t="s">
        <v>2320</v>
      </c>
      <c r="C695" s="981" t="s">
        <v>2321</v>
      </c>
      <c r="D695" s="982">
        <v>1739752.56</v>
      </c>
    </row>
    <row r="696" spans="1:4" s="33" customFormat="1">
      <c r="A696" s="963"/>
      <c r="B696" s="981" t="s">
        <v>2322</v>
      </c>
      <c r="C696" s="981" t="s">
        <v>2323</v>
      </c>
      <c r="D696" s="982">
        <v>118362.65</v>
      </c>
    </row>
    <row r="697" spans="1:4" s="33" customFormat="1">
      <c r="A697" s="963"/>
      <c r="B697" s="981" t="s">
        <v>2324</v>
      </c>
      <c r="C697" s="981" t="s">
        <v>2325</v>
      </c>
      <c r="D697" s="982">
        <v>59549.53</v>
      </c>
    </row>
    <row r="698" spans="1:4" s="33" customFormat="1">
      <c r="A698" s="963"/>
      <c r="B698" s="981" t="s">
        <v>2326</v>
      </c>
      <c r="C698" s="981" t="s">
        <v>2327</v>
      </c>
      <c r="D698" s="982">
        <v>79127.72</v>
      </c>
    </row>
    <row r="699" spans="1:4" s="33" customFormat="1">
      <c r="A699" s="963"/>
      <c r="B699" s="981" t="s">
        <v>2328</v>
      </c>
      <c r="C699" s="981" t="s">
        <v>2329</v>
      </c>
      <c r="D699" s="982">
        <v>69700.39</v>
      </c>
    </row>
    <row r="700" spans="1:4" s="33" customFormat="1">
      <c r="A700" s="963"/>
      <c r="B700" s="981" t="s">
        <v>2330</v>
      </c>
      <c r="C700" s="981" t="s">
        <v>2331</v>
      </c>
      <c r="D700" s="982">
        <v>107593.42</v>
      </c>
    </row>
    <row r="701" spans="1:4" s="33" customFormat="1">
      <c r="A701" s="963"/>
      <c r="B701" s="981" t="s">
        <v>2332</v>
      </c>
      <c r="C701" s="981" t="s">
        <v>2333</v>
      </c>
      <c r="D701" s="982">
        <v>1367.97</v>
      </c>
    </row>
    <row r="702" spans="1:4" s="33" customFormat="1">
      <c r="A702" s="963"/>
      <c r="B702" s="981" t="s">
        <v>2334</v>
      </c>
      <c r="C702" s="981" t="s">
        <v>2335</v>
      </c>
      <c r="D702" s="982">
        <v>1317.6</v>
      </c>
    </row>
    <row r="703" spans="1:4" s="33" customFormat="1">
      <c r="A703" s="963"/>
      <c r="B703" s="981" t="s">
        <v>2336</v>
      </c>
      <c r="C703" s="981" t="s">
        <v>2337</v>
      </c>
      <c r="D703" s="982">
        <v>231435.95</v>
      </c>
    </row>
    <row r="704" spans="1:4" s="33" customFormat="1">
      <c r="A704" s="963"/>
      <c r="B704" s="981" t="s">
        <v>2338</v>
      </c>
      <c r="C704" s="981" t="s">
        <v>2339</v>
      </c>
      <c r="D704" s="982">
        <v>16555.8</v>
      </c>
    </row>
    <row r="705" spans="1:4" s="33" customFormat="1">
      <c r="A705" s="963"/>
      <c r="B705" s="981" t="s">
        <v>2340</v>
      </c>
      <c r="C705" s="981" t="s">
        <v>2341</v>
      </c>
      <c r="D705" s="982">
        <v>635.09</v>
      </c>
    </row>
    <row r="706" spans="1:4" s="33" customFormat="1">
      <c r="A706" s="963"/>
      <c r="B706" s="981" t="s">
        <v>2342</v>
      </c>
      <c r="C706" s="981" t="s">
        <v>2343</v>
      </c>
      <c r="D706" s="982">
        <v>5090.3100000000004</v>
      </c>
    </row>
    <row r="707" spans="1:4" s="33" customFormat="1">
      <c r="A707" s="963"/>
      <c r="B707" s="981" t="s">
        <v>2344</v>
      </c>
      <c r="C707" s="981" t="s">
        <v>2345</v>
      </c>
      <c r="D707" s="982">
        <v>1641.9</v>
      </c>
    </row>
    <row r="708" spans="1:4" s="33" customFormat="1">
      <c r="A708" s="963"/>
      <c r="B708" s="981" t="s">
        <v>2346</v>
      </c>
      <c r="C708" s="981" t="s">
        <v>2347</v>
      </c>
      <c r="D708" s="982">
        <v>12961.26</v>
      </c>
    </row>
    <row r="709" spans="1:4" s="33" customFormat="1">
      <c r="A709" s="963"/>
      <c r="B709" s="981" t="s">
        <v>2348</v>
      </c>
      <c r="C709" s="981" t="s">
        <v>2349</v>
      </c>
      <c r="D709" s="982">
        <v>389.64</v>
      </c>
    </row>
    <row r="710" spans="1:4" s="33" customFormat="1">
      <c r="A710" s="963"/>
      <c r="B710" s="981" t="s">
        <v>2350</v>
      </c>
      <c r="C710" s="981" t="s">
        <v>2351</v>
      </c>
      <c r="D710" s="982">
        <v>35404</v>
      </c>
    </row>
    <row r="711" spans="1:4" s="33" customFormat="1">
      <c r="A711" s="963"/>
      <c r="B711" s="981" t="s">
        <v>2352</v>
      </c>
      <c r="C711" s="981" t="s">
        <v>2353</v>
      </c>
      <c r="D711" s="982">
        <v>230126</v>
      </c>
    </row>
    <row r="712" spans="1:4" s="33" customFormat="1">
      <c r="A712" s="963"/>
      <c r="B712" s="981" t="s">
        <v>2354</v>
      </c>
      <c r="C712" s="981" t="s">
        <v>2355</v>
      </c>
      <c r="D712" s="982">
        <v>21242.400000000001</v>
      </c>
    </row>
    <row r="713" spans="1:4" s="33" customFormat="1">
      <c r="A713" s="963"/>
      <c r="B713" s="981" t="s">
        <v>2356</v>
      </c>
      <c r="C713" s="981" t="s">
        <v>2357</v>
      </c>
      <c r="D713" s="982">
        <v>517758.01</v>
      </c>
    </row>
    <row r="714" spans="1:4" s="33" customFormat="1">
      <c r="A714" s="963"/>
      <c r="B714" s="981" t="s">
        <v>2358</v>
      </c>
      <c r="C714" s="981" t="s">
        <v>2359</v>
      </c>
      <c r="D714" s="982">
        <v>47880.37</v>
      </c>
    </row>
    <row r="715" spans="1:4" s="33" customFormat="1">
      <c r="A715" s="963"/>
      <c r="B715" s="981" t="s">
        <v>2360</v>
      </c>
      <c r="C715" s="981" t="s">
        <v>2361</v>
      </c>
      <c r="D715" s="982">
        <v>59549.53</v>
      </c>
    </row>
    <row r="716" spans="1:4" s="33" customFormat="1">
      <c r="A716" s="963"/>
      <c r="B716" s="981" t="s">
        <v>2362</v>
      </c>
      <c r="C716" s="981" t="s">
        <v>2363</v>
      </c>
      <c r="D716" s="982">
        <v>32906.25</v>
      </c>
    </row>
    <row r="717" spans="1:4" s="33" customFormat="1">
      <c r="A717" s="963"/>
      <c r="B717" s="981" t="s">
        <v>2364</v>
      </c>
      <c r="C717" s="981" t="s">
        <v>2365</v>
      </c>
      <c r="D717" s="982">
        <v>69700.39</v>
      </c>
    </row>
    <row r="718" spans="1:4" s="33" customFormat="1">
      <c r="A718" s="963"/>
      <c r="B718" s="981" t="s">
        <v>2366</v>
      </c>
      <c r="C718" s="981" t="s">
        <v>2367</v>
      </c>
      <c r="D718" s="982">
        <v>107593.42</v>
      </c>
    </row>
    <row r="719" spans="1:4" s="33" customFormat="1">
      <c r="A719" s="963"/>
      <c r="B719" s="981" t="s">
        <v>2368</v>
      </c>
      <c r="C719" s="981" t="s">
        <v>2369</v>
      </c>
      <c r="D719" s="982">
        <v>1947.22</v>
      </c>
    </row>
    <row r="720" spans="1:4" s="33" customFormat="1">
      <c r="A720" s="963"/>
      <c r="B720" s="981" t="s">
        <v>2370</v>
      </c>
      <c r="C720" s="981" t="s">
        <v>2371</v>
      </c>
      <c r="D720" s="982">
        <v>21144.55</v>
      </c>
    </row>
    <row r="721" spans="1:4" s="33" customFormat="1">
      <c r="A721" s="963"/>
      <c r="B721" s="981" t="s">
        <v>2372</v>
      </c>
      <c r="C721" s="981" t="s">
        <v>2373</v>
      </c>
      <c r="D721" s="982">
        <v>231435.95</v>
      </c>
    </row>
    <row r="722" spans="1:4" s="33" customFormat="1">
      <c r="A722" s="963"/>
      <c r="B722" s="981" t="s">
        <v>2374</v>
      </c>
      <c r="C722" s="981" t="s">
        <v>2375</v>
      </c>
      <c r="D722" s="982">
        <v>16555.8</v>
      </c>
    </row>
    <row r="723" spans="1:4" s="33" customFormat="1">
      <c r="A723" s="963"/>
      <c r="B723" s="981" t="s">
        <v>2376</v>
      </c>
      <c r="C723" s="981" t="s">
        <v>2377</v>
      </c>
      <c r="D723" s="982">
        <v>7515</v>
      </c>
    </row>
    <row r="724" spans="1:4" s="33" customFormat="1">
      <c r="A724" s="963"/>
      <c r="B724" s="981" t="s">
        <v>2378</v>
      </c>
      <c r="C724" s="981" t="s">
        <v>2379</v>
      </c>
      <c r="D724" s="982">
        <v>1696.76</v>
      </c>
    </row>
    <row r="725" spans="1:4" s="33" customFormat="1">
      <c r="A725" s="963"/>
      <c r="B725" s="981" t="s">
        <v>2380</v>
      </c>
      <c r="C725" s="981" t="s">
        <v>2381</v>
      </c>
      <c r="D725" s="982">
        <v>1641.92</v>
      </c>
    </row>
    <row r="726" spans="1:4" s="33" customFormat="1">
      <c r="A726" s="963"/>
      <c r="B726" s="981" t="s">
        <v>2382</v>
      </c>
      <c r="C726" s="981" t="s">
        <v>2383</v>
      </c>
      <c r="D726" s="982">
        <v>12961.26</v>
      </c>
    </row>
    <row r="727" spans="1:4" s="33" customFormat="1">
      <c r="A727" s="963"/>
      <c r="B727" s="981" t="s">
        <v>2384</v>
      </c>
      <c r="C727" s="981" t="s">
        <v>2385</v>
      </c>
      <c r="D727" s="982">
        <v>26553</v>
      </c>
    </row>
    <row r="728" spans="1:4" s="33" customFormat="1">
      <c r="A728" s="963"/>
      <c r="B728" s="981" t="s">
        <v>2386</v>
      </c>
      <c r="C728" s="981" t="s">
        <v>2387</v>
      </c>
      <c r="D728" s="982">
        <v>115063</v>
      </c>
    </row>
    <row r="729" spans="1:4" s="33" customFormat="1">
      <c r="A729" s="963"/>
      <c r="B729" s="981" t="s">
        <v>2388</v>
      </c>
      <c r="C729" s="981" t="s">
        <v>2389</v>
      </c>
      <c r="D729" s="982">
        <v>21242.400000000001</v>
      </c>
    </row>
    <row r="730" spans="1:4" s="33" customFormat="1">
      <c r="A730" s="963"/>
      <c r="B730" s="981" t="s">
        <v>2390</v>
      </c>
      <c r="C730" s="981" t="s">
        <v>2391</v>
      </c>
      <c r="D730" s="982">
        <v>517758.01</v>
      </c>
    </row>
    <row r="731" spans="1:4" s="33" customFormat="1">
      <c r="A731" s="963"/>
      <c r="B731" s="981" t="s">
        <v>2392</v>
      </c>
      <c r="C731" s="981" t="s">
        <v>2393</v>
      </c>
      <c r="D731" s="982">
        <v>47880.37</v>
      </c>
    </row>
    <row r="732" spans="1:4" s="33" customFormat="1">
      <c r="A732" s="963"/>
      <c r="B732" s="981" t="s">
        <v>2394</v>
      </c>
      <c r="C732" s="981" t="s">
        <v>2395</v>
      </c>
      <c r="D732" s="982">
        <v>59549.53</v>
      </c>
    </row>
    <row r="733" spans="1:4" s="33" customFormat="1">
      <c r="A733" s="963"/>
      <c r="B733" s="981" t="s">
        <v>2396</v>
      </c>
      <c r="C733" s="981" t="s">
        <v>2397</v>
      </c>
      <c r="D733" s="982">
        <v>32906.25</v>
      </c>
    </row>
    <row r="734" spans="1:4" s="33" customFormat="1">
      <c r="A734" s="963"/>
      <c r="B734" s="981" t="s">
        <v>2398</v>
      </c>
      <c r="C734" s="981" t="s">
        <v>2399</v>
      </c>
      <c r="D734" s="982">
        <v>69700.39</v>
      </c>
    </row>
    <row r="735" spans="1:4" s="33" customFormat="1">
      <c r="A735" s="963"/>
      <c r="B735" s="981" t="s">
        <v>2400</v>
      </c>
      <c r="C735" s="981" t="s">
        <v>2401</v>
      </c>
      <c r="D735" s="982">
        <v>107593.42</v>
      </c>
    </row>
    <row r="736" spans="1:4" s="33" customFormat="1">
      <c r="A736" s="963"/>
      <c r="B736" s="981" t="s">
        <v>2402</v>
      </c>
      <c r="C736" s="981" t="s">
        <v>2403</v>
      </c>
      <c r="D736" s="982">
        <v>1947.22</v>
      </c>
    </row>
    <row r="737" spans="1:4" s="33" customFormat="1">
      <c r="A737" s="963"/>
      <c r="B737" s="981" t="s">
        <v>2404</v>
      </c>
      <c r="C737" s="981" t="s">
        <v>2405</v>
      </c>
      <c r="D737" s="982">
        <v>21144.400000000001</v>
      </c>
    </row>
    <row r="738" spans="1:4" s="33" customFormat="1">
      <c r="A738" s="963"/>
      <c r="B738" s="981" t="s">
        <v>2406</v>
      </c>
      <c r="C738" s="981" t="s">
        <v>2407</v>
      </c>
      <c r="D738" s="982">
        <v>231435.95</v>
      </c>
    </row>
    <row r="739" spans="1:4" s="33" customFormat="1">
      <c r="A739" s="963"/>
      <c r="B739" s="981" t="s">
        <v>2408</v>
      </c>
      <c r="C739" s="981" t="s">
        <v>2409</v>
      </c>
      <c r="D739" s="982">
        <v>16555.8</v>
      </c>
    </row>
    <row r="740" spans="1:4" s="33" customFormat="1">
      <c r="A740" s="963"/>
      <c r="B740" s="981" t="s">
        <v>2410</v>
      </c>
      <c r="C740" s="981" t="s">
        <v>2411</v>
      </c>
      <c r="D740" s="982">
        <v>7515</v>
      </c>
    </row>
    <row r="741" spans="1:4" s="33" customFormat="1">
      <c r="A741" s="963"/>
      <c r="B741" s="981" t="s">
        <v>2412</v>
      </c>
      <c r="C741" s="981" t="s">
        <v>2413</v>
      </c>
      <c r="D741" s="982">
        <v>1696.76</v>
      </c>
    </row>
    <row r="742" spans="1:4" s="33" customFormat="1">
      <c r="A742" s="963"/>
      <c r="B742" s="981" t="s">
        <v>2414</v>
      </c>
      <c r="C742" s="981" t="s">
        <v>2415</v>
      </c>
      <c r="D742" s="982">
        <v>1641.92</v>
      </c>
    </row>
    <row r="743" spans="1:4" s="33" customFormat="1">
      <c r="A743" s="963"/>
      <c r="B743" s="981" t="s">
        <v>2416</v>
      </c>
      <c r="C743" s="981" t="s">
        <v>2417</v>
      </c>
      <c r="D743" s="982">
        <v>12961.26</v>
      </c>
    </row>
    <row r="744" spans="1:4" s="33" customFormat="1">
      <c r="A744" s="963"/>
      <c r="B744" s="981" t="s">
        <v>2418</v>
      </c>
      <c r="C744" s="981" t="s">
        <v>2419</v>
      </c>
      <c r="D744" s="982">
        <v>26553</v>
      </c>
    </row>
    <row r="745" spans="1:4" s="33" customFormat="1">
      <c r="A745" s="963"/>
      <c r="B745" s="981" t="s">
        <v>2420</v>
      </c>
      <c r="C745" s="981" t="s">
        <v>2421</v>
      </c>
      <c r="D745" s="982">
        <v>115063</v>
      </c>
    </row>
    <row r="746" spans="1:4" s="33" customFormat="1">
      <c r="A746" s="963"/>
      <c r="B746" s="981" t="s">
        <v>2422</v>
      </c>
      <c r="C746" s="981" t="s">
        <v>2423</v>
      </c>
      <c r="D746" s="982">
        <v>21242.400000000001</v>
      </c>
    </row>
    <row r="747" spans="1:4" s="33" customFormat="1">
      <c r="A747" s="963"/>
      <c r="B747" s="981" t="s">
        <v>2424</v>
      </c>
      <c r="C747" s="981" t="s">
        <v>2425</v>
      </c>
      <c r="D747" s="982">
        <v>331381.57</v>
      </c>
    </row>
    <row r="748" spans="1:4" s="33" customFormat="1">
      <c r="A748" s="963"/>
      <c r="B748" s="981" t="s">
        <v>2426</v>
      </c>
      <c r="C748" s="981" t="s">
        <v>2427</v>
      </c>
      <c r="D748" s="982">
        <v>40371.18</v>
      </c>
    </row>
    <row r="749" spans="1:4" s="33" customFormat="1">
      <c r="A749" s="963"/>
      <c r="B749" s="981" t="s">
        <v>2428</v>
      </c>
      <c r="C749" s="981" t="s">
        <v>2429</v>
      </c>
      <c r="D749" s="982">
        <v>20976.87</v>
      </c>
    </row>
    <row r="750" spans="1:4" s="33" customFormat="1">
      <c r="A750" s="963"/>
      <c r="B750" s="981" t="s">
        <v>2430</v>
      </c>
      <c r="C750" s="981" t="s">
        <v>2431</v>
      </c>
      <c r="D750" s="982">
        <v>69700.39</v>
      </c>
    </row>
    <row r="751" spans="1:4" s="33" customFormat="1">
      <c r="A751" s="963"/>
      <c r="B751" s="981" t="s">
        <v>2432</v>
      </c>
      <c r="C751" s="981" t="s">
        <v>2433</v>
      </c>
      <c r="D751" s="982">
        <v>1947.22</v>
      </c>
    </row>
    <row r="752" spans="1:4" s="33" customFormat="1">
      <c r="A752" s="963"/>
      <c r="B752" s="981" t="s">
        <v>2434</v>
      </c>
      <c r="C752" s="981" t="s">
        <v>2435</v>
      </c>
      <c r="D752" s="982">
        <v>21144.55</v>
      </c>
    </row>
    <row r="753" spans="1:4" s="33" customFormat="1">
      <c r="A753" s="963"/>
      <c r="B753" s="981" t="s">
        <v>2436</v>
      </c>
      <c r="C753" s="981" t="s">
        <v>2437</v>
      </c>
      <c r="D753" s="982">
        <v>116769.41</v>
      </c>
    </row>
    <row r="754" spans="1:4" s="33" customFormat="1">
      <c r="A754" s="963"/>
      <c r="B754" s="981" t="s">
        <v>2438</v>
      </c>
      <c r="C754" s="981" t="s">
        <v>2439</v>
      </c>
      <c r="D754" s="982">
        <v>1094.5999999999999</v>
      </c>
    </row>
    <row r="755" spans="1:4" s="33" customFormat="1">
      <c r="A755" s="963"/>
      <c r="B755" s="981" t="s">
        <v>2440</v>
      </c>
      <c r="C755" s="981" t="s">
        <v>2441</v>
      </c>
      <c r="D755" s="982">
        <v>20791</v>
      </c>
    </row>
    <row r="756" spans="1:4" s="33" customFormat="1">
      <c r="A756" s="963"/>
      <c r="B756" s="981" t="s">
        <v>2442</v>
      </c>
      <c r="C756" s="981" t="s">
        <v>2443</v>
      </c>
      <c r="D756" s="982">
        <v>25050</v>
      </c>
    </row>
    <row r="757" spans="1:4" s="33" customFormat="1">
      <c r="A757" s="963"/>
      <c r="B757" s="981" t="s">
        <v>2444</v>
      </c>
      <c r="C757" s="981" t="s">
        <v>2445</v>
      </c>
      <c r="D757" s="982">
        <v>26553</v>
      </c>
    </row>
    <row r="758" spans="1:4" s="33" customFormat="1">
      <c r="A758" s="963"/>
      <c r="B758" s="981" t="s">
        <v>2446</v>
      </c>
      <c r="C758" s="981" t="s">
        <v>2447</v>
      </c>
      <c r="D758" s="982">
        <v>30093.4</v>
      </c>
    </row>
    <row r="759" spans="1:4" s="33" customFormat="1">
      <c r="A759" s="963"/>
      <c r="B759" s="981" t="s">
        <v>2448</v>
      </c>
      <c r="C759" s="981" t="s">
        <v>2449</v>
      </c>
      <c r="D759" s="982">
        <v>21242.400000000001</v>
      </c>
    </row>
    <row r="760" spans="1:4" s="33" customFormat="1">
      <c r="A760" s="963"/>
      <c r="B760" s="981" t="s">
        <v>2450</v>
      </c>
      <c r="C760" s="981" t="s">
        <v>2451</v>
      </c>
      <c r="D760" s="982">
        <v>331381.57</v>
      </c>
    </row>
    <row r="761" spans="1:4" s="33" customFormat="1">
      <c r="A761" s="963"/>
      <c r="B761" s="981" t="s">
        <v>2452</v>
      </c>
      <c r="C761" s="981" t="s">
        <v>2453</v>
      </c>
      <c r="D761" s="982">
        <v>40371.18</v>
      </c>
    </row>
    <row r="762" spans="1:4" s="33" customFormat="1">
      <c r="A762" s="963"/>
      <c r="B762" s="981" t="s">
        <v>2454</v>
      </c>
      <c r="C762" s="981" t="s">
        <v>2455</v>
      </c>
      <c r="D762" s="982">
        <v>20976.87</v>
      </c>
    </row>
    <row r="763" spans="1:4" s="33" customFormat="1">
      <c r="A763" s="963"/>
      <c r="B763" s="981" t="s">
        <v>2456</v>
      </c>
      <c r="C763" s="981" t="s">
        <v>2457</v>
      </c>
      <c r="D763" s="982">
        <v>69700.39</v>
      </c>
    </row>
    <row r="764" spans="1:4" s="33" customFormat="1">
      <c r="A764" s="963"/>
      <c r="B764" s="981" t="s">
        <v>2458</v>
      </c>
      <c r="C764" s="981" t="s">
        <v>2459</v>
      </c>
      <c r="D764" s="982">
        <v>1947.22</v>
      </c>
    </row>
    <row r="765" spans="1:4" s="33" customFormat="1">
      <c r="A765" s="963"/>
      <c r="B765" s="981" t="s">
        <v>2460</v>
      </c>
      <c r="C765" s="981" t="s">
        <v>2461</v>
      </c>
      <c r="D765" s="982">
        <v>21144.5</v>
      </c>
    </row>
    <row r="766" spans="1:4" s="33" customFormat="1">
      <c r="A766" s="963"/>
      <c r="B766" s="981" t="s">
        <v>2462</v>
      </c>
      <c r="C766" s="981" t="s">
        <v>2463</v>
      </c>
      <c r="D766" s="982">
        <v>116769.41</v>
      </c>
    </row>
    <row r="767" spans="1:4" s="33" customFormat="1">
      <c r="A767" s="963"/>
      <c r="B767" s="981" t="s">
        <v>2464</v>
      </c>
      <c r="C767" s="981" t="s">
        <v>2465</v>
      </c>
      <c r="D767" s="982">
        <v>1094.5999999999999</v>
      </c>
    </row>
    <row r="768" spans="1:4" s="33" customFormat="1">
      <c r="A768" s="963"/>
      <c r="B768" s="981" t="s">
        <v>2466</v>
      </c>
      <c r="C768" s="981" t="s">
        <v>2467</v>
      </c>
      <c r="D768" s="982">
        <v>20791</v>
      </c>
    </row>
    <row r="769" spans="1:4" s="33" customFormat="1">
      <c r="A769" s="963"/>
      <c r="B769" s="981" t="s">
        <v>2468</v>
      </c>
      <c r="C769" s="981" t="s">
        <v>2469</v>
      </c>
      <c r="D769" s="982">
        <v>25050</v>
      </c>
    </row>
    <row r="770" spans="1:4" s="33" customFormat="1">
      <c r="A770" s="963"/>
      <c r="B770" s="981" t="s">
        <v>2470</v>
      </c>
      <c r="C770" s="981" t="s">
        <v>2471</v>
      </c>
      <c r="D770" s="982">
        <v>26553</v>
      </c>
    </row>
    <row r="771" spans="1:4" s="33" customFormat="1">
      <c r="A771" s="963"/>
      <c r="B771" s="981" t="s">
        <v>2472</v>
      </c>
      <c r="C771" s="981" t="s">
        <v>2473</v>
      </c>
      <c r="D771" s="982">
        <v>30093.4</v>
      </c>
    </row>
    <row r="772" spans="1:4" s="33" customFormat="1">
      <c r="A772" s="963"/>
      <c r="B772" s="981" t="s">
        <v>2474</v>
      </c>
      <c r="C772" s="981" t="s">
        <v>2475</v>
      </c>
      <c r="D772" s="982">
        <v>21242.400000000001</v>
      </c>
    </row>
    <row r="773" spans="1:4" s="33" customFormat="1">
      <c r="A773" s="963"/>
      <c r="B773" s="981" t="s">
        <v>2476</v>
      </c>
      <c r="C773" s="981" t="s">
        <v>2477</v>
      </c>
      <c r="D773" s="982">
        <v>331381.57</v>
      </c>
    </row>
    <row r="774" spans="1:4" s="33" customFormat="1">
      <c r="A774" s="963"/>
      <c r="B774" s="981" t="s">
        <v>2478</v>
      </c>
      <c r="C774" s="981" t="s">
        <v>2479</v>
      </c>
      <c r="D774" s="982">
        <v>40371.18</v>
      </c>
    </row>
    <row r="775" spans="1:4" s="33" customFormat="1">
      <c r="A775" s="963"/>
      <c r="B775" s="981" t="s">
        <v>2480</v>
      </c>
      <c r="C775" s="981" t="s">
        <v>2481</v>
      </c>
      <c r="D775" s="982">
        <v>20976.87</v>
      </c>
    </row>
    <row r="776" spans="1:4" s="33" customFormat="1">
      <c r="A776" s="963"/>
      <c r="B776" s="981" t="s">
        <v>2482</v>
      </c>
      <c r="C776" s="981" t="s">
        <v>2483</v>
      </c>
      <c r="D776" s="982">
        <v>69700.39</v>
      </c>
    </row>
    <row r="777" spans="1:4" s="33" customFormat="1">
      <c r="A777" s="963"/>
      <c r="B777" s="981" t="s">
        <v>2484</v>
      </c>
      <c r="C777" s="981" t="s">
        <v>2485</v>
      </c>
      <c r="D777" s="982">
        <v>1947.22</v>
      </c>
    </row>
    <row r="778" spans="1:4" s="33" customFormat="1">
      <c r="A778" s="963"/>
      <c r="B778" s="981" t="s">
        <v>2486</v>
      </c>
      <c r="C778" s="981" t="s">
        <v>2487</v>
      </c>
      <c r="D778" s="982">
        <v>21144.3</v>
      </c>
    </row>
    <row r="779" spans="1:4" s="33" customFormat="1">
      <c r="A779" s="963"/>
      <c r="B779" s="981" t="s">
        <v>2488</v>
      </c>
      <c r="C779" s="981" t="s">
        <v>2489</v>
      </c>
      <c r="D779" s="982">
        <v>116769.41</v>
      </c>
    </row>
    <row r="780" spans="1:4" s="33" customFormat="1">
      <c r="A780" s="963"/>
      <c r="B780" s="981" t="s">
        <v>2490</v>
      </c>
      <c r="C780" s="981" t="s">
        <v>2491</v>
      </c>
      <c r="D780" s="982">
        <v>1094.5999999999999</v>
      </c>
    </row>
    <row r="781" spans="1:4" s="33" customFormat="1">
      <c r="A781" s="963"/>
      <c r="B781" s="981" t="s">
        <v>2492</v>
      </c>
      <c r="C781" s="981" t="s">
        <v>2493</v>
      </c>
      <c r="D781" s="982">
        <v>20791</v>
      </c>
    </row>
    <row r="782" spans="1:4" s="33" customFormat="1">
      <c r="A782" s="963"/>
      <c r="B782" s="981" t="s">
        <v>2494</v>
      </c>
      <c r="C782" s="981" t="s">
        <v>2495</v>
      </c>
      <c r="D782" s="982">
        <v>25050</v>
      </c>
    </row>
    <row r="783" spans="1:4" s="33" customFormat="1">
      <c r="A783" s="963"/>
      <c r="B783" s="981" t="s">
        <v>2496</v>
      </c>
      <c r="C783" s="981" t="s">
        <v>2497</v>
      </c>
      <c r="D783" s="982">
        <v>26553</v>
      </c>
    </row>
    <row r="784" spans="1:4" s="33" customFormat="1">
      <c r="A784" s="963"/>
      <c r="B784" s="981" t="s">
        <v>2498</v>
      </c>
      <c r="C784" s="981" t="s">
        <v>2499</v>
      </c>
      <c r="D784" s="982">
        <v>30093.4</v>
      </c>
    </row>
    <row r="785" spans="1:4" s="33" customFormat="1">
      <c r="A785" s="963"/>
      <c r="B785" s="981" t="s">
        <v>2500</v>
      </c>
      <c r="C785" s="981" t="s">
        <v>2501</v>
      </c>
      <c r="D785" s="982">
        <v>21242.400000000001</v>
      </c>
    </row>
    <row r="786" spans="1:4" s="33" customFormat="1">
      <c r="A786" s="963"/>
      <c r="B786" s="981" t="s">
        <v>2502</v>
      </c>
      <c r="C786" s="981" t="s">
        <v>2503</v>
      </c>
      <c r="D786" s="982">
        <v>150157.22</v>
      </c>
    </row>
    <row r="787" spans="1:4" s="33" customFormat="1">
      <c r="A787" s="963"/>
      <c r="B787" s="981" t="s">
        <v>2504</v>
      </c>
      <c r="C787" s="981" t="s">
        <v>2505</v>
      </c>
      <c r="D787" s="982">
        <v>21144.5</v>
      </c>
    </row>
    <row r="788" spans="1:4" s="33" customFormat="1">
      <c r="A788" s="963"/>
      <c r="B788" s="981" t="s">
        <v>2506</v>
      </c>
      <c r="C788" s="981" t="s">
        <v>2507</v>
      </c>
      <c r="D788" s="982">
        <v>116769.41</v>
      </c>
    </row>
    <row r="789" spans="1:4" s="33" customFormat="1">
      <c r="A789" s="963"/>
      <c r="B789" s="981" t="s">
        <v>2508</v>
      </c>
      <c r="C789" s="981" t="s">
        <v>2509</v>
      </c>
      <c r="D789" s="982">
        <v>1094.5999999999999</v>
      </c>
    </row>
    <row r="790" spans="1:4" s="33" customFormat="1">
      <c r="A790" s="963"/>
      <c r="B790" s="981" t="s">
        <v>2510</v>
      </c>
      <c r="C790" s="981" t="s">
        <v>2511</v>
      </c>
      <c r="D790" s="982">
        <v>7581.8</v>
      </c>
    </row>
    <row r="791" spans="1:4" s="33" customFormat="1">
      <c r="A791" s="963"/>
      <c r="B791" s="981" t="s">
        <v>2512</v>
      </c>
      <c r="C791" s="981" t="s">
        <v>2513</v>
      </c>
      <c r="D791" s="982">
        <v>6638.25</v>
      </c>
    </row>
    <row r="792" spans="1:4" s="33" customFormat="1">
      <c r="A792" s="963"/>
      <c r="B792" s="981" t="s">
        <v>2514</v>
      </c>
      <c r="C792" s="981" t="s">
        <v>2515</v>
      </c>
      <c r="D792" s="982">
        <v>30093.4</v>
      </c>
    </row>
    <row r="793" spans="1:4" s="33" customFormat="1">
      <c r="A793" s="963"/>
      <c r="B793" s="981" t="s">
        <v>2516</v>
      </c>
      <c r="C793" s="981" t="s">
        <v>2517</v>
      </c>
      <c r="D793" s="982">
        <v>21242.400000000001</v>
      </c>
    </row>
    <row r="794" spans="1:4" s="33" customFormat="1">
      <c r="A794" s="963"/>
      <c r="B794" s="981" t="s">
        <v>2518</v>
      </c>
      <c r="C794" s="981" t="s">
        <v>2519</v>
      </c>
      <c r="D794" s="982">
        <v>282797.8</v>
      </c>
    </row>
    <row r="795" spans="1:4" s="33" customFormat="1">
      <c r="A795" s="963"/>
      <c r="B795" s="981" t="s">
        <v>2520</v>
      </c>
      <c r="C795" s="981" t="s">
        <v>2521</v>
      </c>
      <c r="D795" s="982">
        <v>40371.18</v>
      </c>
    </row>
    <row r="796" spans="1:4" s="33" customFormat="1">
      <c r="A796" s="963"/>
      <c r="B796" s="981" t="s">
        <v>2522</v>
      </c>
      <c r="C796" s="981" t="s">
        <v>2523</v>
      </c>
      <c r="D796" s="982">
        <v>28192.5</v>
      </c>
    </row>
    <row r="797" spans="1:4" s="33" customFormat="1">
      <c r="A797" s="963"/>
      <c r="B797" s="981" t="s">
        <v>2524</v>
      </c>
      <c r="C797" s="981" t="s">
        <v>2525</v>
      </c>
      <c r="D797" s="982">
        <v>116769.41</v>
      </c>
    </row>
    <row r="798" spans="1:4" s="33" customFormat="1">
      <c r="A798" s="963"/>
      <c r="B798" s="981" t="s">
        <v>2526</v>
      </c>
      <c r="C798" s="981" t="s">
        <v>2527</v>
      </c>
      <c r="D798" s="982">
        <v>1094.5999999999999</v>
      </c>
    </row>
    <row r="799" spans="1:4" s="33" customFormat="1">
      <c r="A799" s="963"/>
      <c r="B799" s="981" t="s">
        <v>2528</v>
      </c>
      <c r="C799" s="981" t="s">
        <v>2529</v>
      </c>
      <c r="D799" s="982">
        <v>7581.8</v>
      </c>
    </row>
    <row r="800" spans="1:4" s="33" customFormat="1">
      <c r="A800" s="963"/>
      <c r="B800" s="981" t="s">
        <v>2530</v>
      </c>
      <c r="C800" s="981" t="s">
        <v>2531</v>
      </c>
      <c r="D800" s="982">
        <v>6638.25</v>
      </c>
    </row>
    <row r="801" spans="1:4" s="33" customFormat="1">
      <c r="A801" s="963"/>
      <c r="B801" s="981" t="s">
        <v>2532</v>
      </c>
      <c r="C801" s="981" t="s">
        <v>2533</v>
      </c>
      <c r="D801" s="982">
        <v>30093.4</v>
      </c>
    </row>
    <row r="802" spans="1:4" s="33" customFormat="1">
      <c r="A802" s="963"/>
      <c r="B802" s="981" t="s">
        <v>2534</v>
      </c>
      <c r="C802" s="981" t="s">
        <v>2535</v>
      </c>
      <c r="D802" s="982">
        <v>26553</v>
      </c>
    </row>
    <row r="803" spans="1:4" s="33" customFormat="1">
      <c r="A803" s="963"/>
      <c r="B803" s="981" t="s">
        <v>2536</v>
      </c>
      <c r="C803" s="981" t="s">
        <v>2537</v>
      </c>
      <c r="D803" s="982">
        <v>21242.400000000001</v>
      </c>
    </row>
    <row r="804" spans="1:4" s="33" customFormat="1">
      <c r="A804" s="963"/>
      <c r="B804" s="981" t="s">
        <v>2538</v>
      </c>
      <c r="C804" s="981" t="s">
        <v>2539</v>
      </c>
      <c r="D804" s="982">
        <v>150157.22</v>
      </c>
    </row>
    <row r="805" spans="1:4" s="33" customFormat="1">
      <c r="A805" s="963"/>
      <c r="B805" s="981" t="s">
        <v>2540</v>
      </c>
      <c r="C805" s="981" t="s">
        <v>2541</v>
      </c>
      <c r="D805" s="982">
        <v>5845</v>
      </c>
    </row>
    <row r="806" spans="1:4" s="33" customFormat="1">
      <c r="A806" s="963"/>
      <c r="B806" s="981" t="s">
        <v>2542</v>
      </c>
      <c r="C806" s="981" t="s">
        <v>2543</v>
      </c>
      <c r="D806" s="982">
        <v>21144.3</v>
      </c>
    </row>
    <row r="807" spans="1:4" s="33" customFormat="1">
      <c r="A807" s="963"/>
      <c r="B807" s="981" t="s">
        <v>2544</v>
      </c>
      <c r="C807" s="981" t="s">
        <v>2545</v>
      </c>
      <c r="D807" s="982">
        <v>116769.41</v>
      </c>
    </row>
    <row r="808" spans="1:4" s="33" customFormat="1">
      <c r="A808" s="963"/>
      <c r="B808" s="981" t="s">
        <v>2546</v>
      </c>
      <c r="C808" s="981" t="s">
        <v>2547</v>
      </c>
      <c r="D808" s="982">
        <v>1094.5999999999999</v>
      </c>
    </row>
    <row r="809" spans="1:4" s="33" customFormat="1">
      <c r="A809" s="963"/>
      <c r="B809" s="981" t="s">
        <v>2548</v>
      </c>
      <c r="C809" s="981" t="s">
        <v>2549</v>
      </c>
      <c r="D809" s="982">
        <v>7581.8</v>
      </c>
    </row>
    <row r="810" spans="1:4" s="33" customFormat="1">
      <c r="A810" s="963"/>
      <c r="B810" s="981" t="s">
        <v>2550</v>
      </c>
      <c r="C810" s="981" t="s">
        <v>2551</v>
      </c>
      <c r="D810" s="982">
        <v>6638.25</v>
      </c>
    </row>
    <row r="811" spans="1:4" s="33" customFormat="1">
      <c r="A811" s="963"/>
      <c r="B811" s="981" t="s">
        <v>2552</v>
      </c>
      <c r="C811" s="981" t="s">
        <v>2553</v>
      </c>
      <c r="D811" s="982">
        <v>30093.4</v>
      </c>
    </row>
    <row r="812" spans="1:4" s="33" customFormat="1">
      <c r="A812" s="963"/>
      <c r="B812" s="981" t="s">
        <v>2554</v>
      </c>
      <c r="C812" s="981" t="s">
        <v>2555</v>
      </c>
      <c r="D812" s="982">
        <v>21242.400000000001</v>
      </c>
    </row>
    <row r="813" spans="1:4" s="33" customFormat="1">
      <c r="A813" s="963"/>
      <c r="B813" s="981" t="s">
        <v>2556</v>
      </c>
      <c r="C813" s="981" t="s">
        <v>2557</v>
      </c>
      <c r="D813" s="982">
        <v>223682.47</v>
      </c>
    </row>
    <row r="814" spans="1:4" s="33" customFormat="1">
      <c r="A814" s="963"/>
      <c r="B814" s="981" t="s">
        <v>2558</v>
      </c>
      <c r="C814" s="981" t="s">
        <v>2559</v>
      </c>
      <c r="D814" s="982">
        <v>28192.5</v>
      </c>
    </row>
    <row r="815" spans="1:4" s="33" customFormat="1">
      <c r="A815" s="963"/>
      <c r="B815" s="981" t="s">
        <v>2560</v>
      </c>
      <c r="C815" s="981" t="s">
        <v>2561</v>
      </c>
      <c r="D815" s="982">
        <v>116769.41</v>
      </c>
    </row>
    <row r="816" spans="1:4" s="33" customFormat="1">
      <c r="A816" s="963"/>
      <c r="B816" s="981" t="s">
        <v>2562</v>
      </c>
      <c r="C816" s="981" t="s">
        <v>2563</v>
      </c>
      <c r="D816" s="982">
        <v>1094.5999999999999</v>
      </c>
    </row>
    <row r="817" spans="1:4" s="33" customFormat="1">
      <c r="A817" s="963"/>
      <c r="B817" s="981" t="s">
        <v>2564</v>
      </c>
      <c r="C817" s="981" t="s">
        <v>2565</v>
      </c>
      <c r="D817" s="982">
        <v>7581.8</v>
      </c>
    </row>
    <row r="818" spans="1:4" s="33" customFormat="1">
      <c r="A818" s="963"/>
      <c r="B818" s="981" t="s">
        <v>2566</v>
      </c>
      <c r="C818" s="981" t="s">
        <v>2567</v>
      </c>
      <c r="D818" s="982">
        <v>6638.25</v>
      </c>
    </row>
    <row r="819" spans="1:4" s="33" customFormat="1">
      <c r="A819" s="963"/>
      <c r="B819" s="981" t="s">
        <v>2568</v>
      </c>
      <c r="C819" s="981" t="s">
        <v>2569</v>
      </c>
      <c r="D819" s="982">
        <v>30093.4</v>
      </c>
    </row>
    <row r="820" spans="1:4" s="33" customFormat="1">
      <c r="A820" s="963"/>
      <c r="B820" s="981" t="s">
        <v>2570</v>
      </c>
      <c r="C820" s="981" t="s">
        <v>2571</v>
      </c>
      <c r="D820" s="982">
        <v>21242.400000000001</v>
      </c>
    </row>
    <row r="821" spans="1:4" s="33" customFormat="1">
      <c r="A821" s="963"/>
      <c r="B821" s="981" t="s">
        <v>2572</v>
      </c>
      <c r="C821" s="981" t="s">
        <v>2573</v>
      </c>
      <c r="D821" s="982">
        <v>150157.22</v>
      </c>
    </row>
    <row r="822" spans="1:4" s="33" customFormat="1">
      <c r="A822" s="963"/>
      <c r="B822" s="981" t="s">
        <v>2574</v>
      </c>
      <c r="C822" s="981" t="s">
        <v>2575</v>
      </c>
      <c r="D822" s="982">
        <v>21144.400000000001</v>
      </c>
    </row>
    <row r="823" spans="1:4" s="33" customFormat="1">
      <c r="A823" s="963"/>
      <c r="B823" s="981" t="s">
        <v>2576</v>
      </c>
      <c r="C823" s="981" t="s">
        <v>2577</v>
      </c>
      <c r="D823" s="982">
        <v>116769.41</v>
      </c>
    </row>
    <row r="824" spans="1:4" s="33" customFormat="1">
      <c r="A824" s="963"/>
      <c r="B824" s="981" t="s">
        <v>2578</v>
      </c>
      <c r="C824" s="981" t="s">
        <v>2579</v>
      </c>
      <c r="D824" s="982">
        <v>1094.5999999999999</v>
      </c>
    </row>
    <row r="825" spans="1:4" s="33" customFormat="1">
      <c r="A825" s="963"/>
      <c r="B825" s="981" t="s">
        <v>2580</v>
      </c>
      <c r="C825" s="981" t="s">
        <v>2581</v>
      </c>
      <c r="D825" s="982">
        <v>7581.8</v>
      </c>
    </row>
    <row r="826" spans="1:4" s="33" customFormat="1">
      <c r="A826" s="963"/>
      <c r="B826" s="981" t="s">
        <v>2582</v>
      </c>
      <c r="C826" s="981" t="s">
        <v>2583</v>
      </c>
      <c r="D826" s="982">
        <v>6638.25</v>
      </c>
    </row>
    <row r="827" spans="1:4" s="33" customFormat="1">
      <c r="A827" s="963"/>
      <c r="B827" s="981" t="s">
        <v>2584</v>
      </c>
      <c r="C827" s="981" t="s">
        <v>2585</v>
      </c>
      <c r="D827" s="982">
        <v>30093.4</v>
      </c>
    </row>
    <row r="828" spans="1:4" s="33" customFormat="1">
      <c r="A828" s="963"/>
      <c r="B828" s="981" t="s">
        <v>2586</v>
      </c>
      <c r="C828" s="981" t="s">
        <v>2587</v>
      </c>
      <c r="D828" s="982">
        <v>21242.400000000001</v>
      </c>
    </row>
    <row r="829" spans="1:4" s="33" customFormat="1">
      <c r="A829" s="963"/>
      <c r="B829" s="981" t="s">
        <v>2588</v>
      </c>
      <c r="C829" s="981" t="s">
        <v>2589</v>
      </c>
      <c r="D829" s="982">
        <v>150157.22</v>
      </c>
    </row>
    <row r="830" spans="1:4" s="33" customFormat="1">
      <c r="A830" s="963"/>
      <c r="B830" s="981" t="s">
        <v>2590</v>
      </c>
      <c r="C830" s="981" t="s">
        <v>2591</v>
      </c>
      <c r="D830" s="982">
        <v>5845</v>
      </c>
    </row>
    <row r="831" spans="1:4" s="33" customFormat="1">
      <c r="A831" s="963"/>
      <c r="B831" s="981" t="s">
        <v>2592</v>
      </c>
      <c r="C831" s="981" t="s">
        <v>2593</v>
      </c>
      <c r="D831" s="982">
        <v>21144.3</v>
      </c>
    </row>
    <row r="832" spans="1:4" s="33" customFormat="1">
      <c r="A832" s="963"/>
      <c r="B832" s="981" t="s">
        <v>2594</v>
      </c>
      <c r="C832" s="981" t="s">
        <v>2595</v>
      </c>
      <c r="D832" s="982">
        <v>116769.41</v>
      </c>
    </row>
    <row r="833" spans="1:4" s="33" customFormat="1">
      <c r="A833" s="963"/>
      <c r="B833" s="981" t="s">
        <v>2596</v>
      </c>
      <c r="C833" s="981" t="s">
        <v>2597</v>
      </c>
      <c r="D833" s="982">
        <v>1094.5999999999999</v>
      </c>
    </row>
    <row r="834" spans="1:4" s="33" customFormat="1">
      <c r="A834" s="963"/>
      <c r="B834" s="981" t="s">
        <v>2598</v>
      </c>
      <c r="C834" s="981" t="s">
        <v>2599</v>
      </c>
      <c r="D834" s="982">
        <v>7581.8</v>
      </c>
    </row>
    <row r="835" spans="1:4" s="33" customFormat="1">
      <c r="A835" s="963"/>
      <c r="B835" s="981" t="s">
        <v>2600</v>
      </c>
      <c r="C835" s="981" t="s">
        <v>2601</v>
      </c>
      <c r="D835" s="982">
        <v>6638.25</v>
      </c>
    </row>
    <row r="836" spans="1:4" s="33" customFormat="1">
      <c r="A836" s="963"/>
      <c r="B836" s="981" t="s">
        <v>2602</v>
      </c>
      <c r="C836" s="981" t="s">
        <v>2603</v>
      </c>
      <c r="D836" s="982">
        <v>30093.4</v>
      </c>
    </row>
    <row r="837" spans="1:4" s="33" customFormat="1">
      <c r="A837" s="963"/>
      <c r="B837" s="981" t="s">
        <v>2604</v>
      </c>
      <c r="C837" s="981" t="s">
        <v>2605</v>
      </c>
      <c r="D837" s="982">
        <v>21242.400000000001</v>
      </c>
    </row>
    <row r="838" spans="1:4" s="33" customFormat="1">
      <c r="A838" s="963"/>
      <c r="B838" s="981" t="s">
        <v>2606</v>
      </c>
      <c r="C838" s="981" t="s">
        <v>2607</v>
      </c>
      <c r="D838" s="982">
        <v>116789.05</v>
      </c>
    </row>
    <row r="839" spans="1:4" s="33" customFormat="1">
      <c r="A839" s="963"/>
      <c r="B839" s="981" t="s">
        <v>2608</v>
      </c>
      <c r="C839" s="981" t="s">
        <v>2609</v>
      </c>
      <c r="D839" s="982">
        <v>21144.5</v>
      </c>
    </row>
    <row r="840" spans="1:4" s="33" customFormat="1">
      <c r="A840" s="963"/>
      <c r="B840" s="981" t="s">
        <v>2610</v>
      </c>
      <c r="C840" s="981" t="s">
        <v>2611</v>
      </c>
      <c r="D840" s="982">
        <v>116769.41</v>
      </c>
    </row>
    <row r="841" spans="1:4" s="33" customFormat="1">
      <c r="A841" s="963"/>
      <c r="B841" s="981" t="s">
        <v>2612</v>
      </c>
      <c r="C841" s="981" t="s">
        <v>2613</v>
      </c>
      <c r="D841" s="982">
        <v>1094.5999999999999</v>
      </c>
    </row>
    <row r="842" spans="1:4" s="33" customFormat="1">
      <c r="A842" s="963"/>
      <c r="B842" s="981" t="s">
        <v>2614</v>
      </c>
      <c r="C842" s="981" t="s">
        <v>2615</v>
      </c>
      <c r="D842" s="982">
        <v>7581.8</v>
      </c>
    </row>
    <row r="843" spans="1:4" s="33" customFormat="1">
      <c r="A843" s="963"/>
      <c r="B843" s="981" t="s">
        <v>2616</v>
      </c>
      <c r="C843" s="981" t="s">
        <v>2617</v>
      </c>
      <c r="D843" s="982">
        <v>6262.5</v>
      </c>
    </row>
    <row r="844" spans="1:4" s="33" customFormat="1">
      <c r="A844" s="963"/>
      <c r="B844" s="981" t="s">
        <v>2618</v>
      </c>
      <c r="C844" s="981" t="s">
        <v>2619</v>
      </c>
      <c r="D844" s="982">
        <v>30093.4</v>
      </c>
    </row>
    <row r="845" spans="1:4" s="33" customFormat="1">
      <c r="A845" s="963"/>
      <c r="B845" s="981" t="s">
        <v>2620</v>
      </c>
      <c r="C845" s="981" t="s">
        <v>2621</v>
      </c>
      <c r="D845" s="982">
        <v>21242.400000000001</v>
      </c>
    </row>
    <row r="846" spans="1:4" s="33" customFormat="1">
      <c r="A846" s="963"/>
      <c r="B846" s="981" t="s">
        <v>2622</v>
      </c>
      <c r="C846" s="981" t="s">
        <v>2623</v>
      </c>
      <c r="D846" s="982">
        <v>116789.05</v>
      </c>
    </row>
    <row r="847" spans="1:4" s="33" customFormat="1">
      <c r="A847" s="963"/>
      <c r="B847" s="981" t="s">
        <v>2624</v>
      </c>
      <c r="C847" s="981" t="s">
        <v>2625</v>
      </c>
      <c r="D847" s="982">
        <v>21144.5</v>
      </c>
    </row>
    <row r="848" spans="1:4" s="33" customFormat="1">
      <c r="A848" s="963"/>
      <c r="B848" s="981" t="s">
        <v>2626</v>
      </c>
      <c r="C848" s="981" t="s">
        <v>2627</v>
      </c>
      <c r="D848" s="982">
        <v>116769.41</v>
      </c>
    </row>
    <row r="849" spans="1:4" s="33" customFormat="1">
      <c r="A849" s="963"/>
      <c r="B849" s="981" t="s">
        <v>2628</v>
      </c>
      <c r="C849" s="981" t="s">
        <v>2629</v>
      </c>
      <c r="D849" s="982">
        <v>1094.5999999999999</v>
      </c>
    </row>
    <row r="850" spans="1:4" s="33" customFormat="1">
      <c r="A850" s="963"/>
      <c r="B850" s="981" t="s">
        <v>2630</v>
      </c>
      <c r="C850" s="981" t="s">
        <v>2631</v>
      </c>
      <c r="D850" s="982">
        <v>7581.8</v>
      </c>
    </row>
    <row r="851" spans="1:4" s="33" customFormat="1">
      <c r="A851" s="963"/>
      <c r="B851" s="981" t="s">
        <v>2632</v>
      </c>
      <c r="C851" s="981" t="s">
        <v>2633</v>
      </c>
      <c r="D851" s="982">
        <v>6262.5</v>
      </c>
    </row>
    <row r="852" spans="1:4" s="33" customFormat="1">
      <c r="A852" s="963"/>
      <c r="B852" s="981" t="s">
        <v>2634</v>
      </c>
      <c r="C852" s="981" t="s">
        <v>2635</v>
      </c>
      <c r="D852" s="982">
        <v>30093.4</v>
      </c>
    </row>
    <row r="853" spans="1:4" s="33" customFormat="1">
      <c r="A853" s="963"/>
      <c r="B853" s="981" t="s">
        <v>2636</v>
      </c>
      <c r="C853" s="981" t="s">
        <v>2637</v>
      </c>
      <c r="D853" s="982">
        <v>150157.22</v>
      </c>
    </row>
    <row r="854" spans="1:4" s="33" customFormat="1">
      <c r="A854" s="963"/>
      <c r="B854" s="981" t="s">
        <v>2638</v>
      </c>
      <c r="C854" s="981" t="s">
        <v>2639</v>
      </c>
      <c r="D854" s="982">
        <v>21144.3</v>
      </c>
    </row>
    <row r="855" spans="1:4" s="33" customFormat="1">
      <c r="A855" s="963"/>
      <c r="B855" s="981" t="s">
        <v>2640</v>
      </c>
      <c r="C855" s="981" t="s">
        <v>2641</v>
      </c>
      <c r="D855" s="982">
        <v>116769.41</v>
      </c>
    </row>
    <row r="856" spans="1:4" s="33" customFormat="1">
      <c r="A856" s="963"/>
      <c r="B856" s="981" t="s">
        <v>2642</v>
      </c>
      <c r="C856" s="981" t="s">
        <v>2643</v>
      </c>
      <c r="D856" s="982">
        <v>1094.5999999999999</v>
      </c>
    </row>
    <row r="857" spans="1:4" s="33" customFormat="1">
      <c r="A857" s="963"/>
      <c r="B857" s="981" t="s">
        <v>2644</v>
      </c>
      <c r="C857" s="981" t="s">
        <v>2645</v>
      </c>
      <c r="D857" s="982">
        <v>7581.8</v>
      </c>
    </row>
    <row r="858" spans="1:4" s="33" customFormat="1">
      <c r="A858" s="963"/>
      <c r="B858" s="981" t="s">
        <v>2646</v>
      </c>
      <c r="C858" s="981" t="s">
        <v>2647</v>
      </c>
      <c r="D858" s="982">
        <v>6638.25</v>
      </c>
    </row>
    <row r="859" spans="1:4" s="33" customFormat="1">
      <c r="A859" s="963"/>
      <c r="B859" s="981" t="s">
        <v>2648</v>
      </c>
      <c r="C859" s="981" t="s">
        <v>2649</v>
      </c>
      <c r="D859" s="982">
        <v>30093.4</v>
      </c>
    </row>
    <row r="860" spans="1:4" s="33" customFormat="1">
      <c r="A860" s="963"/>
      <c r="B860" s="981" t="s">
        <v>2650</v>
      </c>
      <c r="C860" s="981" t="s">
        <v>2651</v>
      </c>
      <c r="D860" s="982">
        <v>21242.400000000001</v>
      </c>
    </row>
    <row r="861" spans="1:4" s="33" customFormat="1">
      <c r="A861" s="963"/>
      <c r="B861" s="981" t="s">
        <v>2652</v>
      </c>
      <c r="C861" s="981" t="s">
        <v>2653</v>
      </c>
      <c r="D861" s="982">
        <v>116789.05</v>
      </c>
    </row>
    <row r="862" spans="1:4" s="33" customFormat="1">
      <c r="A862" s="963"/>
      <c r="B862" s="981" t="s">
        <v>2654</v>
      </c>
      <c r="C862" s="981" t="s">
        <v>2655</v>
      </c>
      <c r="D862" s="982">
        <v>21144.5</v>
      </c>
    </row>
    <row r="863" spans="1:4" s="33" customFormat="1">
      <c r="A863" s="963"/>
      <c r="B863" s="981" t="s">
        <v>2656</v>
      </c>
      <c r="C863" s="981" t="s">
        <v>2657</v>
      </c>
      <c r="D863" s="982">
        <v>116769.41</v>
      </c>
    </row>
    <row r="864" spans="1:4" s="33" customFormat="1">
      <c r="A864" s="963"/>
      <c r="B864" s="981" t="s">
        <v>2658</v>
      </c>
      <c r="C864" s="981" t="s">
        <v>2659</v>
      </c>
      <c r="D864" s="982">
        <v>1094.5999999999999</v>
      </c>
    </row>
    <row r="865" spans="1:4" s="33" customFormat="1">
      <c r="A865" s="963"/>
      <c r="B865" s="981" t="s">
        <v>2660</v>
      </c>
      <c r="C865" s="981" t="s">
        <v>2661</v>
      </c>
      <c r="D865" s="982">
        <v>7581.8</v>
      </c>
    </row>
    <row r="866" spans="1:4" s="33" customFormat="1">
      <c r="A866" s="963"/>
      <c r="B866" s="981" t="s">
        <v>2662</v>
      </c>
      <c r="C866" s="981" t="s">
        <v>2663</v>
      </c>
      <c r="D866" s="982">
        <v>6262.5</v>
      </c>
    </row>
    <row r="867" spans="1:4" s="33" customFormat="1">
      <c r="A867" s="963"/>
      <c r="B867" s="981" t="s">
        <v>2664</v>
      </c>
      <c r="C867" s="981" t="s">
        <v>2665</v>
      </c>
      <c r="D867" s="982">
        <v>30093.4</v>
      </c>
    </row>
    <row r="868" spans="1:4" s="33" customFormat="1">
      <c r="A868" s="963"/>
      <c r="B868" s="981" t="s">
        <v>2666</v>
      </c>
      <c r="C868" s="981" t="s">
        <v>2667</v>
      </c>
      <c r="D868" s="982">
        <v>150157.22</v>
      </c>
    </row>
    <row r="869" spans="1:4" s="33" customFormat="1">
      <c r="A869" s="963"/>
      <c r="B869" s="981" t="s">
        <v>2668</v>
      </c>
      <c r="C869" s="981" t="s">
        <v>2669</v>
      </c>
      <c r="D869" s="982">
        <v>21144.5</v>
      </c>
    </row>
    <row r="870" spans="1:4" s="33" customFormat="1">
      <c r="A870" s="963"/>
      <c r="B870" s="981" t="s">
        <v>2670</v>
      </c>
      <c r="C870" s="981" t="s">
        <v>2671</v>
      </c>
      <c r="D870" s="982">
        <v>57264.3</v>
      </c>
    </row>
    <row r="871" spans="1:4" s="33" customFormat="1">
      <c r="A871" s="963"/>
      <c r="B871" s="981" t="s">
        <v>2672</v>
      </c>
      <c r="C871" s="981" t="s">
        <v>2673</v>
      </c>
      <c r="D871" s="982">
        <v>1094.5999999999999</v>
      </c>
    </row>
    <row r="872" spans="1:4" s="33" customFormat="1">
      <c r="A872" s="963"/>
      <c r="B872" s="981" t="s">
        <v>2674</v>
      </c>
      <c r="C872" s="981" t="s">
        <v>2675</v>
      </c>
      <c r="D872" s="982">
        <v>7581.8</v>
      </c>
    </row>
    <row r="873" spans="1:4" s="33" customFormat="1">
      <c r="A873" s="963"/>
      <c r="B873" s="981" t="s">
        <v>2676</v>
      </c>
      <c r="C873" s="981" t="s">
        <v>2677</v>
      </c>
      <c r="D873" s="982">
        <v>6638.26</v>
      </c>
    </row>
    <row r="874" spans="1:4" s="33" customFormat="1">
      <c r="A874" s="963"/>
      <c r="B874" s="981" t="s">
        <v>2678</v>
      </c>
      <c r="C874" s="981" t="s">
        <v>2679</v>
      </c>
      <c r="D874" s="982">
        <v>30093.4</v>
      </c>
    </row>
    <row r="875" spans="1:4" s="33" customFormat="1">
      <c r="A875" s="963"/>
      <c r="B875" s="981" t="s">
        <v>2680</v>
      </c>
      <c r="C875" s="981" t="s">
        <v>2681</v>
      </c>
      <c r="D875" s="982">
        <v>21242.400000000001</v>
      </c>
    </row>
    <row r="876" spans="1:4" s="33" customFormat="1">
      <c r="A876" s="963"/>
      <c r="B876" s="981" t="s">
        <v>2682</v>
      </c>
      <c r="C876" s="981" t="s">
        <v>2683</v>
      </c>
      <c r="D876" s="982">
        <v>150157.22</v>
      </c>
    </row>
    <row r="877" spans="1:4" s="33" customFormat="1">
      <c r="A877" s="963"/>
      <c r="B877" s="981" t="s">
        <v>2684</v>
      </c>
      <c r="C877" s="981" t="s">
        <v>2685</v>
      </c>
      <c r="D877" s="982">
        <v>21144.5</v>
      </c>
    </row>
    <row r="878" spans="1:4" s="33" customFormat="1">
      <c r="A878" s="963"/>
      <c r="B878" s="981" t="s">
        <v>2686</v>
      </c>
      <c r="C878" s="981" t="s">
        <v>2687</v>
      </c>
      <c r="D878" s="982">
        <v>9243.4500000000007</v>
      </c>
    </row>
    <row r="879" spans="1:4" s="33" customFormat="1">
      <c r="A879" s="963"/>
      <c r="B879" s="981" t="s">
        <v>2688</v>
      </c>
      <c r="C879" s="981" t="s">
        <v>2689</v>
      </c>
      <c r="D879" s="982">
        <v>1094.5999999999999</v>
      </c>
    </row>
    <row r="880" spans="1:4" s="33" customFormat="1">
      <c r="A880" s="963"/>
      <c r="B880" s="981" t="s">
        <v>2690</v>
      </c>
      <c r="C880" s="981" t="s">
        <v>2691</v>
      </c>
      <c r="D880" s="982">
        <v>7581.8</v>
      </c>
    </row>
    <row r="881" spans="1:4" s="33" customFormat="1">
      <c r="A881" s="963"/>
      <c r="B881" s="981" t="s">
        <v>2692</v>
      </c>
      <c r="C881" s="981" t="s">
        <v>2693</v>
      </c>
      <c r="D881" s="982">
        <v>6638.26</v>
      </c>
    </row>
    <row r="882" spans="1:4" s="33" customFormat="1">
      <c r="A882" s="963"/>
      <c r="B882" s="981" t="s">
        <v>2694</v>
      </c>
      <c r="C882" s="981" t="s">
        <v>2695</v>
      </c>
      <c r="D882" s="982">
        <v>30093.4</v>
      </c>
    </row>
    <row r="883" spans="1:4" s="33" customFormat="1">
      <c r="A883" s="963"/>
      <c r="B883" s="981" t="s">
        <v>2696</v>
      </c>
      <c r="C883" s="981" t="s">
        <v>2697</v>
      </c>
      <c r="D883" s="982">
        <v>21242.400000000001</v>
      </c>
    </row>
    <row r="884" spans="1:4" s="33" customFormat="1">
      <c r="A884" s="963"/>
      <c r="B884" s="981" t="s">
        <v>2698</v>
      </c>
      <c r="C884" s="981" t="s">
        <v>2699</v>
      </c>
      <c r="D884" s="982">
        <v>116789.05</v>
      </c>
    </row>
    <row r="885" spans="1:4" s="33" customFormat="1">
      <c r="A885" s="963"/>
      <c r="B885" s="981" t="s">
        <v>2700</v>
      </c>
      <c r="C885" s="981" t="s">
        <v>2701</v>
      </c>
      <c r="D885" s="982">
        <v>21144.5</v>
      </c>
    </row>
    <row r="886" spans="1:4" s="33" customFormat="1">
      <c r="A886" s="963"/>
      <c r="B886" s="981" t="s">
        <v>2702</v>
      </c>
      <c r="C886" s="981" t="s">
        <v>2703</v>
      </c>
      <c r="D886" s="982">
        <v>116769.41</v>
      </c>
    </row>
    <row r="887" spans="1:4" s="33" customFormat="1">
      <c r="A887" s="963"/>
      <c r="B887" s="981" t="s">
        <v>2704</v>
      </c>
      <c r="C887" s="981" t="s">
        <v>2705</v>
      </c>
      <c r="D887" s="982">
        <v>1094.5999999999999</v>
      </c>
    </row>
    <row r="888" spans="1:4" s="33" customFormat="1">
      <c r="A888" s="963"/>
      <c r="B888" s="981" t="s">
        <v>2706</v>
      </c>
      <c r="C888" s="981" t="s">
        <v>2707</v>
      </c>
      <c r="D888" s="982">
        <v>7581.8</v>
      </c>
    </row>
    <row r="889" spans="1:4" s="33" customFormat="1">
      <c r="A889" s="963"/>
      <c r="B889" s="981" t="s">
        <v>2708</v>
      </c>
      <c r="C889" s="981" t="s">
        <v>2709</v>
      </c>
      <c r="D889" s="982">
        <v>6262.5</v>
      </c>
    </row>
    <row r="890" spans="1:4" s="33" customFormat="1">
      <c r="A890" s="963"/>
      <c r="B890" s="981" t="s">
        <v>2710</v>
      </c>
      <c r="C890" s="981" t="s">
        <v>2711</v>
      </c>
      <c r="D890" s="982">
        <v>30093.4</v>
      </c>
    </row>
    <row r="891" spans="1:4" s="33" customFormat="1">
      <c r="A891" s="963"/>
      <c r="B891" s="981" t="s">
        <v>2712</v>
      </c>
      <c r="C891" s="981" t="s">
        <v>2713</v>
      </c>
      <c r="D891" s="982">
        <v>116789.05</v>
      </c>
    </row>
    <row r="892" spans="1:4" s="33" customFormat="1">
      <c r="A892" s="963"/>
      <c r="B892" s="981" t="s">
        <v>2714</v>
      </c>
      <c r="C892" s="981" t="s">
        <v>2715</v>
      </c>
      <c r="D892" s="982">
        <v>21144.5</v>
      </c>
    </row>
    <row r="893" spans="1:4" s="33" customFormat="1">
      <c r="A893" s="963"/>
      <c r="B893" s="981" t="s">
        <v>2716</v>
      </c>
      <c r="C893" s="981" t="s">
        <v>2717</v>
      </c>
      <c r="D893" s="982">
        <v>116769.41</v>
      </c>
    </row>
    <row r="894" spans="1:4" s="33" customFormat="1">
      <c r="A894" s="963"/>
      <c r="B894" s="981" t="s">
        <v>2718</v>
      </c>
      <c r="C894" s="981" t="s">
        <v>2719</v>
      </c>
      <c r="D894" s="982">
        <v>1094.5999999999999</v>
      </c>
    </row>
    <row r="895" spans="1:4" s="33" customFormat="1">
      <c r="A895" s="963"/>
      <c r="B895" s="981" t="s">
        <v>2720</v>
      </c>
      <c r="C895" s="981" t="s">
        <v>2721</v>
      </c>
      <c r="D895" s="982">
        <v>7581.8</v>
      </c>
    </row>
    <row r="896" spans="1:4" s="33" customFormat="1">
      <c r="A896" s="963"/>
      <c r="B896" s="981" t="s">
        <v>2722</v>
      </c>
      <c r="C896" s="981" t="s">
        <v>2723</v>
      </c>
      <c r="D896" s="982">
        <v>6262.5</v>
      </c>
    </row>
    <row r="897" spans="1:4" s="33" customFormat="1">
      <c r="A897" s="963"/>
      <c r="B897" s="981" t="s">
        <v>2724</v>
      </c>
      <c r="C897" s="981" t="s">
        <v>2725</v>
      </c>
      <c r="D897" s="982">
        <v>30093.4</v>
      </c>
    </row>
    <row r="898" spans="1:4" s="33" customFormat="1">
      <c r="A898" s="963"/>
      <c r="B898" s="981" t="s">
        <v>2726</v>
      </c>
      <c r="C898" s="981" t="s">
        <v>2727</v>
      </c>
      <c r="D898" s="982">
        <v>150157.22</v>
      </c>
    </row>
    <row r="899" spans="1:4" s="33" customFormat="1">
      <c r="A899" s="963"/>
      <c r="B899" s="981" t="s">
        <v>2728</v>
      </c>
      <c r="C899" s="981" t="s">
        <v>2729</v>
      </c>
      <c r="D899" s="982">
        <v>21144.5</v>
      </c>
    </row>
    <row r="900" spans="1:4" s="33" customFormat="1">
      <c r="A900" s="963"/>
      <c r="B900" s="981" t="s">
        <v>2730</v>
      </c>
      <c r="C900" s="981" t="s">
        <v>2731</v>
      </c>
      <c r="D900" s="982">
        <v>40581</v>
      </c>
    </row>
    <row r="901" spans="1:4" s="33" customFormat="1">
      <c r="A901" s="963"/>
      <c r="B901" s="981" t="s">
        <v>2732</v>
      </c>
      <c r="C901" s="981" t="s">
        <v>2733</v>
      </c>
      <c r="D901" s="982">
        <v>1094.5999999999999</v>
      </c>
    </row>
    <row r="902" spans="1:4" s="33" customFormat="1">
      <c r="A902" s="963"/>
      <c r="B902" s="981" t="s">
        <v>2734</v>
      </c>
      <c r="C902" s="981" t="s">
        <v>2735</v>
      </c>
      <c r="D902" s="982">
        <v>7581.8</v>
      </c>
    </row>
    <row r="903" spans="1:4" s="33" customFormat="1">
      <c r="A903" s="963"/>
      <c r="B903" s="981" t="s">
        <v>2736</v>
      </c>
      <c r="C903" s="981" t="s">
        <v>2737</v>
      </c>
      <c r="D903" s="982">
        <v>6638.26</v>
      </c>
    </row>
    <row r="904" spans="1:4" s="33" customFormat="1">
      <c r="A904" s="963"/>
      <c r="B904" s="981" t="s">
        <v>2738</v>
      </c>
      <c r="C904" s="981" t="s">
        <v>2739</v>
      </c>
      <c r="D904" s="982">
        <v>30093.4</v>
      </c>
    </row>
    <row r="905" spans="1:4" s="33" customFormat="1">
      <c r="A905" s="963"/>
      <c r="B905" s="981" t="s">
        <v>2740</v>
      </c>
      <c r="C905" s="981" t="s">
        <v>2741</v>
      </c>
      <c r="D905" s="982">
        <v>116789.05</v>
      </c>
    </row>
    <row r="906" spans="1:4" s="33" customFormat="1">
      <c r="A906" s="963"/>
      <c r="B906" s="981" t="s">
        <v>2742</v>
      </c>
      <c r="C906" s="981" t="s">
        <v>2743</v>
      </c>
      <c r="D906" s="982">
        <v>21144.5</v>
      </c>
    </row>
    <row r="907" spans="1:4" s="33" customFormat="1">
      <c r="A907" s="963"/>
      <c r="B907" s="981" t="s">
        <v>2744</v>
      </c>
      <c r="C907" s="981" t="s">
        <v>2745</v>
      </c>
      <c r="D907" s="982">
        <v>116769.41</v>
      </c>
    </row>
    <row r="908" spans="1:4" s="33" customFormat="1">
      <c r="A908" s="963"/>
      <c r="B908" s="981" t="s">
        <v>2746</v>
      </c>
      <c r="C908" s="981" t="s">
        <v>2747</v>
      </c>
      <c r="D908" s="982">
        <v>1094.5999999999999</v>
      </c>
    </row>
    <row r="909" spans="1:4" s="33" customFormat="1">
      <c r="A909" s="963"/>
      <c r="B909" s="981" t="s">
        <v>2748</v>
      </c>
      <c r="C909" s="981" t="s">
        <v>2749</v>
      </c>
      <c r="D909" s="982">
        <v>7581.8</v>
      </c>
    </row>
    <row r="910" spans="1:4" s="33" customFormat="1">
      <c r="A910" s="963"/>
      <c r="B910" s="981" t="s">
        <v>2750</v>
      </c>
      <c r="C910" s="981" t="s">
        <v>2751</v>
      </c>
      <c r="D910" s="982">
        <v>6262.5</v>
      </c>
    </row>
    <row r="911" spans="1:4" s="33" customFormat="1">
      <c r="A911" s="963"/>
      <c r="B911" s="981" t="s">
        <v>2752</v>
      </c>
      <c r="C911" s="981" t="s">
        <v>2753</v>
      </c>
      <c r="D911" s="982">
        <v>30093.4</v>
      </c>
    </row>
    <row r="912" spans="1:4" s="33" customFormat="1">
      <c r="A912" s="963"/>
      <c r="B912" s="981" t="s">
        <v>2754</v>
      </c>
      <c r="C912" s="981" t="s">
        <v>2755</v>
      </c>
      <c r="D912" s="982">
        <v>150157.22</v>
      </c>
    </row>
    <row r="913" spans="1:4" s="33" customFormat="1">
      <c r="A913" s="963"/>
      <c r="B913" s="981" t="s">
        <v>2756</v>
      </c>
      <c r="C913" s="981" t="s">
        <v>2757</v>
      </c>
      <c r="D913" s="982">
        <v>21144.3</v>
      </c>
    </row>
    <row r="914" spans="1:4" s="33" customFormat="1">
      <c r="A914" s="963"/>
      <c r="B914" s="981" t="s">
        <v>2758</v>
      </c>
      <c r="C914" s="981" t="s">
        <v>2759</v>
      </c>
      <c r="D914" s="982">
        <v>116769.41</v>
      </c>
    </row>
    <row r="915" spans="1:4" s="33" customFormat="1">
      <c r="A915" s="963"/>
      <c r="B915" s="981" t="s">
        <v>2760</v>
      </c>
      <c r="C915" s="981" t="s">
        <v>2761</v>
      </c>
      <c r="D915" s="982">
        <v>1094.5999999999999</v>
      </c>
    </row>
    <row r="916" spans="1:4" s="33" customFormat="1">
      <c r="A916" s="963"/>
      <c r="B916" s="981" t="s">
        <v>2762</v>
      </c>
      <c r="C916" s="981" t="s">
        <v>2763</v>
      </c>
      <c r="D916" s="982">
        <v>7581.8</v>
      </c>
    </row>
    <row r="917" spans="1:4" s="33" customFormat="1">
      <c r="A917" s="963"/>
      <c r="B917" s="981" t="s">
        <v>2764</v>
      </c>
      <c r="C917" s="981" t="s">
        <v>2765</v>
      </c>
      <c r="D917" s="982">
        <v>6638.26</v>
      </c>
    </row>
    <row r="918" spans="1:4" s="33" customFormat="1">
      <c r="A918" s="963"/>
      <c r="B918" s="981" t="s">
        <v>2766</v>
      </c>
      <c r="C918" s="981" t="s">
        <v>2767</v>
      </c>
      <c r="D918" s="982">
        <v>30093.4</v>
      </c>
    </row>
    <row r="919" spans="1:4" s="33" customFormat="1">
      <c r="A919" s="963"/>
      <c r="B919" s="981" t="s">
        <v>2768</v>
      </c>
      <c r="C919" s="981" t="s">
        <v>2769</v>
      </c>
      <c r="D919" s="982">
        <v>21242.400000000001</v>
      </c>
    </row>
    <row r="920" spans="1:4" s="33" customFormat="1">
      <c r="A920" s="963"/>
      <c r="B920" s="981" t="s">
        <v>2770</v>
      </c>
      <c r="C920" s="981" t="s">
        <v>2771</v>
      </c>
      <c r="D920" s="982">
        <v>150157.22</v>
      </c>
    </row>
    <row r="921" spans="1:4" s="33" customFormat="1">
      <c r="A921" s="963"/>
      <c r="B921" s="981" t="s">
        <v>2772</v>
      </c>
      <c r="C921" s="981" t="s">
        <v>2773</v>
      </c>
      <c r="D921" s="982">
        <v>21144.5</v>
      </c>
    </row>
    <row r="922" spans="1:4" s="33" customFormat="1">
      <c r="A922" s="963"/>
      <c r="B922" s="981" t="s">
        <v>2774</v>
      </c>
      <c r="C922" s="981" t="s">
        <v>2775</v>
      </c>
      <c r="D922" s="982">
        <v>116769.41</v>
      </c>
    </row>
    <row r="923" spans="1:4" s="33" customFormat="1">
      <c r="A923" s="963"/>
      <c r="B923" s="981" t="s">
        <v>2776</v>
      </c>
      <c r="C923" s="981" t="s">
        <v>2777</v>
      </c>
      <c r="D923" s="982">
        <v>1094.5999999999999</v>
      </c>
    </row>
    <row r="924" spans="1:4" s="33" customFormat="1">
      <c r="A924" s="963"/>
      <c r="B924" s="981" t="s">
        <v>2778</v>
      </c>
      <c r="C924" s="981" t="s">
        <v>2779</v>
      </c>
      <c r="D924" s="982">
        <v>7581.8</v>
      </c>
    </row>
    <row r="925" spans="1:4" s="33" customFormat="1">
      <c r="A925" s="963"/>
      <c r="B925" s="981" t="s">
        <v>2780</v>
      </c>
      <c r="C925" s="981" t="s">
        <v>2781</v>
      </c>
      <c r="D925" s="982">
        <v>6638.26</v>
      </c>
    </row>
    <row r="926" spans="1:4" s="33" customFormat="1">
      <c r="A926" s="963"/>
      <c r="B926" s="981" t="s">
        <v>2782</v>
      </c>
      <c r="C926" s="981" t="s">
        <v>2783</v>
      </c>
      <c r="D926" s="982">
        <v>30093.4</v>
      </c>
    </row>
    <row r="927" spans="1:4" s="33" customFormat="1">
      <c r="A927" s="963"/>
      <c r="B927" s="981" t="s">
        <v>2784</v>
      </c>
      <c r="C927" s="981" t="s">
        <v>2785</v>
      </c>
      <c r="D927" s="982">
        <v>200400</v>
      </c>
    </row>
    <row r="928" spans="1:4" s="33" customFormat="1">
      <c r="A928" s="963"/>
      <c r="B928" s="981" t="s">
        <v>2786</v>
      </c>
      <c r="C928" s="981" t="s">
        <v>2787</v>
      </c>
      <c r="D928" s="982">
        <v>200400</v>
      </c>
    </row>
    <row r="929" spans="1:4" s="33" customFormat="1">
      <c r="A929" s="963"/>
      <c r="B929" s="981" t="s">
        <v>2788</v>
      </c>
      <c r="C929" s="981" t="s">
        <v>2789</v>
      </c>
      <c r="D929" s="982">
        <v>243820</v>
      </c>
    </row>
    <row r="930" spans="1:4" s="33" customFormat="1">
      <c r="A930" s="963"/>
      <c r="B930" s="981" t="s">
        <v>2790</v>
      </c>
      <c r="C930" s="981" t="s">
        <v>2791</v>
      </c>
      <c r="D930" s="982">
        <v>78156</v>
      </c>
    </row>
    <row r="931" spans="1:4" s="33" customFormat="1">
      <c r="A931" s="963"/>
      <c r="B931" s="981" t="s">
        <v>2792</v>
      </c>
      <c r="C931" s="981" t="s">
        <v>2793</v>
      </c>
      <c r="D931" s="982">
        <v>26720</v>
      </c>
    </row>
    <row r="932" spans="1:4" s="33" customFormat="1">
      <c r="A932" s="963"/>
      <c r="B932" s="981" t="s">
        <v>2794</v>
      </c>
      <c r="C932" s="981" t="s">
        <v>2795</v>
      </c>
      <c r="D932" s="982">
        <v>43420</v>
      </c>
    </row>
    <row r="933" spans="1:4" s="33" customFormat="1">
      <c r="A933" s="963"/>
      <c r="B933" s="981" t="s">
        <v>2796</v>
      </c>
      <c r="C933" s="981" t="s">
        <v>2797</v>
      </c>
      <c r="D933" s="982">
        <v>133600</v>
      </c>
    </row>
    <row r="934" spans="1:4" s="33" customFormat="1">
      <c r="A934" s="963"/>
      <c r="B934" s="981" t="s">
        <v>2798</v>
      </c>
      <c r="C934" s="981" t="s">
        <v>2799</v>
      </c>
      <c r="D934" s="982">
        <v>1605925.44</v>
      </c>
    </row>
    <row r="935" spans="1:4" s="33" customFormat="1">
      <c r="A935" s="963"/>
      <c r="B935" s="981" t="s">
        <v>2800</v>
      </c>
      <c r="C935" s="981" t="s">
        <v>2801</v>
      </c>
      <c r="D935" s="982">
        <v>1070609.52</v>
      </c>
    </row>
    <row r="936" spans="1:4" s="33" customFormat="1">
      <c r="A936" s="963"/>
      <c r="B936" s="981" t="s">
        <v>2802</v>
      </c>
      <c r="C936" s="981" t="s">
        <v>2803</v>
      </c>
      <c r="D936" s="982">
        <v>1635664.8</v>
      </c>
    </row>
    <row r="937" spans="1:4" s="33" customFormat="1">
      <c r="A937" s="963"/>
      <c r="B937" s="981" t="s">
        <v>2804</v>
      </c>
      <c r="C937" s="981" t="s">
        <v>2805</v>
      </c>
      <c r="D937" s="982">
        <v>267654.24</v>
      </c>
    </row>
    <row r="938" spans="1:4" s="33" customFormat="1">
      <c r="A938" s="963"/>
      <c r="B938" s="981" t="s">
        <v>2806</v>
      </c>
      <c r="C938" s="981" t="s">
        <v>2807</v>
      </c>
      <c r="D938" s="982">
        <v>297393.59999999998</v>
      </c>
    </row>
    <row r="939" spans="1:4" s="33" customFormat="1">
      <c r="A939" s="963"/>
      <c r="B939" s="981" t="s">
        <v>2808</v>
      </c>
      <c r="C939" s="981" t="s">
        <v>2809</v>
      </c>
      <c r="D939" s="982">
        <v>137395.79999999999</v>
      </c>
    </row>
    <row r="940" spans="1:4" s="33" customFormat="1">
      <c r="A940" s="963"/>
      <c r="B940" s="981" t="s">
        <v>2810</v>
      </c>
      <c r="C940" s="981" t="s">
        <v>2811</v>
      </c>
      <c r="D940" s="982">
        <v>350180.94</v>
      </c>
    </row>
    <row r="941" spans="1:4" s="33" customFormat="1">
      <c r="A941" s="963"/>
      <c r="B941" s="981" t="s">
        <v>2812</v>
      </c>
      <c r="C941" s="981" t="s">
        <v>2813</v>
      </c>
      <c r="D941" s="982">
        <v>227060.04</v>
      </c>
    </row>
    <row r="942" spans="1:4" s="33" customFormat="1">
      <c r="A942" s="963"/>
      <c r="B942" s="981" t="s">
        <v>2814</v>
      </c>
      <c r="C942" s="981" t="s">
        <v>2815</v>
      </c>
      <c r="D942" s="982">
        <v>7732.26</v>
      </c>
    </row>
    <row r="943" spans="1:4" s="33" customFormat="1">
      <c r="A943" s="963"/>
      <c r="B943" s="981" t="s">
        <v>2816</v>
      </c>
      <c r="C943" s="981" t="s">
        <v>2817</v>
      </c>
      <c r="D943" s="982">
        <v>47575.56</v>
      </c>
    </row>
    <row r="944" spans="1:4" s="33" customFormat="1">
      <c r="A944" s="963"/>
      <c r="B944" s="981" t="s">
        <v>2818</v>
      </c>
      <c r="C944" s="981" t="s">
        <v>2819</v>
      </c>
      <c r="D944" s="982">
        <v>118883.1</v>
      </c>
    </row>
    <row r="945" spans="1:4" s="33" customFormat="1">
      <c r="A945" s="963"/>
      <c r="B945" s="981" t="s">
        <v>2820</v>
      </c>
      <c r="C945" s="981" t="s">
        <v>2821</v>
      </c>
      <c r="D945" s="982">
        <v>738669.12</v>
      </c>
    </row>
    <row r="946" spans="1:4" s="33" customFormat="1">
      <c r="A946" s="963"/>
      <c r="B946" s="981" t="s">
        <v>2822</v>
      </c>
      <c r="C946" s="981" t="s">
        <v>2823</v>
      </c>
      <c r="D946" s="982">
        <v>171038.49</v>
      </c>
    </row>
    <row r="947" spans="1:4" s="33" customFormat="1">
      <c r="A947" s="963"/>
      <c r="B947" s="981" t="s">
        <v>2824</v>
      </c>
      <c r="C947" s="981" t="s">
        <v>2825</v>
      </c>
      <c r="D947" s="982">
        <v>37556.559999999998</v>
      </c>
    </row>
    <row r="948" spans="1:4" s="33" customFormat="1">
      <c r="A948" s="963"/>
      <c r="B948" s="981" t="s">
        <v>2826</v>
      </c>
      <c r="C948" s="981" t="s">
        <v>2827</v>
      </c>
      <c r="D948" s="982">
        <v>245349.8</v>
      </c>
    </row>
    <row r="949" spans="1:4" s="33" customFormat="1">
      <c r="A949" s="963"/>
      <c r="B949" s="981" t="s">
        <v>2828</v>
      </c>
      <c r="C949" s="981" t="s">
        <v>2829</v>
      </c>
      <c r="D949" s="982">
        <v>61337.45</v>
      </c>
    </row>
    <row r="950" spans="1:4" s="33" customFormat="1">
      <c r="A950" s="963"/>
      <c r="B950" s="981" t="s">
        <v>2830</v>
      </c>
      <c r="C950" s="981" t="s">
        <v>2831</v>
      </c>
      <c r="D950" s="982">
        <v>140964.57</v>
      </c>
    </row>
    <row r="951" spans="1:4" s="33" customFormat="1">
      <c r="A951" s="963"/>
      <c r="B951" s="981" t="s">
        <v>2832</v>
      </c>
      <c r="C951" s="981" t="s">
        <v>2833</v>
      </c>
      <c r="D951" s="982">
        <v>89218.1</v>
      </c>
    </row>
    <row r="952" spans="1:4" s="33" customFormat="1">
      <c r="A952" s="963"/>
      <c r="B952" s="981" t="s">
        <v>2834</v>
      </c>
      <c r="C952" s="981" t="s">
        <v>2835</v>
      </c>
      <c r="D952" s="982">
        <v>185747.09</v>
      </c>
    </row>
    <row r="953" spans="1:4" s="33" customFormat="1">
      <c r="A953" s="963"/>
      <c r="B953" s="981" t="s">
        <v>2836</v>
      </c>
      <c r="C953" s="981" t="s">
        <v>2837</v>
      </c>
      <c r="D953" s="982">
        <v>59379.58</v>
      </c>
    </row>
    <row r="954" spans="1:4" s="33" customFormat="1">
      <c r="A954" s="963"/>
      <c r="B954" s="981" t="s">
        <v>2838</v>
      </c>
      <c r="C954" s="981" t="s">
        <v>2839</v>
      </c>
      <c r="D954" s="982">
        <v>24658.89</v>
      </c>
    </row>
    <row r="955" spans="1:4" s="33" customFormat="1">
      <c r="A955" s="963"/>
      <c r="B955" s="981" t="s">
        <v>2840</v>
      </c>
      <c r="C955" s="981" t="s">
        <v>2841</v>
      </c>
      <c r="D955" s="982">
        <v>46988.19</v>
      </c>
    </row>
    <row r="956" spans="1:4" s="33" customFormat="1">
      <c r="A956" s="963"/>
      <c r="B956" s="981" t="s">
        <v>2842</v>
      </c>
      <c r="C956" s="981" t="s">
        <v>2843</v>
      </c>
      <c r="D956" s="982">
        <v>93926.82</v>
      </c>
    </row>
    <row r="957" spans="1:4" s="33" customFormat="1">
      <c r="A957" s="963"/>
      <c r="B957" s="981" t="s">
        <v>2844</v>
      </c>
      <c r="C957" s="981" t="s">
        <v>2845</v>
      </c>
      <c r="D957" s="982">
        <v>28252.38</v>
      </c>
    </row>
    <row r="958" spans="1:4" s="33" customFormat="1">
      <c r="A958" s="963"/>
      <c r="B958" s="981" t="s">
        <v>2846</v>
      </c>
      <c r="C958" s="981" t="s">
        <v>2847</v>
      </c>
      <c r="D958" s="982">
        <v>33191.25</v>
      </c>
    </row>
    <row r="959" spans="1:4" s="33" customFormat="1">
      <c r="A959" s="963"/>
      <c r="B959" s="981" t="s">
        <v>2848</v>
      </c>
      <c r="C959" s="981" t="s">
        <v>2849</v>
      </c>
      <c r="D959" s="982">
        <v>19999.72</v>
      </c>
    </row>
    <row r="960" spans="1:4" s="33" customFormat="1">
      <c r="A960" s="963"/>
      <c r="B960" s="981" t="s">
        <v>2850</v>
      </c>
      <c r="C960" s="981" t="s">
        <v>2851</v>
      </c>
      <c r="D960" s="982">
        <v>4832.6499999999996</v>
      </c>
    </row>
    <row r="961" spans="1:4" s="33" customFormat="1">
      <c r="A961" s="963"/>
      <c r="B961" s="981" t="s">
        <v>2852</v>
      </c>
      <c r="C961" s="981" t="s">
        <v>2853</v>
      </c>
      <c r="D961" s="982">
        <v>6195.7</v>
      </c>
    </row>
    <row r="962" spans="1:4" s="33" customFormat="1">
      <c r="A962" s="963"/>
      <c r="B962" s="981" t="s">
        <v>2854</v>
      </c>
      <c r="C962" s="981" t="s">
        <v>2855</v>
      </c>
      <c r="D962" s="982">
        <v>5055.6899999999996</v>
      </c>
    </row>
    <row r="963" spans="1:4" s="33" customFormat="1">
      <c r="A963" s="963"/>
      <c r="B963" s="981" t="s">
        <v>2856</v>
      </c>
      <c r="C963" s="981" t="s">
        <v>2857</v>
      </c>
      <c r="D963" s="982">
        <v>26786.97</v>
      </c>
    </row>
    <row r="964" spans="1:4" s="33" customFormat="1">
      <c r="A964" s="963"/>
      <c r="B964" s="981" t="s">
        <v>2858</v>
      </c>
      <c r="C964" s="981" t="s">
        <v>2859</v>
      </c>
      <c r="D964" s="982">
        <v>78958.02</v>
      </c>
    </row>
    <row r="965" spans="1:4" s="33" customFormat="1">
      <c r="A965" s="963"/>
      <c r="B965" s="981" t="s">
        <v>2860</v>
      </c>
      <c r="C965" s="981" t="s">
        <v>2861</v>
      </c>
      <c r="D965" s="982">
        <v>30334.14</v>
      </c>
    </row>
    <row r="966" spans="1:4" s="33" customFormat="1">
      <c r="A966" s="963"/>
      <c r="B966" s="981" t="s">
        <v>2862</v>
      </c>
      <c r="C966" s="981" t="s">
        <v>2863</v>
      </c>
      <c r="D966" s="982">
        <v>54348.69</v>
      </c>
    </row>
    <row r="967" spans="1:4" s="33" customFormat="1">
      <c r="A967" s="963"/>
      <c r="B967" s="981" t="s">
        <v>2864</v>
      </c>
      <c r="C967" s="981" t="s">
        <v>2865</v>
      </c>
      <c r="D967" s="982">
        <v>11480.13</v>
      </c>
    </row>
    <row r="968" spans="1:4" s="33" customFormat="1">
      <c r="A968" s="963"/>
      <c r="B968" s="981" t="s">
        <v>2866</v>
      </c>
      <c r="C968" s="981" t="s">
        <v>2867</v>
      </c>
      <c r="D968" s="982">
        <v>16257.52</v>
      </c>
    </row>
    <row r="969" spans="1:4" s="33" customFormat="1">
      <c r="A969" s="963"/>
      <c r="B969" s="981" t="s">
        <v>2868</v>
      </c>
      <c r="C969" s="981" t="s">
        <v>2869</v>
      </c>
      <c r="D969" s="982">
        <v>20619.28</v>
      </c>
    </row>
    <row r="970" spans="1:4" s="33" customFormat="1">
      <c r="A970" s="963"/>
      <c r="B970" s="981" t="s">
        <v>2870</v>
      </c>
      <c r="C970" s="981" t="s">
        <v>2871</v>
      </c>
      <c r="D970" s="982">
        <v>24782.799999999999</v>
      </c>
    </row>
    <row r="971" spans="1:4" s="33" customFormat="1">
      <c r="A971" s="963"/>
      <c r="B971" s="981" t="s">
        <v>2872</v>
      </c>
      <c r="C971" s="981" t="s">
        <v>2873</v>
      </c>
      <c r="D971" s="982">
        <v>37868.080000000002</v>
      </c>
    </row>
    <row r="972" spans="1:4" s="33" customFormat="1">
      <c r="A972" s="963"/>
      <c r="B972" s="981" t="s">
        <v>2874</v>
      </c>
      <c r="C972" s="981" t="s">
        <v>2875</v>
      </c>
      <c r="D972" s="982">
        <v>446090.4</v>
      </c>
    </row>
    <row r="973" spans="1:4" s="33" customFormat="1">
      <c r="A973" s="963"/>
      <c r="B973" s="981" t="s">
        <v>2876</v>
      </c>
      <c r="C973" s="981" t="s">
        <v>2877</v>
      </c>
      <c r="D973" s="982">
        <v>718572.86</v>
      </c>
    </row>
    <row r="974" spans="1:4" s="33" customFormat="1">
      <c r="A974" s="963"/>
      <c r="B974" s="981" t="s">
        <v>2878</v>
      </c>
      <c r="C974" s="981" t="s">
        <v>2879</v>
      </c>
      <c r="D974" s="982">
        <v>263179.17</v>
      </c>
    </row>
    <row r="975" spans="1:4" s="33" customFormat="1">
      <c r="A975" s="963"/>
      <c r="B975" s="981" t="s">
        <v>2880</v>
      </c>
      <c r="C975" s="981" t="s">
        <v>2881</v>
      </c>
      <c r="D975" s="982">
        <v>114496.55</v>
      </c>
    </row>
    <row r="976" spans="1:4" s="33" customFormat="1">
      <c r="A976" s="963"/>
      <c r="B976" s="981" t="s">
        <v>2882</v>
      </c>
      <c r="C976" s="981" t="s">
        <v>2883</v>
      </c>
      <c r="D976" s="982">
        <v>110159.55</v>
      </c>
    </row>
    <row r="977" spans="1:4" s="33" customFormat="1">
      <c r="A977" s="963"/>
      <c r="B977" s="981" t="s">
        <v>2884</v>
      </c>
      <c r="C977" s="981" t="s">
        <v>2885</v>
      </c>
      <c r="D977" s="982">
        <v>35142.01</v>
      </c>
    </row>
    <row r="978" spans="1:4" s="33" customFormat="1">
      <c r="A978" s="963"/>
      <c r="B978" s="981" t="s">
        <v>2886</v>
      </c>
      <c r="C978" s="981" t="s">
        <v>2887</v>
      </c>
      <c r="D978" s="982">
        <v>146218.5</v>
      </c>
    </row>
    <row r="979" spans="1:4" s="33" customFormat="1">
      <c r="A979" s="963"/>
      <c r="B979" s="981" t="s">
        <v>2888</v>
      </c>
      <c r="C979" s="981" t="s">
        <v>2889</v>
      </c>
      <c r="D979" s="982">
        <v>37174.199999999997</v>
      </c>
    </row>
    <row r="980" spans="1:4" s="33" customFormat="1">
      <c r="A980" s="963"/>
      <c r="B980" s="981" t="s">
        <v>2890</v>
      </c>
      <c r="C980" s="981" t="s">
        <v>2891</v>
      </c>
      <c r="D980" s="982">
        <v>19826.240000000002</v>
      </c>
    </row>
    <row r="981" spans="1:4" s="33" customFormat="1">
      <c r="A981" s="963"/>
      <c r="B981" s="981" t="s">
        <v>2892</v>
      </c>
      <c r="C981" s="981" t="s">
        <v>2893</v>
      </c>
      <c r="D981" s="982">
        <v>19727.12</v>
      </c>
    </row>
    <row r="982" spans="1:4" s="33" customFormat="1">
      <c r="A982" s="963"/>
      <c r="B982" s="981" t="s">
        <v>2894</v>
      </c>
      <c r="C982" s="981" t="s">
        <v>2895</v>
      </c>
      <c r="D982" s="982">
        <v>34646.36</v>
      </c>
    </row>
    <row r="983" spans="1:4" s="33" customFormat="1">
      <c r="A983" s="963"/>
      <c r="B983" s="981" t="s">
        <v>2896</v>
      </c>
      <c r="C983" s="981" t="s">
        <v>2897</v>
      </c>
      <c r="D983" s="982">
        <v>10904.43</v>
      </c>
    </row>
    <row r="984" spans="1:4" s="33" customFormat="1">
      <c r="A984" s="963"/>
      <c r="B984" s="981" t="s">
        <v>2898</v>
      </c>
      <c r="C984" s="981" t="s">
        <v>2899</v>
      </c>
      <c r="D984" s="982">
        <v>59379.58</v>
      </c>
    </row>
    <row r="985" spans="1:4" s="33" customFormat="1">
      <c r="A985" s="963"/>
      <c r="B985" s="981" t="s">
        <v>2900</v>
      </c>
      <c r="C985" s="981" t="s">
        <v>2901</v>
      </c>
      <c r="D985" s="982">
        <v>18834.919999999998</v>
      </c>
    </row>
    <row r="986" spans="1:4" s="33" customFormat="1">
      <c r="A986" s="963"/>
      <c r="B986" s="981" t="s">
        <v>2902</v>
      </c>
      <c r="C986" s="981" t="s">
        <v>2903</v>
      </c>
      <c r="D986" s="982">
        <v>29739.26</v>
      </c>
    </row>
    <row r="987" spans="1:4" s="33" customFormat="1">
      <c r="A987" s="963"/>
      <c r="B987" s="981" t="s">
        <v>2904</v>
      </c>
      <c r="C987" s="981" t="s">
        <v>2905</v>
      </c>
      <c r="D987" s="982">
        <v>171038.49</v>
      </c>
    </row>
    <row r="988" spans="1:4" s="33" customFormat="1">
      <c r="A988" s="963"/>
      <c r="B988" s="981" t="s">
        <v>2906</v>
      </c>
      <c r="C988" s="981" t="s">
        <v>2907</v>
      </c>
      <c r="D988" s="982">
        <v>93976.38</v>
      </c>
    </row>
    <row r="989" spans="1:4" s="33" customFormat="1">
      <c r="A989" s="963"/>
      <c r="B989" s="981" t="s">
        <v>2908</v>
      </c>
      <c r="C989" s="981" t="s">
        <v>2909</v>
      </c>
      <c r="D989" s="982">
        <v>53530.86</v>
      </c>
    </row>
    <row r="990" spans="1:4" s="33" customFormat="1">
      <c r="A990" s="963"/>
      <c r="B990" s="981" t="s">
        <v>2910</v>
      </c>
      <c r="C990" s="981" t="s">
        <v>2911</v>
      </c>
      <c r="D990" s="982">
        <v>24658.89</v>
      </c>
    </row>
    <row r="991" spans="1:4" s="33" customFormat="1">
      <c r="A991" s="963"/>
      <c r="B991" s="981" t="s">
        <v>2912</v>
      </c>
      <c r="C991" s="981" t="s">
        <v>2913</v>
      </c>
      <c r="D991" s="982">
        <v>267406.42</v>
      </c>
    </row>
    <row r="992" spans="1:4" s="33" customFormat="1">
      <c r="A992" s="963"/>
      <c r="B992" s="981" t="s">
        <v>2914</v>
      </c>
      <c r="C992" s="981" t="s">
        <v>2915</v>
      </c>
      <c r="D992" s="982">
        <v>69144.02</v>
      </c>
    </row>
    <row r="993" spans="1:4" s="33" customFormat="1">
      <c r="A993" s="963"/>
      <c r="B993" s="981" t="s">
        <v>2916</v>
      </c>
      <c r="C993" s="981" t="s">
        <v>2917</v>
      </c>
      <c r="D993" s="982">
        <v>14869.68</v>
      </c>
    </row>
    <row r="994" spans="1:4" s="33" customFormat="1">
      <c r="A994" s="963"/>
      <c r="B994" s="981" t="s">
        <v>2918</v>
      </c>
      <c r="C994" s="981" t="s">
        <v>2919</v>
      </c>
      <c r="D994" s="982">
        <v>171038.49</v>
      </c>
    </row>
    <row r="995" spans="1:4" s="33" customFormat="1">
      <c r="A995" s="963"/>
      <c r="B995" s="981" t="s">
        <v>2920</v>
      </c>
      <c r="C995" s="981" t="s">
        <v>2921</v>
      </c>
      <c r="D995" s="982">
        <v>37556.559999999998</v>
      </c>
    </row>
    <row r="996" spans="1:4" s="33" customFormat="1">
      <c r="A996" s="963"/>
      <c r="B996" s="981" t="s">
        <v>2922</v>
      </c>
      <c r="C996" s="981" t="s">
        <v>2923</v>
      </c>
      <c r="D996" s="982">
        <v>93976.38</v>
      </c>
    </row>
    <row r="997" spans="1:4" s="33" customFormat="1">
      <c r="A997" s="963"/>
      <c r="B997" s="981" t="s">
        <v>2924</v>
      </c>
      <c r="C997" s="981" t="s">
        <v>2925</v>
      </c>
      <c r="D997" s="982">
        <v>53530.86</v>
      </c>
    </row>
    <row r="998" spans="1:4" s="33" customFormat="1">
      <c r="A998" s="963"/>
      <c r="B998" s="981" t="s">
        <v>2926</v>
      </c>
      <c r="C998" s="981" t="s">
        <v>2927</v>
      </c>
      <c r="D998" s="982">
        <v>185747.09</v>
      </c>
    </row>
    <row r="999" spans="1:4" s="33" customFormat="1">
      <c r="A999" s="963"/>
      <c r="B999" s="981" t="s">
        <v>2928</v>
      </c>
      <c r="C999" s="981" t="s">
        <v>2929</v>
      </c>
      <c r="D999" s="982">
        <v>24658.89</v>
      </c>
    </row>
    <row r="1000" spans="1:4" s="33" customFormat="1">
      <c r="A1000" s="963"/>
      <c r="B1000" s="981" t="s">
        <v>2930</v>
      </c>
      <c r="C1000" s="981" t="s">
        <v>2931</v>
      </c>
      <c r="D1000" s="982">
        <v>46988.19</v>
      </c>
    </row>
    <row r="1001" spans="1:4" s="33" customFormat="1">
      <c r="A1001" s="963"/>
      <c r="B1001" s="981" t="s">
        <v>2932</v>
      </c>
      <c r="C1001" s="981" t="s">
        <v>2933</v>
      </c>
      <c r="D1001" s="982">
        <v>69144.02</v>
      </c>
    </row>
    <row r="1002" spans="1:4" s="33" customFormat="1">
      <c r="A1002" s="963"/>
      <c r="B1002" s="981" t="s">
        <v>2934</v>
      </c>
      <c r="C1002" s="981" t="s">
        <v>2935</v>
      </c>
      <c r="D1002" s="982">
        <v>148199.9</v>
      </c>
    </row>
    <row r="1003" spans="1:4" s="33" customFormat="1">
      <c r="A1003" s="963"/>
      <c r="B1003" s="981" t="s">
        <v>2936</v>
      </c>
      <c r="C1003" s="981" t="s">
        <v>2937</v>
      </c>
      <c r="D1003" s="982">
        <v>35197.769999999997</v>
      </c>
    </row>
    <row r="1004" spans="1:4" s="33" customFormat="1">
      <c r="A1004" s="963"/>
      <c r="B1004" s="981" t="s">
        <v>2938</v>
      </c>
      <c r="C1004" s="981" t="s">
        <v>2939</v>
      </c>
      <c r="D1004" s="982">
        <v>52959.6</v>
      </c>
    </row>
    <row r="1005" spans="1:4" s="33" customFormat="1">
      <c r="A1005" s="963"/>
      <c r="B1005" s="981" t="s">
        <v>2940</v>
      </c>
      <c r="C1005" s="981" t="s">
        <v>2941</v>
      </c>
      <c r="D1005" s="982">
        <v>3717.4</v>
      </c>
    </row>
    <row r="1006" spans="1:4" s="33" customFormat="1">
      <c r="A1006" s="963"/>
      <c r="B1006" s="981" t="s">
        <v>2942</v>
      </c>
      <c r="C1006" s="981" t="s">
        <v>2943</v>
      </c>
      <c r="D1006" s="982">
        <v>3717.4</v>
      </c>
    </row>
    <row r="1007" spans="1:4" s="33" customFormat="1">
      <c r="A1007" s="963"/>
      <c r="B1007" s="981" t="s">
        <v>2944</v>
      </c>
      <c r="C1007" s="981" t="s">
        <v>2945</v>
      </c>
      <c r="D1007" s="982">
        <v>27756.720000000001</v>
      </c>
    </row>
    <row r="1008" spans="1:4" s="33" customFormat="1">
      <c r="A1008" s="963"/>
      <c r="B1008" s="981" t="s">
        <v>2946</v>
      </c>
      <c r="C1008" s="981" t="s">
        <v>2947</v>
      </c>
      <c r="D1008" s="982">
        <v>61957</v>
      </c>
    </row>
    <row r="1009" spans="1:4" s="33" customFormat="1">
      <c r="A1009" s="963"/>
      <c r="B1009" s="981" t="s">
        <v>2948</v>
      </c>
      <c r="C1009" s="981" t="s">
        <v>2949</v>
      </c>
      <c r="D1009" s="982">
        <v>3252.75</v>
      </c>
    </row>
    <row r="1010" spans="1:4" s="33" customFormat="1">
      <c r="A1010" s="963"/>
      <c r="B1010" s="981" t="s">
        <v>2950</v>
      </c>
      <c r="C1010" s="981" t="s">
        <v>2951</v>
      </c>
      <c r="D1010" s="982">
        <v>3433.65</v>
      </c>
    </row>
    <row r="1011" spans="1:4" s="33" customFormat="1">
      <c r="A1011" s="963"/>
      <c r="B1011" s="981" t="s">
        <v>2952</v>
      </c>
      <c r="C1011" s="981" t="s">
        <v>2953</v>
      </c>
      <c r="D1011" s="982">
        <v>96652.92</v>
      </c>
    </row>
    <row r="1012" spans="1:4" s="33" customFormat="1">
      <c r="A1012" s="963"/>
      <c r="B1012" s="981" t="s">
        <v>2954</v>
      </c>
      <c r="C1012" s="981" t="s">
        <v>2955</v>
      </c>
      <c r="D1012" s="982">
        <v>781380.48</v>
      </c>
    </row>
    <row r="1013" spans="1:4" s="33" customFormat="1">
      <c r="A1013" s="963"/>
      <c r="B1013" s="981" t="s">
        <v>2956</v>
      </c>
      <c r="C1013" s="981" t="s">
        <v>2957</v>
      </c>
      <c r="D1013" s="982">
        <v>79977.600000000006</v>
      </c>
    </row>
    <row r="1014" spans="1:4" s="33" customFormat="1">
      <c r="A1014" s="963"/>
      <c r="B1014" s="981" t="s">
        <v>2958</v>
      </c>
      <c r="C1014" s="981" t="s">
        <v>2959</v>
      </c>
      <c r="D1014" s="982">
        <v>18410.099999999999</v>
      </c>
    </row>
    <row r="1015" spans="1:4" s="33" customFormat="1">
      <c r="A1015" s="963"/>
      <c r="B1015" s="981" t="s">
        <v>2960</v>
      </c>
      <c r="C1015" s="981" t="s">
        <v>2961</v>
      </c>
      <c r="D1015" s="982">
        <v>27190.32</v>
      </c>
    </row>
    <row r="1016" spans="1:4" s="33" customFormat="1">
      <c r="A1016" s="963"/>
      <c r="B1016" s="981" t="s">
        <v>2962</v>
      </c>
      <c r="C1016" s="981" t="s">
        <v>2963</v>
      </c>
      <c r="D1016" s="982">
        <v>13595.16</v>
      </c>
    </row>
    <row r="1017" spans="1:4" s="33" customFormat="1">
      <c r="A1017" s="963"/>
      <c r="B1017" s="981" t="s">
        <v>2964</v>
      </c>
      <c r="C1017" s="981" t="s">
        <v>2965</v>
      </c>
      <c r="D1017" s="982">
        <v>115983.48</v>
      </c>
    </row>
    <row r="1018" spans="1:4" s="33" customFormat="1">
      <c r="A1018" s="963"/>
      <c r="B1018" s="981" t="s">
        <v>2966</v>
      </c>
      <c r="C1018" s="981" t="s">
        <v>2967</v>
      </c>
      <c r="D1018" s="982">
        <v>44184.24</v>
      </c>
    </row>
    <row r="1019" spans="1:4" s="33" customFormat="1">
      <c r="A1019" s="963"/>
      <c r="B1019" s="981" t="s">
        <v>2968</v>
      </c>
      <c r="C1019" s="981" t="s">
        <v>2969</v>
      </c>
      <c r="D1019" s="982">
        <v>41337.72</v>
      </c>
    </row>
    <row r="1020" spans="1:4" s="33" customFormat="1">
      <c r="A1020" s="963"/>
      <c r="B1020" s="981" t="s">
        <v>2970</v>
      </c>
      <c r="C1020" s="981" t="s">
        <v>2971</v>
      </c>
      <c r="D1020" s="982">
        <v>203927.04000000001</v>
      </c>
    </row>
    <row r="1021" spans="1:4" s="33" customFormat="1">
      <c r="A1021" s="963"/>
      <c r="B1021" s="981" t="s">
        <v>2972</v>
      </c>
      <c r="C1021" s="981" t="s">
        <v>2973</v>
      </c>
      <c r="D1021" s="982">
        <v>224319.72</v>
      </c>
    </row>
    <row r="1022" spans="1:4" s="33" customFormat="1">
      <c r="A1022" s="963"/>
      <c r="B1022" s="981" t="s">
        <v>2974</v>
      </c>
      <c r="C1022" s="981" t="s">
        <v>2975</v>
      </c>
      <c r="D1022" s="982">
        <v>8496.9599999999991</v>
      </c>
    </row>
    <row r="1023" spans="1:4" s="33" customFormat="1">
      <c r="A1023" s="963"/>
      <c r="B1023" s="981" t="s">
        <v>2976</v>
      </c>
      <c r="C1023" s="981" t="s">
        <v>2977</v>
      </c>
      <c r="D1023" s="982">
        <v>106070.39999999999</v>
      </c>
    </row>
    <row r="1024" spans="1:4" s="33" customFormat="1">
      <c r="A1024" s="963"/>
      <c r="B1024" s="981" t="s">
        <v>2978</v>
      </c>
      <c r="C1024" s="981" t="s">
        <v>2979</v>
      </c>
      <c r="D1024" s="982">
        <v>42484.800000000003</v>
      </c>
    </row>
    <row r="1025" spans="1:4" s="33" customFormat="1">
      <c r="A1025" s="963"/>
      <c r="B1025" s="981" t="s">
        <v>2980</v>
      </c>
      <c r="C1025" s="981" t="s">
        <v>2981</v>
      </c>
      <c r="D1025" s="982">
        <v>112159.86</v>
      </c>
    </row>
    <row r="1026" spans="1:4" s="33" customFormat="1">
      <c r="A1026" s="963"/>
      <c r="B1026" s="981" t="s">
        <v>2982</v>
      </c>
      <c r="C1026" s="981" t="s">
        <v>2983</v>
      </c>
      <c r="D1026" s="982">
        <v>16993.95</v>
      </c>
    </row>
    <row r="1027" spans="1:4" s="33" customFormat="1">
      <c r="A1027" s="963"/>
      <c r="B1027" s="981" t="s">
        <v>2984</v>
      </c>
      <c r="C1027" s="981" t="s">
        <v>2985</v>
      </c>
      <c r="D1027" s="982">
        <v>37174.199999999997</v>
      </c>
    </row>
    <row r="1028" spans="1:4" s="33" customFormat="1">
      <c r="A1028" s="963"/>
      <c r="B1028" s="981" t="s">
        <v>2986</v>
      </c>
      <c r="C1028" s="981" t="s">
        <v>2987</v>
      </c>
      <c r="D1028" s="982">
        <v>19826.240000000002</v>
      </c>
    </row>
    <row r="1029" spans="1:4" s="33" customFormat="1">
      <c r="A1029" s="963"/>
      <c r="B1029" s="981" t="s">
        <v>2988</v>
      </c>
      <c r="C1029" s="981" t="s">
        <v>2989</v>
      </c>
      <c r="D1029" s="982">
        <v>24782.799999999999</v>
      </c>
    </row>
    <row r="1030" spans="1:4" s="33" customFormat="1">
      <c r="A1030" s="963"/>
      <c r="B1030" s="981" t="s">
        <v>2990</v>
      </c>
      <c r="C1030" s="981" t="s">
        <v>2991</v>
      </c>
      <c r="D1030" s="982">
        <v>16993.919999999998</v>
      </c>
    </row>
    <row r="1031" spans="1:4" s="33" customFormat="1">
      <c r="A1031" s="963"/>
      <c r="B1031" s="981" t="s">
        <v>2992</v>
      </c>
      <c r="C1031" s="981" t="s">
        <v>2993</v>
      </c>
      <c r="D1031" s="982">
        <v>5733376.8600000003</v>
      </c>
    </row>
    <row r="1032" spans="1:4" s="33" customFormat="1">
      <c r="A1032" s="963"/>
      <c r="B1032" s="981" t="s">
        <v>2994</v>
      </c>
      <c r="C1032" s="981" t="s">
        <v>2995</v>
      </c>
      <c r="D1032" s="982">
        <v>286337.40999999997</v>
      </c>
    </row>
    <row r="1033" spans="1:4" s="33" customFormat="1">
      <c r="A1033" s="963"/>
      <c r="B1033" s="981" t="s">
        <v>2996</v>
      </c>
      <c r="C1033" s="981" t="s">
        <v>2995</v>
      </c>
      <c r="D1033" s="982">
        <v>605843.30000000005</v>
      </c>
    </row>
    <row r="1034" spans="1:4" s="33" customFormat="1">
      <c r="A1034" s="963"/>
      <c r="B1034" s="981" t="s">
        <v>2997</v>
      </c>
      <c r="C1034" s="981" t="s">
        <v>2998</v>
      </c>
      <c r="D1034" s="982">
        <v>755561.5</v>
      </c>
    </row>
    <row r="1035" spans="1:4" s="33" customFormat="1">
      <c r="A1035" s="963"/>
      <c r="B1035" s="981" t="s">
        <v>2999</v>
      </c>
      <c r="C1035" s="981" t="s">
        <v>3000</v>
      </c>
      <c r="D1035" s="982">
        <v>1972710.88</v>
      </c>
    </row>
    <row r="1036" spans="1:4" s="33" customFormat="1">
      <c r="A1036" s="963"/>
      <c r="B1036" s="981" t="s">
        <v>3001</v>
      </c>
      <c r="C1036" s="981" t="s">
        <v>3002</v>
      </c>
      <c r="D1036" s="982">
        <v>490699.44</v>
      </c>
    </row>
    <row r="1037" spans="1:4" s="33" customFormat="1">
      <c r="A1037" s="963"/>
      <c r="B1037" s="981" t="s">
        <v>3003</v>
      </c>
      <c r="C1037" s="981" t="s">
        <v>3004</v>
      </c>
      <c r="D1037" s="982">
        <v>220566.92</v>
      </c>
    </row>
    <row r="1038" spans="1:4" s="33" customFormat="1">
      <c r="A1038" s="963"/>
      <c r="B1038" s="981" t="s">
        <v>3005</v>
      </c>
      <c r="C1038" s="981" t="s">
        <v>3006</v>
      </c>
      <c r="D1038" s="982">
        <v>1363054</v>
      </c>
    </row>
    <row r="1039" spans="1:4" s="33" customFormat="1">
      <c r="A1039" s="963"/>
      <c r="B1039" s="981" t="s">
        <v>3007</v>
      </c>
      <c r="C1039" s="981" t="s">
        <v>3008</v>
      </c>
      <c r="D1039" s="982">
        <v>193305.84</v>
      </c>
    </row>
    <row r="1040" spans="1:4" s="33" customFormat="1">
      <c r="A1040" s="963"/>
      <c r="B1040" s="981" t="s">
        <v>3009</v>
      </c>
      <c r="C1040" s="981" t="s">
        <v>3010</v>
      </c>
      <c r="D1040" s="982">
        <v>471883.84</v>
      </c>
    </row>
    <row r="1041" spans="1:4" s="33" customFormat="1">
      <c r="A1041" s="963"/>
      <c r="B1041" s="981" t="s">
        <v>3011</v>
      </c>
      <c r="C1041" s="981" t="s">
        <v>3012</v>
      </c>
      <c r="D1041" s="982">
        <v>530125.4</v>
      </c>
    </row>
    <row r="1042" spans="1:4" s="33" customFormat="1">
      <c r="A1042" s="963"/>
      <c r="B1042" s="981" t="s">
        <v>3013</v>
      </c>
      <c r="C1042" s="981" t="s">
        <v>3014</v>
      </c>
      <c r="D1042" s="982">
        <v>718572.86</v>
      </c>
    </row>
    <row r="1043" spans="1:4" s="33" customFormat="1">
      <c r="A1043" s="963"/>
      <c r="B1043" s="981" t="s">
        <v>3015</v>
      </c>
      <c r="C1043" s="981" t="s">
        <v>3016</v>
      </c>
      <c r="D1043" s="982">
        <v>446090.4</v>
      </c>
    </row>
    <row r="1044" spans="1:4" s="33" customFormat="1">
      <c r="A1044" s="963"/>
      <c r="B1044" s="981" t="s">
        <v>3017</v>
      </c>
      <c r="C1044" s="981" t="s">
        <v>3018</v>
      </c>
      <c r="D1044" s="982">
        <v>1605925.44</v>
      </c>
    </row>
    <row r="1045" spans="1:4" s="33" customFormat="1">
      <c r="A1045" s="963"/>
      <c r="B1045" s="981" t="s">
        <v>3019</v>
      </c>
      <c r="C1045" s="981" t="s">
        <v>3020</v>
      </c>
      <c r="D1045" s="982">
        <v>1073009.52</v>
      </c>
    </row>
    <row r="1046" spans="1:4" s="33" customFormat="1">
      <c r="A1046" s="963"/>
      <c r="B1046" s="981" t="s">
        <v>3021</v>
      </c>
      <c r="C1046" s="981" t="s">
        <v>3022</v>
      </c>
      <c r="D1046" s="982">
        <v>1752498</v>
      </c>
    </row>
    <row r="1047" spans="1:4" s="33" customFormat="1">
      <c r="A1047" s="963"/>
      <c r="B1047" s="981" t="s">
        <v>3023</v>
      </c>
      <c r="C1047" s="981" t="s">
        <v>3024</v>
      </c>
      <c r="D1047" s="982">
        <v>286772.40000000002</v>
      </c>
    </row>
    <row r="1048" spans="1:4" s="33" customFormat="1">
      <c r="A1048" s="963"/>
      <c r="B1048" s="981" t="s">
        <v>3025</v>
      </c>
      <c r="C1048" s="981" t="s">
        <v>3026</v>
      </c>
      <c r="D1048" s="982">
        <v>339878.40000000002</v>
      </c>
    </row>
    <row r="1049" spans="1:4" s="33" customFormat="1">
      <c r="A1049" s="963"/>
      <c r="B1049" s="981" t="s">
        <v>3027</v>
      </c>
      <c r="C1049" s="981" t="s">
        <v>3028</v>
      </c>
      <c r="D1049" s="982">
        <v>344126.88</v>
      </c>
    </row>
    <row r="1050" spans="1:4" s="33" customFormat="1">
      <c r="A1050" s="963"/>
      <c r="B1050" s="981" t="s">
        <v>3029</v>
      </c>
      <c r="C1050" s="981" t="s">
        <v>3030</v>
      </c>
      <c r="D1050" s="982">
        <v>34894.18</v>
      </c>
    </row>
    <row r="1051" spans="1:4" s="33" customFormat="1">
      <c r="A1051" s="963"/>
      <c r="B1051" s="981" t="s">
        <v>3031</v>
      </c>
      <c r="C1051" s="981" t="s">
        <v>3032</v>
      </c>
      <c r="D1051" s="982">
        <v>350180.94</v>
      </c>
    </row>
    <row r="1052" spans="1:4" s="33" customFormat="1">
      <c r="A1052" s="963"/>
      <c r="B1052" s="981" t="s">
        <v>3033</v>
      </c>
      <c r="C1052" s="981" t="s">
        <v>3034</v>
      </c>
      <c r="D1052" s="982">
        <v>196874.58</v>
      </c>
    </row>
    <row r="1053" spans="1:4" s="33" customFormat="1">
      <c r="A1053" s="963"/>
      <c r="B1053" s="981" t="s">
        <v>3035</v>
      </c>
      <c r="C1053" s="981" t="s">
        <v>3036</v>
      </c>
      <c r="D1053" s="982">
        <v>47575.56</v>
      </c>
    </row>
    <row r="1054" spans="1:4" s="33" customFormat="1">
      <c r="A1054" s="963"/>
      <c r="B1054" s="981" t="s">
        <v>3037</v>
      </c>
      <c r="C1054" s="981" t="s">
        <v>3038</v>
      </c>
      <c r="D1054" s="982">
        <v>52043.88</v>
      </c>
    </row>
    <row r="1055" spans="1:4" s="33" customFormat="1">
      <c r="A1055" s="963"/>
      <c r="B1055" s="981" t="s">
        <v>3039</v>
      </c>
      <c r="C1055" s="981" t="s">
        <v>3040</v>
      </c>
      <c r="D1055" s="982">
        <v>28252.38</v>
      </c>
    </row>
    <row r="1056" spans="1:4" s="33" customFormat="1">
      <c r="A1056" s="963"/>
      <c r="B1056" s="981" t="s">
        <v>3041</v>
      </c>
      <c r="C1056" s="981" t="s">
        <v>3042</v>
      </c>
      <c r="D1056" s="982">
        <v>9665.2800000000007</v>
      </c>
    </row>
    <row r="1057" spans="1:4" s="33" customFormat="1">
      <c r="A1057" s="963"/>
      <c r="B1057" s="981" t="s">
        <v>3043</v>
      </c>
      <c r="C1057" s="981" t="s">
        <v>3044</v>
      </c>
      <c r="D1057" s="982">
        <v>46988.19</v>
      </c>
    </row>
    <row r="1058" spans="1:4" s="33" customFormat="1">
      <c r="A1058" s="963"/>
      <c r="B1058" s="981" t="s">
        <v>3045</v>
      </c>
      <c r="C1058" s="981" t="s">
        <v>3046</v>
      </c>
      <c r="D1058" s="982">
        <v>171038.49</v>
      </c>
    </row>
    <row r="1059" spans="1:4" s="33" customFormat="1">
      <c r="A1059" s="963"/>
      <c r="B1059" s="981" t="s">
        <v>3047</v>
      </c>
      <c r="C1059" s="981" t="s">
        <v>3048</v>
      </c>
      <c r="D1059" s="982">
        <v>73357.09</v>
      </c>
    </row>
    <row r="1060" spans="1:4" s="33" customFormat="1">
      <c r="A1060" s="963"/>
      <c r="B1060" s="981" t="s">
        <v>3049</v>
      </c>
      <c r="C1060" s="981" t="s">
        <v>3050</v>
      </c>
      <c r="D1060" s="982">
        <v>46988.19</v>
      </c>
    </row>
    <row r="1061" spans="1:4" s="33" customFormat="1">
      <c r="A1061" s="963"/>
      <c r="B1061" s="981" t="s">
        <v>3051</v>
      </c>
      <c r="C1061" s="981" t="s">
        <v>3052</v>
      </c>
      <c r="D1061" s="982">
        <v>88296.27</v>
      </c>
    </row>
    <row r="1062" spans="1:4" s="33" customFormat="1">
      <c r="A1062" s="963"/>
      <c r="B1062" s="981" t="s">
        <v>3053</v>
      </c>
      <c r="C1062" s="981" t="s">
        <v>3054</v>
      </c>
      <c r="D1062" s="982">
        <v>80296.28</v>
      </c>
    </row>
    <row r="1063" spans="1:4" s="33" customFormat="1">
      <c r="A1063" s="963"/>
      <c r="B1063" s="981" t="s">
        <v>3055</v>
      </c>
      <c r="C1063" s="981" t="s">
        <v>3056</v>
      </c>
      <c r="D1063" s="982">
        <v>185747.13</v>
      </c>
    </row>
    <row r="1064" spans="1:4" s="33" customFormat="1">
      <c r="A1064" s="963"/>
      <c r="B1064" s="981" t="s">
        <v>3057</v>
      </c>
      <c r="C1064" s="981" t="s">
        <v>3058</v>
      </c>
      <c r="D1064" s="982">
        <v>24658.89</v>
      </c>
    </row>
    <row r="1065" spans="1:4" s="33" customFormat="1">
      <c r="A1065" s="963"/>
      <c r="B1065" s="981" t="s">
        <v>3059</v>
      </c>
      <c r="C1065" s="981" t="s">
        <v>3060</v>
      </c>
      <c r="D1065" s="982">
        <v>40643.79</v>
      </c>
    </row>
    <row r="1066" spans="1:4" s="33" customFormat="1">
      <c r="A1066" s="963"/>
      <c r="B1066" s="981" t="s">
        <v>3061</v>
      </c>
      <c r="C1066" s="981" t="s">
        <v>3062</v>
      </c>
      <c r="D1066" s="982">
        <v>40643.800000000003</v>
      </c>
    </row>
    <row r="1067" spans="1:4" s="33" customFormat="1">
      <c r="A1067" s="963"/>
      <c r="B1067" s="981" t="s">
        <v>3063</v>
      </c>
      <c r="C1067" s="981" t="s">
        <v>3064</v>
      </c>
      <c r="D1067" s="982">
        <v>16257.5</v>
      </c>
    </row>
    <row r="1068" spans="1:4" s="33" customFormat="1">
      <c r="A1068" s="963"/>
      <c r="B1068" s="981" t="s">
        <v>3065</v>
      </c>
      <c r="C1068" s="981" t="s">
        <v>3066</v>
      </c>
      <c r="D1068" s="982">
        <v>16257.52</v>
      </c>
    </row>
    <row r="1069" spans="1:4" s="33" customFormat="1">
      <c r="A1069" s="963"/>
      <c r="B1069" s="981" t="s">
        <v>3067</v>
      </c>
      <c r="C1069" s="981" t="s">
        <v>3068</v>
      </c>
      <c r="D1069" s="982">
        <v>170926.98</v>
      </c>
    </row>
    <row r="1070" spans="1:4" s="33" customFormat="1">
      <c r="A1070" s="963"/>
      <c r="B1070" s="981" t="s">
        <v>3069</v>
      </c>
      <c r="C1070" s="981" t="s">
        <v>3070</v>
      </c>
      <c r="D1070" s="982">
        <v>34572</v>
      </c>
    </row>
    <row r="1071" spans="1:4" s="33" customFormat="1">
      <c r="A1071" s="963"/>
      <c r="B1071" s="981" t="s">
        <v>3071</v>
      </c>
      <c r="C1071" s="981" t="s">
        <v>3072</v>
      </c>
      <c r="D1071" s="982">
        <v>60835.33</v>
      </c>
    </row>
    <row r="1072" spans="1:4" s="33" customFormat="1">
      <c r="A1072" s="963"/>
      <c r="B1072" s="981" t="s">
        <v>3073</v>
      </c>
      <c r="C1072" s="981" t="s">
        <v>3074</v>
      </c>
      <c r="D1072" s="982">
        <v>14869.68</v>
      </c>
    </row>
    <row r="1073" spans="1:4" s="33" customFormat="1">
      <c r="A1073" s="963"/>
      <c r="B1073" s="981" t="s">
        <v>3075</v>
      </c>
      <c r="C1073" s="981" t="s">
        <v>3076</v>
      </c>
      <c r="D1073" s="982">
        <v>98139.88</v>
      </c>
    </row>
    <row r="1074" spans="1:4" s="33" customFormat="1">
      <c r="A1074" s="963"/>
      <c r="B1074" s="981" t="s">
        <v>3077</v>
      </c>
      <c r="C1074" s="981" t="s">
        <v>3078</v>
      </c>
      <c r="D1074" s="982">
        <v>263179.15999999997</v>
      </c>
    </row>
    <row r="1075" spans="1:4" s="33" customFormat="1">
      <c r="A1075" s="963"/>
      <c r="B1075" s="981" t="s">
        <v>3079</v>
      </c>
      <c r="C1075" s="981" t="s">
        <v>3080</v>
      </c>
      <c r="D1075" s="982">
        <v>45755.99</v>
      </c>
    </row>
    <row r="1076" spans="1:4" s="33" customFormat="1">
      <c r="A1076" s="963"/>
      <c r="B1076" s="981" t="s">
        <v>3081</v>
      </c>
      <c r="C1076" s="981" t="s">
        <v>3082</v>
      </c>
      <c r="D1076" s="982">
        <v>12366.6</v>
      </c>
    </row>
    <row r="1077" spans="1:4" s="33" customFormat="1">
      <c r="A1077" s="963"/>
      <c r="B1077" s="981" t="s">
        <v>3083</v>
      </c>
      <c r="C1077" s="981" t="s">
        <v>3084</v>
      </c>
      <c r="D1077" s="982">
        <v>34646.35</v>
      </c>
    </row>
    <row r="1078" spans="1:4" s="33" customFormat="1">
      <c r="A1078" s="963"/>
      <c r="B1078" s="981" t="s">
        <v>3085</v>
      </c>
      <c r="C1078" s="981" t="s">
        <v>3086</v>
      </c>
      <c r="D1078" s="982">
        <v>10904.44</v>
      </c>
    </row>
    <row r="1079" spans="1:4" s="33" customFormat="1">
      <c r="A1079" s="963"/>
      <c r="B1079" s="981" t="s">
        <v>3087</v>
      </c>
      <c r="C1079" s="981" t="s">
        <v>3088</v>
      </c>
      <c r="D1079" s="982">
        <v>17991.32</v>
      </c>
    </row>
    <row r="1080" spans="1:4" s="33" customFormat="1">
      <c r="A1080" s="963"/>
      <c r="B1080" s="981" t="s">
        <v>3089</v>
      </c>
      <c r="C1080" s="981" t="s">
        <v>3090</v>
      </c>
      <c r="D1080" s="982">
        <v>82169.850000000006</v>
      </c>
    </row>
    <row r="1081" spans="1:4" s="33" customFormat="1">
      <c r="A1081" s="963"/>
      <c r="B1081" s="981" t="s">
        <v>3091</v>
      </c>
      <c r="C1081" s="981" t="s">
        <v>3092</v>
      </c>
      <c r="D1081" s="982">
        <v>65648.160000000003</v>
      </c>
    </row>
    <row r="1082" spans="1:4" s="33" customFormat="1">
      <c r="A1082" s="963"/>
      <c r="B1082" s="981" t="s">
        <v>3093</v>
      </c>
      <c r="C1082" s="981" t="s">
        <v>3094</v>
      </c>
      <c r="D1082" s="982">
        <v>148199.87</v>
      </c>
    </row>
    <row r="1083" spans="1:4" s="33" customFormat="1">
      <c r="A1083" s="963"/>
      <c r="B1083" s="981" t="s">
        <v>3095</v>
      </c>
      <c r="C1083" s="981" t="s">
        <v>3096</v>
      </c>
      <c r="D1083" s="982">
        <v>320095.15000000002</v>
      </c>
    </row>
    <row r="1084" spans="1:4" s="33" customFormat="1">
      <c r="A1084" s="963"/>
      <c r="B1084" s="981" t="s">
        <v>3097</v>
      </c>
      <c r="C1084" s="981" t="s">
        <v>3098</v>
      </c>
      <c r="D1084" s="982">
        <v>309611.75</v>
      </c>
    </row>
    <row r="1085" spans="1:4" s="33" customFormat="1">
      <c r="A1085" s="963"/>
      <c r="B1085" s="981" t="s">
        <v>3099</v>
      </c>
      <c r="C1085" s="981" t="s">
        <v>3100</v>
      </c>
      <c r="D1085" s="982">
        <v>1065016.5</v>
      </c>
    </row>
    <row r="1086" spans="1:4" s="33" customFormat="1">
      <c r="A1086" s="963"/>
      <c r="B1086" s="981" t="s">
        <v>3101</v>
      </c>
      <c r="C1086" s="981" t="s">
        <v>3102</v>
      </c>
      <c r="D1086" s="982">
        <v>1335184.4099999999</v>
      </c>
    </row>
    <row r="1087" spans="1:4" s="33" customFormat="1">
      <c r="A1087" s="963"/>
      <c r="B1087" s="981" t="s">
        <v>3103</v>
      </c>
      <c r="C1087" s="981" t="s">
        <v>3104</v>
      </c>
      <c r="D1087" s="982">
        <v>290187.34000000003</v>
      </c>
    </row>
    <row r="1088" spans="1:4" s="33" customFormat="1">
      <c r="A1088" s="963"/>
      <c r="B1088" s="981" t="s">
        <v>3105</v>
      </c>
      <c r="C1088" s="993" t="s">
        <v>3106</v>
      </c>
      <c r="D1088" s="994">
        <v>2537176.1</v>
      </c>
    </row>
    <row r="1089" spans="1:4" s="33" customFormat="1">
      <c r="A1089" s="963"/>
      <c r="B1089" s="981" t="s">
        <v>3107</v>
      </c>
      <c r="C1089" s="993" t="s">
        <v>3108</v>
      </c>
      <c r="D1089" s="994">
        <v>69689.100000000006</v>
      </c>
    </row>
    <row r="1090" spans="1:4" s="33" customFormat="1">
      <c r="A1090" s="963"/>
      <c r="B1090" s="981" t="s">
        <v>3109</v>
      </c>
      <c r="C1090" s="993" t="s">
        <v>3110</v>
      </c>
      <c r="D1090" s="994">
        <v>69689.100000000006</v>
      </c>
    </row>
    <row r="1091" spans="1:4" s="33" customFormat="1">
      <c r="A1091" s="963"/>
      <c r="B1091" s="981" t="s">
        <v>3111</v>
      </c>
      <c r="C1091" s="993" t="s">
        <v>3112</v>
      </c>
      <c r="D1091" s="994">
        <v>250500</v>
      </c>
    </row>
    <row r="1092" spans="1:4" s="33" customFormat="1">
      <c r="A1092" s="963"/>
      <c r="B1092" s="981" t="s">
        <v>3113</v>
      </c>
      <c r="C1092" s="993" t="s">
        <v>3114</v>
      </c>
      <c r="D1092" s="994">
        <v>232500</v>
      </c>
    </row>
    <row r="1093" spans="1:4" s="33" customFormat="1">
      <c r="A1093" s="963"/>
      <c r="B1093" s="981" t="s">
        <v>3115</v>
      </c>
      <c r="C1093" s="993" t="s">
        <v>3116</v>
      </c>
      <c r="D1093" s="994">
        <v>40080</v>
      </c>
    </row>
    <row r="1094" spans="1:4" s="33" customFormat="1">
      <c r="A1094" s="963"/>
      <c r="B1094" s="981" t="s">
        <v>3117</v>
      </c>
      <c r="C1094" s="993" t="s">
        <v>3118</v>
      </c>
      <c r="D1094" s="994">
        <v>23380</v>
      </c>
    </row>
    <row r="1095" spans="1:4" s="33" customFormat="1">
      <c r="A1095" s="963"/>
      <c r="B1095" s="981" t="s">
        <v>3119</v>
      </c>
      <c r="C1095" s="993" t="s">
        <v>3120</v>
      </c>
      <c r="D1095" s="994">
        <v>6680</v>
      </c>
    </row>
    <row r="1096" spans="1:4" s="33" customFormat="1">
      <c r="A1096" s="963"/>
      <c r="B1096" s="981" t="s">
        <v>3121</v>
      </c>
      <c r="C1096" s="993" t="s">
        <v>3122</v>
      </c>
      <c r="D1096" s="994">
        <v>6680</v>
      </c>
    </row>
    <row r="1097" spans="1:4" s="33" customFormat="1">
      <c r="A1097" s="963"/>
      <c r="B1097" s="981" t="s">
        <v>3123</v>
      </c>
      <c r="C1097" s="993" t="s">
        <v>3124</v>
      </c>
      <c r="D1097" s="994">
        <v>66800</v>
      </c>
    </row>
    <row r="1098" spans="1:4" s="33" customFormat="1">
      <c r="A1098" s="963"/>
      <c r="B1098" s="981" t="s">
        <v>3125</v>
      </c>
      <c r="C1098" s="993" t="s">
        <v>3126</v>
      </c>
      <c r="D1098" s="994">
        <v>416181.1</v>
      </c>
    </row>
    <row r="1099" spans="1:4" s="33" customFormat="1">
      <c r="A1099" s="963"/>
      <c r="B1099" s="981" t="s">
        <v>3127</v>
      </c>
      <c r="C1099" s="993" t="s">
        <v>3128</v>
      </c>
      <c r="D1099" s="994">
        <v>83500</v>
      </c>
    </row>
    <row r="1100" spans="1:4" s="33" customFormat="1">
      <c r="A1100" s="963"/>
      <c r="B1100" s="981" t="s">
        <v>3129</v>
      </c>
      <c r="C1100" s="993" t="s">
        <v>3130</v>
      </c>
      <c r="D1100" s="994">
        <v>1052100</v>
      </c>
    </row>
    <row r="1101" spans="1:4" s="33" customFormat="1">
      <c r="A1101" s="963"/>
      <c r="B1101" s="981" t="s">
        <v>3131</v>
      </c>
      <c r="C1101" s="993" t="s">
        <v>3132</v>
      </c>
      <c r="D1101" s="994">
        <v>475741.26</v>
      </c>
    </row>
    <row r="1102" spans="1:4" s="33" customFormat="1">
      <c r="A1102" s="963"/>
      <c r="B1102" s="981" t="s">
        <v>3133</v>
      </c>
      <c r="C1102" s="993" t="s">
        <v>3134</v>
      </c>
      <c r="D1102" s="994">
        <v>20541</v>
      </c>
    </row>
    <row r="1103" spans="1:4" s="33" customFormat="1">
      <c r="A1103" s="963"/>
      <c r="B1103" s="981" t="s">
        <v>3135</v>
      </c>
      <c r="C1103" s="993" t="s">
        <v>3136</v>
      </c>
      <c r="D1103" s="994">
        <v>23380</v>
      </c>
    </row>
    <row r="1104" spans="1:4" s="33" customFormat="1">
      <c r="A1104" s="963"/>
      <c r="B1104" s="981" t="s">
        <v>3137</v>
      </c>
      <c r="C1104" s="993" t="s">
        <v>3138</v>
      </c>
      <c r="D1104" s="994">
        <v>217100</v>
      </c>
    </row>
    <row r="1105" spans="1:4" s="33" customFormat="1">
      <c r="A1105" s="963"/>
      <c r="B1105" s="981" t="s">
        <v>3139</v>
      </c>
      <c r="C1105" s="993" t="s">
        <v>3140</v>
      </c>
      <c r="D1105" s="994">
        <v>114061</v>
      </c>
    </row>
    <row r="1106" spans="1:4" s="33" customFormat="1">
      <c r="A1106" s="963"/>
      <c r="B1106" s="981" t="s">
        <v>3141</v>
      </c>
      <c r="C1106" s="993" t="s">
        <v>3142</v>
      </c>
      <c r="D1106" s="994">
        <v>105210</v>
      </c>
    </row>
    <row r="1107" spans="1:4" s="33" customFormat="1">
      <c r="A1107" s="963"/>
      <c r="B1107" s="981" t="s">
        <v>3143</v>
      </c>
      <c r="C1107" s="993" t="s">
        <v>3144</v>
      </c>
      <c r="D1107" s="994">
        <v>130260</v>
      </c>
    </row>
    <row r="1108" spans="1:4" s="33" customFormat="1">
      <c r="A1108" s="963"/>
      <c r="B1108" s="981" t="s">
        <v>3145</v>
      </c>
      <c r="C1108" s="993" t="s">
        <v>3146</v>
      </c>
      <c r="D1108" s="994">
        <v>5344</v>
      </c>
    </row>
    <row r="1109" spans="1:4" s="33" customFormat="1">
      <c r="A1109" s="963"/>
      <c r="B1109" s="981" t="s">
        <v>3147</v>
      </c>
      <c r="C1109" s="993" t="s">
        <v>3148</v>
      </c>
      <c r="D1109" s="994">
        <v>23046</v>
      </c>
    </row>
    <row r="1110" spans="1:4" s="33" customFormat="1">
      <c r="A1110" s="963"/>
      <c r="B1110" s="981" t="s">
        <v>3149</v>
      </c>
      <c r="C1110" s="993" t="s">
        <v>3150</v>
      </c>
      <c r="D1110" s="994">
        <v>21710</v>
      </c>
    </row>
    <row r="1111" spans="1:4" s="33" customFormat="1">
      <c r="A1111" s="963"/>
      <c r="B1111" s="981" t="s">
        <v>3151</v>
      </c>
      <c r="C1111" s="993" t="s">
        <v>3152</v>
      </c>
      <c r="D1111" s="994">
        <v>61790</v>
      </c>
    </row>
    <row r="1112" spans="1:4" s="33" customFormat="1">
      <c r="A1112" s="963"/>
      <c r="B1112" s="981" t="s">
        <v>3153</v>
      </c>
      <c r="C1112" s="993" t="s">
        <v>3154</v>
      </c>
      <c r="D1112" s="994">
        <v>233800</v>
      </c>
    </row>
    <row r="1113" spans="1:4" s="33" customFormat="1">
      <c r="A1113" s="963"/>
      <c r="B1113" s="981" t="s">
        <v>3155</v>
      </c>
      <c r="C1113" s="993" t="s">
        <v>3156</v>
      </c>
      <c r="D1113" s="994">
        <v>138944</v>
      </c>
    </row>
    <row r="1114" spans="1:4" s="33" customFormat="1">
      <c r="A1114" s="963"/>
      <c r="B1114" s="981" t="s">
        <v>3157</v>
      </c>
      <c r="C1114" s="993" t="s">
        <v>3158</v>
      </c>
      <c r="D1114" s="994">
        <v>412456.6</v>
      </c>
    </row>
    <row r="1115" spans="1:4" s="33" customFormat="1">
      <c r="A1115" s="963"/>
      <c r="B1115" s="981" t="s">
        <v>3159</v>
      </c>
      <c r="C1115" s="993" t="s">
        <v>3160</v>
      </c>
      <c r="D1115" s="994">
        <v>60629.36</v>
      </c>
    </row>
    <row r="1116" spans="1:4" s="33" customFormat="1">
      <c r="A1116" s="963"/>
      <c r="B1116" s="981" t="s">
        <v>3161</v>
      </c>
      <c r="C1116" s="993" t="s">
        <v>3162</v>
      </c>
      <c r="D1116" s="994">
        <v>8408.4500000000007</v>
      </c>
    </row>
    <row r="1117" spans="1:4" s="33" customFormat="1">
      <c r="A1117" s="963"/>
      <c r="B1117" s="981" t="s">
        <v>3163</v>
      </c>
      <c r="C1117" s="993" t="s">
        <v>3164</v>
      </c>
      <c r="D1117" s="994">
        <v>4204.2299999999996</v>
      </c>
    </row>
    <row r="1118" spans="1:4" s="33" customFormat="1">
      <c r="A1118" s="963"/>
      <c r="B1118" s="981" t="s">
        <v>3165</v>
      </c>
      <c r="C1118" s="993" t="s">
        <v>3166</v>
      </c>
      <c r="D1118" s="994">
        <v>20541</v>
      </c>
    </row>
    <row r="1119" spans="1:4" s="33" customFormat="1">
      <c r="A1119" s="963"/>
      <c r="B1119" s="981" t="s">
        <v>3167</v>
      </c>
      <c r="C1119" s="993" t="s">
        <v>3168</v>
      </c>
      <c r="D1119" s="994">
        <v>12191</v>
      </c>
    </row>
    <row r="1120" spans="1:4" s="33" customFormat="1">
      <c r="A1120" s="963"/>
      <c r="B1120" s="981" t="s">
        <v>3169</v>
      </c>
      <c r="C1120" s="993" t="s">
        <v>3170</v>
      </c>
      <c r="D1120" s="994">
        <v>4509</v>
      </c>
    </row>
    <row r="1121" spans="1:4" s="33" customFormat="1">
      <c r="A1121" s="963"/>
      <c r="B1121" s="981" t="s">
        <v>3171</v>
      </c>
      <c r="C1121" s="993" t="s">
        <v>3172</v>
      </c>
      <c r="D1121" s="994">
        <v>3340</v>
      </c>
    </row>
    <row r="1122" spans="1:4" s="33" customFormat="1">
      <c r="A1122" s="963"/>
      <c r="B1122" s="981" t="s">
        <v>3173</v>
      </c>
      <c r="C1122" s="993" t="s">
        <v>3174</v>
      </c>
      <c r="D1122" s="994">
        <v>78490</v>
      </c>
    </row>
    <row r="1123" spans="1:4" s="33" customFormat="1">
      <c r="A1123" s="963"/>
      <c r="B1123" s="981" t="s">
        <v>3175</v>
      </c>
      <c r="C1123" s="993" t="s">
        <v>3176</v>
      </c>
      <c r="D1123" s="994">
        <v>334000</v>
      </c>
    </row>
    <row r="1124" spans="1:4" s="33" customFormat="1">
      <c r="A1124" s="963"/>
      <c r="B1124" s="981" t="s">
        <v>3177</v>
      </c>
      <c r="C1124" s="993" t="s">
        <v>3178</v>
      </c>
      <c r="D1124" s="994">
        <v>2413985</v>
      </c>
    </row>
    <row r="1125" spans="1:4" s="33" customFormat="1">
      <c r="A1125" s="963"/>
      <c r="B1125" s="981" t="s">
        <v>3179</v>
      </c>
      <c r="C1125" s="993" t="s">
        <v>3180</v>
      </c>
      <c r="D1125" s="994">
        <v>10019.969999999999</v>
      </c>
    </row>
    <row r="1126" spans="1:4" s="33" customFormat="1">
      <c r="A1126" s="963"/>
      <c r="B1126" s="981" t="s">
        <v>3181</v>
      </c>
      <c r="C1126" s="993" t="s">
        <v>3182</v>
      </c>
      <c r="D1126" s="994">
        <v>8350.27</v>
      </c>
    </row>
    <row r="1127" spans="1:4" s="33" customFormat="1">
      <c r="A1127" s="963"/>
      <c r="B1127" s="981" t="s">
        <v>3183</v>
      </c>
      <c r="C1127" s="993" t="s">
        <v>3184</v>
      </c>
      <c r="D1127" s="994">
        <v>41750.1</v>
      </c>
    </row>
    <row r="1128" spans="1:4" s="33" customFormat="1">
      <c r="A1128" s="963"/>
      <c r="B1128" s="981" t="s">
        <v>3185</v>
      </c>
      <c r="C1128" s="993" t="s">
        <v>3186</v>
      </c>
      <c r="D1128" s="994">
        <v>6680.1</v>
      </c>
    </row>
    <row r="1129" spans="1:4" s="33" customFormat="1">
      <c r="A1129" s="963"/>
      <c r="B1129" s="981" t="s">
        <v>3187</v>
      </c>
      <c r="C1129" s="993" t="s">
        <v>3188</v>
      </c>
      <c r="D1129" s="994">
        <v>167000.12</v>
      </c>
    </row>
    <row r="1130" spans="1:4" s="33" customFormat="1">
      <c r="A1130" s="963"/>
      <c r="B1130" s="981" t="s">
        <v>3189</v>
      </c>
      <c r="C1130" s="993" t="s">
        <v>3190</v>
      </c>
      <c r="D1130" s="994">
        <v>83500</v>
      </c>
    </row>
    <row r="1131" spans="1:4" s="33" customFormat="1">
      <c r="A1131" s="963"/>
      <c r="B1131" s="981" t="s">
        <v>3191</v>
      </c>
      <c r="C1131" s="993" t="s">
        <v>3192</v>
      </c>
      <c r="D1131" s="994">
        <v>5010</v>
      </c>
    </row>
    <row r="1132" spans="1:4" s="33" customFormat="1">
      <c r="A1132" s="963"/>
      <c r="B1132" s="981" t="s">
        <v>3193</v>
      </c>
      <c r="C1132" s="993" t="s">
        <v>3194</v>
      </c>
      <c r="D1132" s="994">
        <v>20039.61</v>
      </c>
    </row>
    <row r="1133" spans="1:4" s="33" customFormat="1">
      <c r="A1133" s="963"/>
      <c r="B1133" s="981" t="s">
        <v>3195</v>
      </c>
      <c r="C1133" s="993" t="s">
        <v>3196</v>
      </c>
      <c r="D1133" s="994">
        <v>206698.83</v>
      </c>
    </row>
    <row r="1134" spans="1:4" s="33" customFormat="1">
      <c r="A1134" s="963"/>
      <c r="B1134" s="981" t="s">
        <v>3197</v>
      </c>
      <c r="C1134" s="993" t="s">
        <v>1767</v>
      </c>
      <c r="D1134" s="994">
        <v>10720.5</v>
      </c>
    </row>
    <row r="1135" spans="1:4" s="33" customFormat="1">
      <c r="A1135" s="963"/>
      <c r="B1135" s="981" t="s">
        <v>3198</v>
      </c>
      <c r="C1135" s="981" t="s">
        <v>1767</v>
      </c>
      <c r="D1135" s="982">
        <v>10720.5</v>
      </c>
    </row>
    <row r="1136" spans="1:4" s="33" customFormat="1">
      <c r="A1136" s="963"/>
      <c r="B1136" s="995" t="s">
        <v>3199</v>
      </c>
      <c r="C1136" s="996" t="s">
        <v>3200</v>
      </c>
      <c r="D1136" s="997">
        <v>3262</v>
      </c>
    </row>
    <row r="1137" spans="1:4" s="33" customFormat="1">
      <c r="A1137" s="963"/>
      <c r="B1137" s="995" t="s">
        <v>3201</v>
      </c>
      <c r="C1137" s="996" t="s">
        <v>3200</v>
      </c>
      <c r="D1137" s="997">
        <v>3262</v>
      </c>
    </row>
    <row r="1138" spans="1:4" s="33" customFormat="1">
      <c r="A1138" s="963"/>
      <c r="B1138" s="995" t="s">
        <v>3202</v>
      </c>
      <c r="C1138" s="996" t="s">
        <v>3200</v>
      </c>
      <c r="D1138" s="997">
        <v>3262</v>
      </c>
    </row>
    <row r="1139" spans="1:4" s="33" customFormat="1">
      <c r="A1139" s="963"/>
      <c r="B1139" s="995" t="s">
        <v>3203</v>
      </c>
      <c r="C1139" s="996" t="s">
        <v>3200</v>
      </c>
      <c r="D1139" s="997">
        <v>3262</v>
      </c>
    </row>
    <row r="1140" spans="1:4" s="33" customFormat="1">
      <c r="A1140" s="963"/>
      <c r="B1140" s="995" t="s">
        <v>3204</v>
      </c>
      <c r="C1140" s="996" t="s">
        <v>3200</v>
      </c>
      <c r="D1140" s="997">
        <v>3262</v>
      </c>
    </row>
    <row r="1141" spans="1:4" s="33" customFormat="1">
      <c r="A1141" s="963"/>
      <c r="B1141" s="995" t="s">
        <v>3205</v>
      </c>
      <c r="C1141" s="996" t="s">
        <v>3200</v>
      </c>
      <c r="D1141" s="997">
        <v>3262</v>
      </c>
    </row>
    <row r="1142" spans="1:4" s="33" customFormat="1">
      <c r="A1142" s="963"/>
      <c r="B1142" s="995" t="s">
        <v>3206</v>
      </c>
      <c r="C1142" s="996" t="s">
        <v>3200</v>
      </c>
      <c r="D1142" s="997">
        <v>3262</v>
      </c>
    </row>
    <row r="1143" spans="1:4" s="33" customFormat="1">
      <c r="A1143" s="963"/>
      <c r="B1143" s="995" t="s">
        <v>3207</v>
      </c>
      <c r="C1143" s="996" t="s">
        <v>3208</v>
      </c>
      <c r="D1143" s="997">
        <v>3282</v>
      </c>
    </row>
    <row r="1144" spans="1:4" s="33" customFormat="1">
      <c r="A1144" s="963"/>
      <c r="B1144" s="995" t="s">
        <v>3209</v>
      </c>
      <c r="C1144" s="996" t="s">
        <v>3208</v>
      </c>
      <c r="D1144" s="997">
        <v>3282</v>
      </c>
    </row>
    <row r="1145" spans="1:4" s="33" customFormat="1">
      <c r="A1145" s="963"/>
      <c r="B1145" s="995" t="s">
        <v>3210</v>
      </c>
      <c r="C1145" s="996" t="s">
        <v>3208</v>
      </c>
      <c r="D1145" s="997">
        <v>3282</v>
      </c>
    </row>
    <row r="1146" spans="1:4" s="33" customFormat="1">
      <c r="A1146" s="963"/>
      <c r="B1146" s="995" t="s">
        <v>3211</v>
      </c>
      <c r="C1146" s="996" t="s">
        <v>3208</v>
      </c>
      <c r="D1146" s="997">
        <v>3282</v>
      </c>
    </row>
    <row r="1147" spans="1:4" s="33" customFormat="1">
      <c r="A1147" s="963"/>
      <c r="B1147" s="995" t="s">
        <v>3212</v>
      </c>
      <c r="C1147" s="996" t="s">
        <v>3213</v>
      </c>
      <c r="D1147" s="997">
        <v>2079</v>
      </c>
    </row>
    <row r="1148" spans="1:4" s="33" customFormat="1">
      <c r="A1148" s="963"/>
      <c r="B1148" s="995" t="s">
        <v>3214</v>
      </c>
      <c r="C1148" s="996" t="s">
        <v>3213</v>
      </c>
      <c r="D1148" s="997">
        <v>2079</v>
      </c>
    </row>
    <row r="1149" spans="1:4" s="33" customFormat="1">
      <c r="A1149" s="963"/>
      <c r="B1149" s="995" t="s">
        <v>3215</v>
      </c>
      <c r="C1149" s="996" t="s">
        <v>3213</v>
      </c>
      <c r="D1149" s="997">
        <v>2079</v>
      </c>
    </row>
    <row r="1150" spans="1:4" s="33" customFormat="1">
      <c r="A1150" s="963"/>
      <c r="B1150" s="995" t="s">
        <v>3216</v>
      </c>
      <c r="C1150" s="996" t="s">
        <v>3213</v>
      </c>
      <c r="D1150" s="997">
        <v>2079</v>
      </c>
    </row>
    <row r="1151" spans="1:4" s="33" customFormat="1">
      <c r="A1151" s="963"/>
      <c r="B1151" s="995" t="s">
        <v>3217</v>
      </c>
      <c r="C1151" s="996" t="s">
        <v>3213</v>
      </c>
      <c r="D1151" s="997">
        <v>2079</v>
      </c>
    </row>
    <row r="1152" spans="1:4" s="33" customFormat="1">
      <c r="A1152" s="963"/>
      <c r="B1152" s="995" t="s">
        <v>3218</v>
      </c>
      <c r="C1152" s="996" t="s">
        <v>3213</v>
      </c>
      <c r="D1152" s="997">
        <v>2079</v>
      </c>
    </row>
    <row r="1153" spans="1:4" s="33" customFormat="1">
      <c r="A1153" s="963"/>
      <c r="B1153" s="995" t="s">
        <v>3219</v>
      </c>
      <c r="C1153" s="996" t="s">
        <v>3213</v>
      </c>
      <c r="D1153" s="997">
        <v>2079</v>
      </c>
    </row>
    <row r="1154" spans="1:4" s="33" customFormat="1">
      <c r="A1154" s="963"/>
      <c r="B1154" s="995" t="s">
        <v>3220</v>
      </c>
      <c r="C1154" s="996" t="s">
        <v>3221</v>
      </c>
      <c r="D1154" s="997">
        <v>2079</v>
      </c>
    </row>
    <row r="1155" spans="1:4" s="33" customFormat="1">
      <c r="A1155" s="963"/>
      <c r="B1155" s="995" t="s">
        <v>3222</v>
      </c>
      <c r="C1155" s="996" t="s">
        <v>3221</v>
      </c>
      <c r="D1155" s="997">
        <v>2079</v>
      </c>
    </row>
    <row r="1156" spans="1:4" s="33" customFormat="1">
      <c r="A1156" s="963"/>
      <c r="B1156" s="995" t="s">
        <v>3223</v>
      </c>
      <c r="C1156" s="996" t="s">
        <v>3224</v>
      </c>
      <c r="D1156" s="997">
        <v>10800</v>
      </c>
    </row>
    <row r="1157" spans="1:4" s="33" customFormat="1">
      <c r="A1157" s="963"/>
      <c r="B1157" s="995" t="s">
        <v>3225</v>
      </c>
      <c r="C1157" s="996" t="s">
        <v>3226</v>
      </c>
      <c r="D1157" s="997">
        <v>22500</v>
      </c>
    </row>
    <row r="1158" spans="1:4" s="33" customFormat="1">
      <c r="A1158" s="963"/>
      <c r="B1158" s="995" t="s">
        <v>3227</v>
      </c>
      <c r="C1158" s="993" t="s">
        <v>3228</v>
      </c>
      <c r="D1158" s="998">
        <v>50687</v>
      </c>
    </row>
    <row r="1159" spans="1:4" s="33" customFormat="1">
      <c r="A1159" s="963"/>
      <c r="B1159" s="995" t="s">
        <v>3229</v>
      </c>
      <c r="C1159" s="993" t="s">
        <v>3230</v>
      </c>
      <c r="D1159" s="998">
        <f>9042+139.9</f>
        <v>9181.9</v>
      </c>
    </row>
    <row r="1160" spans="1:4" s="33" customFormat="1">
      <c r="A1160" s="963"/>
      <c r="B1160" s="995" t="s">
        <v>3231</v>
      </c>
      <c r="C1160" s="993" t="s">
        <v>3232</v>
      </c>
      <c r="D1160" s="998">
        <v>18767.7</v>
      </c>
    </row>
    <row r="1161" spans="1:4" s="33" customFormat="1">
      <c r="A1161" s="963"/>
      <c r="B1161" s="995" t="s">
        <v>3233</v>
      </c>
      <c r="C1161" s="993" t="s">
        <v>3232</v>
      </c>
      <c r="D1161" s="998">
        <v>18767.7</v>
      </c>
    </row>
    <row r="1162" spans="1:4" s="33" customFormat="1">
      <c r="A1162" s="963"/>
      <c r="B1162" s="995" t="s">
        <v>3234</v>
      </c>
      <c r="C1162" s="993" t="s">
        <v>3235</v>
      </c>
      <c r="D1162" s="998">
        <v>18767.7</v>
      </c>
    </row>
    <row r="1163" spans="1:4" s="33" customFormat="1">
      <c r="A1163" s="963"/>
      <c r="B1163" s="981" t="s">
        <v>3236</v>
      </c>
      <c r="C1163" s="981" t="s">
        <v>1169</v>
      </c>
      <c r="D1163" s="982">
        <v>13658738.640000001</v>
      </c>
    </row>
    <row r="1164" spans="1:4" s="33" customFormat="1">
      <c r="A1164" s="963"/>
      <c r="B1164" s="979" t="s">
        <v>3237</v>
      </c>
      <c r="C1164" s="973" t="s">
        <v>3238</v>
      </c>
      <c r="D1164" s="980">
        <f>SUM(D1165:D1590)</f>
        <v>938930.24999999884</v>
      </c>
    </row>
    <row r="1165" spans="1:4" s="33" customFormat="1">
      <c r="A1165" s="963"/>
      <c r="B1165" s="981" t="s">
        <v>3239</v>
      </c>
      <c r="C1165" s="981" t="s">
        <v>3240</v>
      </c>
      <c r="D1165" s="982">
        <v>1377.05</v>
      </c>
    </row>
    <row r="1166" spans="1:4" s="33" customFormat="1">
      <c r="A1166" s="963"/>
      <c r="B1166" s="981" t="s">
        <v>3241</v>
      </c>
      <c r="C1166" s="981" t="s">
        <v>3242</v>
      </c>
      <c r="D1166" s="982">
        <v>1239.1300000000001</v>
      </c>
    </row>
    <row r="1167" spans="1:4" s="33" customFormat="1">
      <c r="A1167" s="963"/>
      <c r="B1167" s="981" t="s">
        <v>3243</v>
      </c>
      <c r="C1167" s="981" t="s">
        <v>3244</v>
      </c>
      <c r="D1167" s="982">
        <v>1912.18</v>
      </c>
    </row>
    <row r="1168" spans="1:4" s="33" customFormat="1">
      <c r="A1168" s="963"/>
      <c r="B1168" s="981" t="s">
        <v>3245</v>
      </c>
      <c r="C1168" s="981" t="s">
        <v>3246</v>
      </c>
      <c r="D1168" s="982">
        <v>2490</v>
      </c>
    </row>
    <row r="1169" spans="1:4" s="33" customFormat="1">
      <c r="A1169" s="963"/>
      <c r="B1169" s="981" t="s">
        <v>3247</v>
      </c>
      <c r="C1169" s="981" t="s">
        <v>3248</v>
      </c>
      <c r="D1169" s="982">
        <v>4885</v>
      </c>
    </row>
    <row r="1170" spans="1:4" s="33" customFormat="1">
      <c r="A1170" s="963"/>
      <c r="B1170" s="981" t="s">
        <v>3249</v>
      </c>
      <c r="C1170" s="981" t="s">
        <v>3250</v>
      </c>
      <c r="D1170" s="982">
        <v>950</v>
      </c>
    </row>
    <row r="1171" spans="1:4" s="33" customFormat="1">
      <c r="A1171" s="963"/>
      <c r="B1171" s="981" t="s">
        <v>3251</v>
      </c>
      <c r="C1171" s="981" t="s">
        <v>3252</v>
      </c>
      <c r="D1171" s="982">
        <v>715</v>
      </c>
    </row>
    <row r="1172" spans="1:4" s="33" customFormat="1">
      <c r="A1172" s="963"/>
      <c r="B1172" s="981" t="s">
        <v>3253</v>
      </c>
      <c r="C1172" s="981" t="s">
        <v>3252</v>
      </c>
      <c r="D1172" s="982">
        <v>715</v>
      </c>
    </row>
    <row r="1173" spans="1:4" s="33" customFormat="1">
      <c r="A1173" s="963"/>
      <c r="B1173" s="981" t="s">
        <v>3254</v>
      </c>
      <c r="C1173" s="981" t="s">
        <v>3255</v>
      </c>
      <c r="D1173" s="982">
        <v>1893</v>
      </c>
    </row>
    <row r="1174" spans="1:4" s="33" customFormat="1">
      <c r="A1174" s="963"/>
      <c r="B1174" s="981" t="s">
        <v>3256</v>
      </c>
      <c r="C1174" s="981" t="s">
        <v>3255</v>
      </c>
      <c r="D1174" s="982">
        <v>1893</v>
      </c>
    </row>
    <row r="1175" spans="1:4" s="33" customFormat="1">
      <c r="A1175" s="963"/>
      <c r="B1175" s="981" t="s">
        <v>3257</v>
      </c>
      <c r="C1175" s="981" t="s">
        <v>3255</v>
      </c>
      <c r="D1175" s="982">
        <v>1893</v>
      </c>
    </row>
    <row r="1176" spans="1:4" s="33" customFormat="1">
      <c r="A1176" s="963"/>
      <c r="B1176" s="981" t="s">
        <v>3258</v>
      </c>
      <c r="C1176" s="981" t="s">
        <v>3255</v>
      </c>
      <c r="D1176" s="982">
        <v>1893</v>
      </c>
    </row>
    <row r="1177" spans="1:4" s="33" customFormat="1">
      <c r="A1177" s="963"/>
      <c r="B1177" s="981" t="s">
        <v>3259</v>
      </c>
      <c r="C1177" s="981" t="s">
        <v>3255</v>
      </c>
      <c r="D1177" s="982">
        <v>1893</v>
      </c>
    </row>
    <row r="1178" spans="1:4" s="33" customFormat="1">
      <c r="A1178" s="963"/>
      <c r="B1178" s="981" t="s">
        <v>3260</v>
      </c>
      <c r="C1178" s="981" t="s">
        <v>3255</v>
      </c>
      <c r="D1178" s="982">
        <v>1893</v>
      </c>
    </row>
    <row r="1179" spans="1:4" s="33" customFormat="1">
      <c r="A1179" s="963"/>
      <c r="B1179" s="981" t="s">
        <v>3261</v>
      </c>
      <c r="C1179" s="981" t="s">
        <v>3255</v>
      </c>
      <c r="D1179" s="982">
        <v>1893</v>
      </c>
    </row>
    <row r="1180" spans="1:4" s="33" customFormat="1">
      <c r="A1180" s="963"/>
      <c r="B1180" s="981" t="s">
        <v>3262</v>
      </c>
      <c r="C1180" s="981" t="s">
        <v>3255</v>
      </c>
      <c r="D1180" s="982">
        <v>1893</v>
      </c>
    </row>
    <row r="1181" spans="1:4" s="33" customFormat="1">
      <c r="A1181" s="963"/>
      <c r="B1181" s="981" t="s">
        <v>3263</v>
      </c>
      <c r="C1181" s="981" t="s">
        <v>3255</v>
      </c>
      <c r="D1181" s="982">
        <v>1893</v>
      </c>
    </row>
    <row r="1182" spans="1:4" s="33" customFormat="1">
      <c r="A1182" s="963"/>
      <c r="B1182" s="981" t="s">
        <v>3264</v>
      </c>
      <c r="C1182" s="981" t="s">
        <v>3255</v>
      </c>
      <c r="D1182" s="982">
        <v>1893</v>
      </c>
    </row>
    <row r="1183" spans="1:4" s="33" customFormat="1">
      <c r="A1183" s="963"/>
      <c r="B1183" s="981" t="s">
        <v>3265</v>
      </c>
      <c r="C1183" s="981" t="s">
        <v>3255</v>
      </c>
      <c r="D1183" s="982">
        <v>1893</v>
      </c>
    </row>
    <row r="1184" spans="1:4" s="33" customFormat="1">
      <c r="A1184" s="963"/>
      <c r="B1184" s="981" t="s">
        <v>3266</v>
      </c>
      <c r="C1184" s="981" t="s">
        <v>3255</v>
      </c>
      <c r="D1184" s="982">
        <v>1893</v>
      </c>
    </row>
    <row r="1185" spans="1:4" s="33" customFormat="1">
      <c r="A1185" s="963"/>
      <c r="B1185" s="981" t="s">
        <v>3267</v>
      </c>
      <c r="C1185" s="981" t="s">
        <v>3255</v>
      </c>
      <c r="D1185" s="982">
        <v>1893</v>
      </c>
    </row>
    <row r="1186" spans="1:4" s="33" customFormat="1">
      <c r="A1186" s="963"/>
      <c r="B1186" s="981" t="s">
        <v>3268</v>
      </c>
      <c r="C1186" s="981" t="s">
        <v>3269</v>
      </c>
      <c r="D1186" s="982">
        <v>520</v>
      </c>
    </row>
    <row r="1187" spans="1:4" s="33" customFormat="1">
      <c r="A1187" s="963"/>
      <c r="B1187" s="981" t="s">
        <v>3270</v>
      </c>
      <c r="C1187" s="981" t="s">
        <v>3269</v>
      </c>
      <c r="D1187" s="982">
        <v>520</v>
      </c>
    </row>
    <row r="1188" spans="1:4" s="33" customFormat="1">
      <c r="A1188" s="963"/>
      <c r="B1188" s="981" t="s">
        <v>3271</v>
      </c>
      <c r="C1188" s="981" t="s">
        <v>3269</v>
      </c>
      <c r="D1188" s="982">
        <v>520</v>
      </c>
    </row>
    <row r="1189" spans="1:4" s="33" customFormat="1">
      <c r="A1189" s="963"/>
      <c r="B1189" s="981" t="s">
        <v>3272</v>
      </c>
      <c r="C1189" s="981" t="s">
        <v>3269</v>
      </c>
      <c r="D1189" s="982">
        <v>520</v>
      </c>
    </row>
    <row r="1190" spans="1:4" s="33" customFormat="1">
      <c r="A1190" s="963"/>
      <c r="B1190" s="981" t="s">
        <v>3273</v>
      </c>
      <c r="C1190" s="981" t="s">
        <v>3269</v>
      </c>
      <c r="D1190" s="982">
        <v>520</v>
      </c>
    </row>
    <row r="1191" spans="1:4" s="33" customFormat="1">
      <c r="A1191" s="963"/>
      <c r="B1191" s="981" t="s">
        <v>3274</v>
      </c>
      <c r="C1191" s="981" t="s">
        <v>3269</v>
      </c>
      <c r="D1191" s="982">
        <v>520</v>
      </c>
    </row>
    <row r="1192" spans="1:4" s="33" customFormat="1">
      <c r="A1192" s="963"/>
      <c r="B1192" s="981" t="s">
        <v>3275</v>
      </c>
      <c r="C1192" s="981" t="s">
        <v>3269</v>
      </c>
      <c r="D1192" s="982">
        <v>520</v>
      </c>
    </row>
    <row r="1193" spans="1:4" s="33" customFormat="1">
      <c r="A1193" s="963"/>
      <c r="B1193" s="981" t="s">
        <v>3276</v>
      </c>
      <c r="C1193" s="981" t="s">
        <v>3269</v>
      </c>
      <c r="D1193" s="982">
        <v>520</v>
      </c>
    </row>
    <row r="1194" spans="1:4" s="33" customFormat="1">
      <c r="A1194" s="963"/>
      <c r="B1194" s="981" t="s">
        <v>3277</v>
      </c>
      <c r="C1194" s="981" t="s">
        <v>3269</v>
      </c>
      <c r="D1194" s="982">
        <v>520</v>
      </c>
    </row>
    <row r="1195" spans="1:4" s="33" customFormat="1">
      <c r="A1195" s="963"/>
      <c r="B1195" s="981" t="s">
        <v>3278</v>
      </c>
      <c r="C1195" s="981" t="s">
        <v>3269</v>
      </c>
      <c r="D1195" s="982">
        <v>520</v>
      </c>
    </row>
    <row r="1196" spans="1:4" s="33" customFormat="1">
      <c r="A1196" s="963"/>
      <c r="B1196" s="981" t="s">
        <v>3279</v>
      </c>
      <c r="C1196" s="981" t="s">
        <v>3269</v>
      </c>
      <c r="D1196" s="982">
        <v>520</v>
      </c>
    </row>
    <row r="1197" spans="1:4" s="33" customFormat="1">
      <c r="A1197" s="963"/>
      <c r="B1197" s="981" t="s">
        <v>3280</v>
      </c>
      <c r="C1197" s="981" t="s">
        <v>3281</v>
      </c>
      <c r="D1197" s="982">
        <v>3116</v>
      </c>
    </row>
    <row r="1198" spans="1:4" s="33" customFormat="1">
      <c r="A1198" s="963"/>
      <c r="B1198" s="981" t="s">
        <v>3282</v>
      </c>
      <c r="C1198" s="981" t="s">
        <v>3281</v>
      </c>
      <c r="D1198" s="982">
        <v>3116</v>
      </c>
    </row>
    <row r="1199" spans="1:4" s="33" customFormat="1">
      <c r="A1199" s="963"/>
      <c r="B1199" s="981" t="s">
        <v>3283</v>
      </c>
      <c r="C1199" s="981" t="s">
        <v>3281</v>
      </c>
      <c r="D1199" s="982">
        <v>3116</v>
      </c>
    </row>
    <row r="1200" spans="1:4" s="33" customFormat="1">
      <c r="A1200" s="963"/>
      <c r="B1200" s="981" t="s">
        <v>3284</v>
      </c>
      <c r="C1200" s="981" t="s">
        <v>3281</v>
      </c>
      <c r="D1200" s="982">
        <v>3116</v>
      </c>
    </row>
    <row r="1201" spans="1:4" s="33" customFormat="1">
      <c r="A1201" s="963"/>
      <c r="B1201" s="981" t="s">
        <v>3285</v>
      </c>
      <c r="C1201" s="981" t="s">
        <v>3281</v>
      </c>
      <c r="D1201" s="982">
        <v>3116</v>
      </c>
    </row>
    <row r="1202" spans="1:4" s="33" customFormat="1">
      <c r="A1202" s="963"/>
      <c r="B1202" s="981" t="s">
        <v>3286</v>
      </c>
      <c r="C1202" s="981" t="s">
        <v>3281</v>
      </c>
      <c r="D1202" s="982">
        <v>3116</v>
      </c>
    </row>
    <row r="1203" spans="1:4" s="33" customFormat="1">
      <c r="A1203" s="963"/>
      <c r="B1203" s="981" t="s">
        <v>3287</v>
      </c>
      <c r="C1203" s="981" t="s">
        <v>3281</v>
      </c>
      <c r="D1203" s="982">
        <v>3116</v>
      </c>
    </row>
    <row r="1204" spans="1:4" s="33" customFormat="1">
      <c r="A1204" s="963"/>
      <c r="B1204" s="981" t="s">
        <v>3288</v>
      </c>
      <c r="C1204" s="981" t="s">
        <v>3281</v>
      </c>
      <c r="D1204" s="982">
        <v>3116</v>
      </c>
    </row>
    <row r="1205" spans="1:4" s="33" customFormat="1">
      <c r="A1205" s="963"/>
      <c r="B1205" s="981" t="s">
        <v>3289</v>
      </c>
      <c r="C1205" s="981" t="s">
        <v>3281</v>
      </c>
      <c r="D1205" s="982">
        <v>3116</v>
      </c>
    </row>
    <row r="1206" spans="1:4" s="33" customFormat="1">
      <c r="A1206" s="963"/>
      <c r="B1206" s="981" t="s">
        <v>3290</v>
      </c>
      <c r="C1206" s="981" t="s">
        <v>3281</v>
      </c>
      <c r="D1206" s="982">
        <v>3116</v>
      </c>
    </row>
    <row r="1207" spans="1:4" s="33" customFormat="1">
      <c r="A1207" s="963"/>
      <c r="B1207" s="981" t="s">
        <v>3291</v>
      </c>
      <c r="C1207" s="981" t="s">
        <v>3281</v>
      </c>
      <c r="D1207" s="982">
        <v>3116</v>
      </c>
    </row>
    <row r="1208" spans="1:4" s="33" customFormat="1">
      <c r="A1208" s="963"/>
      <c r="B1208" s="981" t="s">
        <v>3292</v>
      </c>
      <c r="C1208" s="981" t="s">
        <v>3281</v>
      </c>
      <c r="D1208" s="982">
        <v>3116</v>
      </c>
    </row>
    <row r="1209" spans="1:4" s="33" customFormat="1">
      <c r="A1209" s="963"/>
      <c r="B1209" s="981" t="s">
        <v>3293</v>
      </c>
      <c r="C1209" s="981" t="s">
        <v>3281</v>
      </c>
      <c r="D1209" s="982">
        <v>3116</v>
      </c>
    </row>
    <row r="1210" spans="1:4" s="33" customFormat="1">
      <c r="A1210" s="963"/>
      <c r="B1210" s="981" t="s">
        <v>3294</v>
      </c>
      <c r="C1210" s="981" t="s">
        <v>3281</v>
      </c>
      <c r="D1210" s="982">
        <v>3116</v>
      </c>
    </row>
    <row r="1211" spans="1:4" s="33" customFormat="1">
      <c r="A1211" s="963"/>
      <c r="B1211" s="981" t="s">
        <v>3295</v>
      </c>
      <c r="C1211" s="981" t="s">
        <v>3296</v>
      </c>
      <c r="D1211" s="982">
        <v>8870</v>
      </c>
    </row>
    <row r="1212" spans="1:4" s="33" customFormat="1">
      <c r="A1212" s="963"/>
      <c r="B1212" s="981" t="s">
        <v>3297</v>
      </c>
      <c r="C1212" s="981" t="s">
        <v>3298</v>
      </c>
      <c r="D1212" s="982">
        <v>5407</v>
      </c>
    </row>
    <row r="1213" spans="1:4" s="33" customFormat="1">
      <c r="A1213" s="963"/>
      <c r="B1213" s="981" t="s">
        <v>3299</v>
      </c>
      <c r="C1213" s="981" t="s">
        <v>3298</v>
      </c>
      <c r="D1213" s="982">
        <v>6961</v>
      </c>
    </row>
    <row r="1214" spans="1:4" s="33" customFormat="1">
      <c r="A1214" s="963"/>
      <c r="B1214" s="981" t="s">
        <v>3300</v>
      </c>
      <c r="C1214" s="981" t="s">
        <v>3301</v>
      </c>
      <c r="D1214" s="982">
        <v>1709</v>
      </c>
    </row>
    <row r="1215" spans="1:4" s="33" customFormat="1">
      <c r="A1215" s="963"/>
      <c r="B1215" s="981" t="s">
        <v>3302</v>
      </c>
      <c r="C1215" s="981" t="s">
        <v>3303</v>
      </c>
      <c r="D1215" s="982">
        <v>1800</v>
      </c>
    </row>
    <row r="1216" spans="1:4" s="33" customFormat="1">
      <c r="A1216" s="963"/>
      <c r="B1216" s="981" t="s">
        <v>3304</v>
      </c>
      <c r="C1216" s="981" t="s">
        <v>3305</v>
      </c>
      <c r="D1216" s="982">
        <v>1251</v>
      </c>
    </row>
    <row r="1217" spans="1:4" s="33" customFormat="1">
      <c r="A1217" s="963"/>
      <c r="B1217" s="981" t="s">
        <v>3306</v>
      </c>
      <c r="C1217" s="981" t="s">
        <v>3307</v>
      </c>
      <c r="D1217" s="982">
        <v>1350</v>
      </c>
    </row>
    <row r="1218" spans="1:4" s="33" customFormat="1">
      <c r="A1218" s="963"/>
      <c r="B1218" s="981" t="s">
        <v>3308</v>
      </c>
      <c r="C1218" s="981" t="s">
        <v>3303</v>
      </c>
      <c r="D1218" s="982">
        <v>2478</v>
      </c>
    </row>
    <row r="1219" spans="1:4" s="33" customFormat="1">
      <c r="A1219" s="963"/>
      <c r="B1219" s="981" t="s">
        <v>3309</v>
      </c>
      <c r="C1219" s="981" t="s">
        <v>3303</v>
      </c>
      <c r="D1219" s="982">
        <v>2400</v>
      </c>
    </row>
    <row r="1220" spans="1:4" s="33" customFormat="1">
      <c r="A1220" s="963"/>
      <c r="B1220" s="981" t="s">
        <v>3310</v>
      </c>
      <c r="C1220" s="981" t="s">
        <v>3305</v>
      </c>
      <c r="D1220" s="982">
        <v>4160</v>
      </c>
    </row>
    <row r="1221" spans="1:4" s="33" customFormat="1">
      <c r="A1221" s="963"/>
      <c r="B1221" s="981" t="s">
        <v>3311</v>
      </c>
      <c r="C1221" s="981" t="s">
        <v>3312</v>
      </c>
      <c r="D1221" s="982">
        <v>1770</v>
      </c>
    </row>
    <row r="1222" spans="1:4" s="33" customFormat="1">
      <c r="A1222" s="963"/>
      <c r="B1222" s="981" t="s">
        <v>3313</v>
      </c>
      <c r="C1222" s="981" t="s">
        <v>3314</v>
      </c>
      <c r="D1222" s="982">
        <v>2761.83</v>
      </c>
    </row>
    <row r="1223" spans="1:4" s="33" customFormat="1">
      <c r="A1223" s="963"/>
      <c r="B1223" s="981" t="s">
        <v>3315</v>
      </c>
      <c r="C1223" s="981" t="s">
        <v>3316</v>
      </c>
      <c r="D1223" s="982">
        <v>1564.35</v>
      </c>
    </row>
    <row r="1224" spans="1:4" s="33" customFormat="1">
      <c r="A1224" s="963"/>
      <c r="B1224" s="981" t="s">
        <v>3317</v>
      </c>
      <c r="C1224" s="981" t="s">
        <v>3318</v>
      </c>
      <c r="D1224" s="982">
        <v>6250</v>
      </c>
    </row>
    <row r="1225" spans="1:4" s="33" customFormat="1">
      <c r="A1225" s="963"/>
      <c r="B1225" s="981" t="s">
        <v>3319</v>
      </c>
      <c r="C1225" s="981" t="s">
        <v>3314</v>
      </c>
      <c r="D1225" s="982">
        <v>1247.83</v>
      </c>
    </row>
    <row r="1226" spans="1:4" s="33" customFormat="1">
      <c r="A1226" s="963"/>
      <c r="B1226" s="981" t="s">
        <v>3320</v>
      </c>
      <c r="C1226" s="981" t="s">
        <v>3321</v>
      </c>
      <c r="D1226" s="982">
        <v>2396.9499999999998</v>
      </c>
    </row>
    <row r="1227" spans="1:4" s="33" customFormat="1">
      <c r="A1227" s="963"/>
      <c r="B1227" s="981" t="s">
        <v>3322</v>
      </c>
      <c r="C1227" s="981" t="s">
        <v>3323</v>
      </c>
      <c r="D1227" s="982">
        <v>1600</v>
      </c>
    </row>
    <row r="1228" spans="1:4" s="33" customFormat="1">
      <c r="A1228" s="963"/>
      <c r="B1228" s="981" t="s">
        <v>3324</v>
      </c>
      <c r="C1228" s="981" t="s">
        <v>3325</v>
      </c>
      <c r="D1228" s="982">
        <v>1745</v>
      </c>
    </row>
    <row r="1229" spans="1:4" s="33" customFormat="1">
      <c r="A1229" s="963"/>
      <c r="B1229" s="981" t="s">
        <v>3326</v>
      </c>
      <c r="C1229" s="981" t="s">
        <v>3327</v>
      </c>
      <c r="D1229" s="982">
        <v>2500</v>
      </c>
    </row>
    <row r="1230" spans="1:4" s="33" customFormat="1">
      <c r="A1230" s="963"/>
      <c r="B1230" s="981" t="s">
        <v>3328</v>
      </c>
      <c r="C1230" s="981" t="s">
        <v>3329</v>
      </c>
      <c r="D1230" s="982">
        <v>3500</v>
      </c>
    </row>
    <row r="1231" spans="1:4" s="33" customFormat="1">
      <c r="A1231" s="963"/>
      <c r="B1231" s="981" t="s">
        <v>3330</v>
      </c>
      <c r="C1231" s="981" t="s">
        <v>3331</v>
      </c>
      <c r="D1231" s="982">
        <v>1825.22</v>
      </c>
    </row>
    <row r="1232" spans="1:4" s="33" customFormat="1">
      <c r="A1232" s="963"/>
      <c r="B1232" s="981" t="s">
        <v>3332</v>
      </c>
      <c r="C1232" s="981" t="s">
        <v>3333</v>
      </c>
      <c r="D1232" s="982">
        <v>1764.35</v>
      </c>
    </row>
    <row r="1233" spans="1:4" s="33" customFormat="1">
      <c r="A1233" s="963"/>
      <c r="B1233" s="981" t="s">
        <v>3334</v>
      </c>
      <c r="C1233" s="981" t="s">
        <v>3303</v>
      </c>
      <c r="D1233" s="982">
        <v>1260</v>
      </c>
    </row>
    <row r="1234" spans="1:4" s="33" customFormat="1">
      <c r="A1234" s="963"/>
      <c r="B1234" s="981" t="s">
        <v>3335</v>
      </c>
      <c r="C1234" s="981" t="s">
        <v>3336</v>
      </c>
      <c r="D1234" s="982">
        <v>1821</v>
      </c>
    </row>
    <row r="1235" spans="1:4" s="33" customFormat="1">
      <c r="A1235" s="963"/>
      <c r="B1235" s="981" t="s">
        <v>3337</v>
      </c>
      <c r="C1235" s="981" t="s">
        <v>3338</v>
      </c>
      <c r="D1235" s="982">
        <v>4553</v>
      </c>
    </row>
    <row r="1236" spans="1:4" s="33" customFormat="1">
      <c r="A1236" s="963"/>
      <c r="B1236" s="981" t="s">
        <v>3339</v>
      </c>
      <c r="C1236" s="981" t="s">
        <v>3340</v>
      </c>
      <c r="D1236" s="982">
        <v>3913.04</v>
      </c>
    </row>
    <row r="1237" spans="1:4" s="33" customFormat="1">
      <c r="A1237" s="963"/>
      <c r="B1237" s="981" t="s">
        <v>3341</v>
      </c>
      <c r="C1237" s="981" t="s">
        <v>3342</v>
      </c>
      <c r="D1237" s="982">
        <v>4695.66</v>
      </c>
    </row>
    <row r="1238" spans="1:4" s="33" customFormat="1">
      <c r="A1238" s="963"/>
      <c r="B1238" s="981" t="s">
        <v>3343</v>
      </c>
      <c r="C1238" s="981" t="s">
        <v>3344</v>
      </c>
      <c r="D1238" s="982">
        <v>1090</v>
      </c>
    </row>
    <row r="1239" spans="1:4" s="33" customFormat="1">
      <c r="A1239" s="963"/>
      <c r="B1239" s="981" t="s">
        <v>3345</v>
      </c>
      <c r="C1239" s="981" t="s">
        <v>3325</v>
      </c>
      <c r="D1239" s="982">
        <v>3500</v>
      </c>
    </row>
    <row r="1240" spans="1:4" s="33" customFormat="1">
      <c r="A1240" s="963"/>
      <c r="B1240" s="981" t="s">
        <v>3346</v>
      </c>
      <c r="C1240" s="981" t="s">
        <v>3347</v>
      </c>
      <c r="D1240" s="982">
        <v>1738.26</v>
      </c>
    </row>
    <row r="1241" spans="1:4" s="33" customFormat="1">
      <c r="A1241" s="963"/>
      <c r="B1241" s="981" t="s">
        <v>3348</v>
      </c>
      <c r="C1241" s="981" t="s">
        <v>3349</v>
      </c>
      <c r="D1241" s="982">
        <v>2435</v>
      </c>
    </row>
    <row r="1242" spans="1:4" s="33" customFormat="1">
      <c r="A1242" s="963"/>
      <c r="B1242" s="981" t="s">
        <v>3350</v>
      </c>
      <c r="C1242" s="981" t="s">
        <v>3351</v>
      </c>
      <c r="D1242" s="982">
        <v>2435</v>
      </c>
    </row>
    <row r="1243" spans="1:4" s="33" customFormat="1">
      <c r="A1243" s="963"/>
      <c r="B1243" s="981" t="s">
        <v>3352</v>
      </c>
      <c r="C1243" s="981" t="s">
        <v>3353</v>
      </c>
      <c r="D1243" s="982">
        <v>1130.43</v>
      </c>
    </row>
    <row r="1244" spans="1:4" s="33" customFormat="1">
      <c r="A1244" s="963"/>
      <c r="B1244" s="981" t="s">
        <v>3354</v>
      </c>
      <c r="C1244" s="981" t="s">
        <v>3323</v>
      </c>
      <c r="D1244" s="982">
        <v>1828</v>
      </c>
    </row>
    <row r="1245" spans="1:4" s="33" customFormat="1">
      <c r="A1245" s="963"/>
      <c r="B1245" s="981" t="s">
        <v>3355</v>
      </c>
      <c r="C1245" s="981" t="s">
        <v>3356</v>
      </c>
      <c r="D1245" s="982">
        <v>1995</v>
      </c>
    </row>
    <row r="1246" spans="1:4" s="33" customFormat="1">
      <c r="A1246" s="963"/>
      <c r="B1246" s="981" t="s">
        <v>3357</v>
      </c>
      <c r="C1246" s="981" t="s">
        <v>3358</v>
      </c>
      <c r="D1246" s="982">
        <v>1564.35</v>
      </c>
    </row>
    <row r="1247" spans="1:4" s="33" customFormat="1">
      <c r="A1247" s="963"/>
      <c r="B1247" s="981" t="s">
        <v>3359</v>
      </c>
      <c r="C1247" s="981" t="s">
        <v>3281</v>
      </c>
      <c r="D1247" s="982">
        <v>3116</v>
      </c>
    </row>
    <row r="1248" spans="1:4" s="33" customFormat="1">
      <c r="A1248" s="963"/>
      <c r="B1248" s="981" t="s">
        <v>3360</v>
      </c>
      <c r="C1248" s="981" t="s">
        <v>3281</v>
      </c>
      <c r="D1248" s="982">
        <v>3116</v>
      </c>
    </row>
    <row r="1249" spans="1:4" s="33" customFormat="1">
      <c r="A1249" s="963"/>
      <c r="B1249" s="981" t="s">
        <v>3361</v>
      </c>
      <c r="C1249" s="981" t="s">
        <v>3281</v>
      </c>
      <c r="D1249" s="982">
        <v>3116</v>
      </c>
    </row>
    <row r="1250" spans="1:4" s="33" customFormat="1">
      <c r="A1250" s="963"/>
      <c r="B1250" s="981" t="s">
        <v>3362</v>
      </c>
      <c r="C1250" s="981" t="s">
        <v>3281</v>
      </c>
      <c r="D1250" s="982">
        <v>3116</v>
      </c>
    </row>
    <row r="1251" spans="1:4" s="33" customFormat="1">
      <c r="A1251" s="963"/>
      <c r="B1251" s="981" t="s">
        <v>3363</v>
      </c>
      <c r="C1251" s="981" t="s">
        <v>3281</v>
      </c>
      <c r="D1251" s="982">
        <v>3116</v>
      </c>
    </row>
    <row r="1252" spans="1:4" s="33" customFormat="1">
      <c r="A1252" s="963"/>
      <c r="B1252" s="981" t="s">
        <v>3364</v>
      </c>
      <c r="C1252" s="981" t="s">
        <v>3365</v>
      </c>
      <c r="D1252" s="982">
        <v>175</v>
      </c>
    </row>
    <row r="1253" spans="1:4" s="33" customFormat="1">
      <c r="A1253" s="963"/>
      <c r="B1253" s="981" t="s">
        <v>3366</v>
      </c>
      <c r="C1253" s="981" t="s">
        <v>3365</v>
      </c>
      <c r="D1253" s="982">
        <v>175</v>
      </c>
    </row>
    <row r="1254" spans="1:4" s="33" customFormat="1">
      <c r="A1254" s="963"/>
      <c r="B1254" s="981" t="s">
        <v>3367</v>
      </c>
      <c r="C1254" s="981" t="s">
        <v>3365</v>
      </c>
      <c r="D1254" s="982">
        <v>175</v>
      </c>
    </row>
    <row r="1255" spans="1:4" s="33" customFormat="1">
      <c r="A1255" s="963"/>
      <c r="B1255" s="981" t="s">
        <v>3368</v>
      </c>
      <c r="C1255" s="981" t="s">
        <v>3365</v>
      </c>
      <c r="D1255" s="982">
        <v>175</v>
      </c>
    </row>
    <row r="1256" spans="1:4" s="33" customFormat="1">
      <c r="A1256" s="963"/>
      <c r="B1256" s="981" t="s">
        <v>3369</v>
      </c>
      <c r="C1256" s="981" t="s">
        <v>3365</v>
      </c>
      <c r="D1256" s="982">
        <v>175</v>
      </c>
    </row>
    <row r="1257" spans="1:4" s="33" customFormat="1">
      <c r="A1257" s="963"/>
      <c r="B1257" s="981" t="s">
        <v>3370</v>
      </c>
      <c r="C1257" s="981" t="s">
        <v>3365</v>
      </c>
      <c r="D1257" s="982">
        <v>175</v>
      </c>
    </row>
    <row r="1258" spans="1:4" s="33" customFormat="1">
      <c r="A1258" s="963"/>
      <c r="B1258" s="981" t="s">
        <v>3371</v>
      </c>
      <c r="C1258" s="981" t="s">
        <v>3365</v>
      </c>
      <c r="D1258" s="982">
        <v>175</v>
      </c>
    </row>
    <row r="1259" spans="1:4" s="33" customFormat="1">
      <c r="A1259" s="963"/>
      <c r="B1259" s="981" t="s">
        <v>3372</v>
      </c>
      <c r="C1259" s="981" t="s">
        <v>3365</v>
      </c>
      <c r="D1259" s="982">
        <v>175</v>
      </c>
    </row>
    <row r="1260" spans="1:4" s="33" customFormat="1">
      <c r="A1260" s="963"/>
      <c r="B1260" s="981" t="s">
        <v>3373</v>
      </c>
      <c r="C1260" s="981" t="s">
        <v>3365</v>
      </c>
      <c r="D1260" s="982">
        <v>175</v>
      </c>
    </row>
    <row r="1261" spans="1:4" s="33" customFormat="1">
      <c r="A1261" s="963"/>
      <c r="B1261" s="981" t="s">
        <v>3374</v>
      </c>
      <c r="C1261" s="981" t="s">
        <v>3365</v>
      </c>
      <c r="D1261" s="982">
        <v>175</v>
      </c>
    </row>
    <row r="1262" spans="1:4" s="33" customFormat="1">
      <c r="A1262" s="963"/>
      <c r="B1262" s="981" t="s">
        <v>3375</v>
      </c>
      <c r="C1262" s="981" t="s">
        <v>3365</v>
      </c>
      <c r="D1262" s="982">
        <v>175</v>
      </c>
    </row>
    <row r="1263" spans="1:4" s="33" customFormat="1">
      <c r="A1263" s="963"/>
      <c r="B1263" s="981" t="s">
        <v>3376</v>
      </c>
      <c r="C1263" s="981" t="s">
        <v>3377</v>
      </c>
      <c r="D1263" s="982">
        <v>2394</v>
      </c>
    </row>
    <row r="1264" spans="1:4" s="33" customFormat="1">
      <c r="A1264" s="963"/>
      <c r="B1264" s="981" t="s">
        <v>3378</v>
      </c>
      <c r="C1264" s="981" t="s">
        <v>3377</v>
      </c>
      <c r="D1264" s="982">
        <v>2394</v>
      </c>
    </row>
    <row r="1265" spans="1:4" s="33" customFormat="1">
      <c r="A1265" s="963"/>
      <c r="B1265" s="981" t="s">
        <v>3379</v>
      </c>
      <c r="C1265" s="981" t="s">
        <v>3380</v>
      </c>
      <c r="D1265" s="982">
        <v>1200</v>
      </c>
    </row>
    <row r="1266" spans="1:4" s="33" customFormat="1">
      <c r="A1266" s="963"/>
      <c r="B1266" s="981" t="s">
        <v>3381</v>
      </c>
      <c r="C1266" s="981" t="s">
        <v>3380</v>
      </c>
      <c r="D1266" s="982">
        <v>1200</v>
      </c>
    </row>
    <row r="1267" spans="1:4" s="33" customFormat="1">
      <c r="A1267" s="963"/>
      <c r="B1267" s="981" t="s">
        <v>3382</v>
      </c>
      <c r="C1267" s="981" t="s">
        <v>3383</v>
      </c>
      <c r="D1267" s="982">
        <v>2585</v>
      </c>
    </row>
    <row r="1268" spans="1:4" s="33" customFormat="1">
      <c r="A1268" s="963"/>
      <c r="B1268" s="981" t="s">
        <v>3384</v>
      </c>
      <c r="C1268" s="981" t="s">
        <v>3385</v>
      </c>
      <c r="D1268" s="982">
        <v>485</v>
      </c>
    </row>
    <row r="1269" spans="1:4" s="33" customFormat="1">
      <c r="A1269" s="963"/>
      <c r="B1269" s="981" t="s">
        <v>3386</v>
      </c>
      <c r="C1269" s="981" t="s">
        <v>3385</v>
      </c>
      <c r="D1269" s="982">
        <v>485</v>
      </c>
    </row>
    <row r="1270" spans="1:4" s="33" customFormat="1">
      <c r="A1270" s="963"/>
      <c r="B1270" s="981" t="s">
        <v>3387</v>
      </c>
      <c r="C1270" s="981" t="s">
        <v>3385</v>
      </c>
      <c r="D1270" s="982">
        <v>485</v>
      </c>
    </row>
    <row r="1271" spans="1:4" s="33" customFormat="1">
      <c r="A1271" s="963"/>
      <c r="B1271" s="981" t="s">
        <v>3388</v>
      </c>
      <c r="C1271" s="981" t="s">
        <v>3385</v>
      </c>
      <c r="D1271" s="982">
        <v>485</v>
      </c>
    </row>
    <row r="1272" spans="1:4" s="33" customFormat="1">
      <c r="A1272" s="963"/>
      <c r="B1272" s="981" t="s">
        <v>3389</v>
      </c>
      <c r="C1272" s="981" t="s">
        <v>3385</v>
      </c>
      <c r="D1272" s="982">
        <v>485</v>
      </c>
    </row>
    <row r="1273" spans="1:4" s="33" customFormat="1">
      <c r="A1273" s="963"/>
      <c r="B1273" s="981" t="s">
        <v>3390</v>
      </c>
      <c r="C1273" s="981" t="s">
        <v>3385</v>
      </c>
      <c r="D1273" s="982">
        <v>485</v>
      </c>
    </row>
    <row r="1274" spans="1:4" s="33" customFormat="1">
      <c r="A1274" s="963"/>
      <c r="B1274" s="981" t="s">
        <v>3391</v>
      </c>
      <c r="C1274" s="981" t="s">
        <v>3385</v>
      </c>
      <c r="D1274" s="982">
        <v>485</v>
      </c>
    </row>
    <row r="1275" spans="1:4" s="33" customFormat="1">
      <c r="A1275" s="963"/>
      <c r="B1275" s="981" t="s">
        <v>3392</v>
      </c>
      <c r="C1275" s="981" t="s">
        <v>3385</v>
      </c>
      <c r="D1275" s="982">
        <v>485</v>
      </c>
    </row>
    <row r="1276" spans="1:4" s="33" customFormat="1">
      <c r="A1276" s="963"/>
      <c r="B1276" s="981" t="s">
        <v>3393</v>
      </c>
      <c r="C1276" s="981" t="s">
        <v>3385</v>
      </c>
      <c r="D1276" s="982">
        <v>485</v>
      </c>
    </row>
    <row r="1277" spans="1:4" s="33" customFormat="1">
      <c r="A1277" s="963"/>
      <c r="B1277" s="981" t="s">
        <v>3394</v>
      </c>
      <c r="C1277" s="981" t="s">
        <v>3385</v>
      </c>
      <c r="D1277" s="982">
        <v>485</v>
      </c>
    </row>
    <row r="1278" spans="1:4" s="33" customFormat="1">
      <c r="A1278" s="963"/>
      <c r="B1278" s="981" t="s">
        <v>3395</v>
      </c>
      <c r="C1278" s="981" t="s">
        <v>3385</v>
      </c>
      <c r="D1278" s="982">
        <v>485</v>
      </c>
    </row>
    <row r="1279" spans="1:4" s="33" customFormat="1">
      <c r="A1279" s="963"/>
      <c r="B1279" s="981" t="s">
        <v>3396</v>
      </c>
      <c r="C1279" s="981" t="s">
        <v>3385</v>
      </c>
      <c r="D1279" s="982">
        <v>485</v>
      </c>
    </row>
    <row r="1280" spans="1:4" s="33" customFormat="1">
      <c r="A1280" s="963"/>
      <c r="B1280" s="981" t="s">
        <v>3397</v>
      </c>
      <c r="C1280" s="981" t="s">
        <v>3385</v>
      </c>
      <c r="D1280" s="982">
        <v>485</v>
      </c>
    </row>
    <row r="1281" spans="1:4" s="33" customFormat="1">
      <c r="A1281" s="963"/>
      <c r="B1281" s="981" t="s">
        <v>3398</v>
      </c>
      <c r="C1281" s="981" t="s">
        <v>3385</v>
      </c>
      <c r="D1281" s="982">
        <v>485</v>
      </c>
    </row>
    <row r="1282" spans="1:4" s="33" customFormat="1">
      <c r="A1282" s="963"/>
      <c r="B1282" s="981" t="s">
        <v>3399</v>
      </c>
      <c r="C1282" s="981" t="s">
        <v>3400</v>
      </c>
      <c r="D1282" s="982">
        <v>840</v>
      </c>
    </row>
    <row r="1283" spans="1:4" s="33" customFormat="1">
      <c r="A1283" s="963"/>
      <c r="B1283" s="981" t="s">
        <v>3401</v>
      </c>
      <c r="C1283" s="981" t="s">
        <v>3400</v>
      </c>
      <c r="D1283" s="982">
        <v>840</v>
      </c>
    </row>
    <row r="1284" spans="1:4" s="33" customFormat="1">
      <c r="A1284" s="963"/>
      <c r="B1284" s="981" t="s">
        <v>3402</v>
      </c>
      <c r="C1284" s="981" t="s">
        <v>3403</v>
      </c>
      <c r="D1284" s="982">
        <v>778</v>
      </c>
    </row>
    <row r="1285" spans="1:4" s="33" customFormat="1">
      <c r="A1285" s="963"/>
      <c r="B1285" s="981" t="s">
        <v>3404</v>
      </c>
      <c r="C1285" s="981" t="s">
        <v>3403</v>
      </c>
      <c r="D1285" s="982">
        <v>778</v>
      </c>
    </row>
    <row r="1286" spans="1:4" s="33" customFormat="1">
      <c r="A1286" s="963"/>
      <c r="B1286" s="981" t="s">
        <v>3405</v>
      </c>
      <c r="C1286" s="981" t="s">
        <v>3403</v>
      </c>
      <c r="D1286" s="982">
        <v>778</v>
      </c>
    </row>
    <row r="1287" spans="1:4" s="33" customFormat="1">
      <c r="A1287" s="963"/>
      <c r="B1287" s="981" t="s">
        <v>3406</v>
      </c>
      <c r="C1287" s="981" t="s">
        <v>3403</v>
      </c>
      <c r="D1287" s="982">
        <v>778</v>
      </c>
    </row>
    <row r="1288" spans="1:4" s="33" customFormat="1">
      <c r="A1288" s="963"/>
      <c r="B1288" s="981" t="s">
        <v>3407</v>
      </c>
      <c r="C1288" s="981" t="s">
        <v>3408</v>
      </c>
      <c r="D1288" s="982">
        <v>1200</v>
      </c>
    </row>
    <row r="1289" spans="1:4" s="33" customFormat="1">
      <c r="A1289" s="963"/>
      <c r="B1289" s="981" t="s">
        <v>3409</v>
      </c>
      <c r="C1289" s="981" t="s">
        <v>3410</v>
      </c>
      <c r="D1289" s="982">
        <v>838</v>
      </c>
    </row>
    <row r="1290" spans="1:4" s="33" customFormat="1">
      <c r="A1290" s="963"/>
      <c r="B1290" s="981" t="s">
        <v>3411</v>
      </c>
      <c r="C1290" s="981" t="s">
        <v>3410</v>
      </c>
      <c r="D1290" s="982">
        <v>838</v>
      </c>
    </row>
    <row r="1291" spans="1:4" s="33" customFormat="1">
      <c r="A1291" s="963"/>
      <c r="B1291" s="981" t="s">
        <v>3412</v>
      </c>
      <c r="C1291" s="981" t="s">
        <v>3410</v>
      </c>
      <c r="D1291" s="982">
        <v>838</v>
      </c>
    </row>
    <row r="1292" spans="1:4" s="33" customFormat="1">
      <c r="A1292" s="963"/>
      <c r="B1292" s="981" t="s">
        <v>3413</v>
      </c>
      <c r="C1292" s="981" t="s">
        <v>3410</v>
      </c>
      <c r="D1292" s="982">
        <v>838</v>
      </c>
    </row>
    <row r="1293" spans="1:4" s="33" customFormat="1">
      <c r="A1293" s="963"/>
      <c r="B1293" s="981" t="s">
        <v>3414</v>
      </c>
      <c r="C1293" s="981" t="s">
        <v>3410</v>
      </c>
      <c r="D1293" s="982">
        <v>838</v>
      </c>
    </row>
    <row r="1294" spans="1:4" s="33" customFormat="1">
      <c r="A1294" s="963"/>
      <c r="B1294" s="981" t="s">
        <v>3415</v>
      </c>
      <c r="C1294" s="981" t="s">
        <v>3410</v>
      </c>
      <c r="D1294" s="982">
        <v>838</v>
      </c>
    </row>
    <row r="1295" spans="1:4" s="33" customFormat="1">
      <c r="A1295" s="963"/>
      <c r="B1295" s="981" t="s">
        <v>3416</v>
      </c>
      <c r="C1295" s="981" t="s">
        <v>3410</v>
      </c>
      <c r="D1295" s="982">
        <v>838</v>
      </c>
    </row>
    <row r="1296" spans="1:4" s="33" customFormat="1">
      <c r="A1296" s="963"/>
      <c r="B1296" s="981" t="s">
        <v>3417</v>
      </c>
      <c r="C1296" s="981" t="s">
        <v>3410</v>
      </c>
      <c r="D1296" s="982">
        <v>838</v>
      </c>
    </row>
    <row r="1297" spans="1:4" s="33" customFormat="1">
      <c r="A1297" s="963"/>
      <c r="B1297" s="981" t="s">
        <v>3418</v>
      </c>
      <c r="C1297" s="981" t="s">
        <v>3410</v>
      </c>
      <c r="D1297" s="982">
        <v>838</v>
      </c>
    </row>
    <row r="1298" spans="1:4" s="33" customFormat="1">
      <c r="A1298" s="963"/>
      <c r="B1298" s="981" t="s">
        <v>3419</v>
      </c>
      <c r="C1298" s="981" t="s">
        <v>3420</v>
      </c>
      <c r="D1298" s="982">
        <v>1131</v>
      </c>
    </row>
    <row r="1299" spans="1:4" s="33" customFormat="1">
      <c r="A1299" s="963"/>
      <c r="B1299" s="981" t="s">
        <v>3421</v>
      </c>
      <c r="C1299" s="981" t="s">
        <v>3420</v>
      </c>
      <c r="D1299" s="982">
        <v>1131</v>
      </c>
    </row>
    <row r="1300" spans="1:4" s="33" customFormat="1">
      <c r="A1300" s="963"/>
      <c r="B1300" s="981" t="s">
        <v>3422</v>
      </c>
      <c r="C1300" s="981" t="s">
        <v>3423</v>
      </c>
      <c r="D1300" s="982">
        <v>900</v>
      </c>
    </row>
    <row r="1301" spans="1:4" s="33" customFormat="1">
      <c r="A1301" s="963"/>
      <c r="B1301" s="981" t="s">
        <v>3424</v>
      </c>
      <c r="C1301" s="981" t="s">
        <v>3425</v>
      </c>
      <c r="D1301" s="982">
        <v>7275</v>
      </c>
    </row>
    <row r="1302" spans="1:4" s="33" customFormat="1">
      <c r="A1302" s="963"/>
      <c r="B1302" s="981" t="s">
        <v>3426</v>
      </c>
      <c r="C1302" s="981" t="s">
        <v>3427</v>
      </c>
      <c r="D1302" s="982">
        <v>1200</v>
      </c>
    </row>
    <row r="1303" spans="1:4" s="33" customFormat="1">
      <c r="A1303" s="963"/>
      <c r="B1303" s="981" t="s">
        <v>3428</v>
      </c>
      <c r="C1303" s="981" t="s">
        <v>3429</v>
      </c>
      <c r="D1303" s="982">
        <v>5500</v>
      </c>
    </row>
    <row r="1304" spans="1:4" s="33" customFormat="1">
      <c r="A1304" s="963"/>
      <c r="B1304" s="981" t="s">
        <v>3430</v>
      </c>
      <c r="C1304" s="981" t="s">
        <v>3431</v>
      </c>
      <c r="D1304" s="982">
        <v>5940</v>
      </c>
    </row>
    <row r="1305" spans="1:4" s="33" customFormat="1">
      <c r="A1305" s="963"/>
      <c r="B1305" s="981" t="s">
        <v>3432</v>
      </c>
      <c r="C1305" s="981" t="s">
        <v>3433</v>
      </c>
      <c r="D1305" s="982">
        <v>485</v>
      </c>
    </row>
    <row r="1306" spans="1:4" s="33" customFormat="1">
      <c r="A1306" s="963"/>
      <c r="B1306" s="981" t="s">
        <v>3434</v>
      </c>
      <c r="C1306" s="981" t="s">
        <v>3433</v>
      </c>
      <c r="D1306" s="982">
        <v>485</v>
      </c>
    </row>
    <row r="1307" spans="1:4" s="33" customFormat="1">
      <c r="A1307" s="963"/>
      <c r="B1307" s="981" t="s">
        <v>3435</v>
      </c>
      <c r="C1307" s="981" t="s">
        <v>3410</v>
      </c>
      <c r="D1307" s="982">
        <v>838</v>
      </c>
    </row>
    <row r="1308" spans="1:4" s="33" customFormat="1">
      <c r="A1308" s="963"/>
      <c r="B1308" s="981" t="s">
        <v>3436</v>
      </c>
      <c r="C1308" s="981" t="s">
        <v>3437</v>
      </c>
      <c r="D1308" s="982">
        <v>1341</v>
      </c>
    </row>
    <row r="1309" spans="1:4" s="33" customFormat="1">
      <c r="A1309" s="963"/>
      <c r="B1309" s="981" t="s">
        <v>3438</v>
      </c>
      <c r="C1309" s="981" t="s">
        <v>3437</v>
      </c>
      <c r="D1309" s="982">
        <v>1341</v>
      </c>
    </row>
    <row r="1310" spans="1:4" s="33" customFormat="1">
      <c r="A1310" s="963"/>
      <c r="B1310" s="981" t="s">
        <v>3439</v>
      </c>
      <c r="C1310" s="981" t="s">
        <v>3440</v>
      </c>
      <c r="D1310" s="982">
        <v>2806</v>
      </c>
    </row>
    <row r="1311" spans="1:4" s="33" customFormat="1">
      <c r="A1311" s="963"/>
      <c r="B1311" s="981" t="s">
        <v>3441</v>
      </c>
      <c r="C1311" s="981" t="s">
        <v>3442</v>
      </c>
      <c r="D1311" s="982">
        <v>624</v>
      </c>
    </row>
    <row r="1312" spans="1:4" s="33" customFormat="1">
      <c r="A1312" s="963"/>
      <c r="B1312" s="981" t="s">
        <v>3443</v>
      </c>
      <c r="C1312" s="981" t="s">
        <v>3442</v>
      </c>
      <c r="D1312" s="982">
        <v>624</v>
      </c>
    </row>
    <row r="1313" spans="1:4" s="33" customFormat="1">
      <c r="A1313" s="963"/>
      <c r="B1313" s="981" t="s">
        <v>3444</v>
      </c>
      <c r="C1313" s="981" t="s">
        <v>3442</v>
      </c>
      <c r="D1313" s="982">
        <v>624</v>
      </c>
    </row>
    <row r="1314" spans="1:4" s="33" customFormat="1">
      <c r="A1314" s="963"/>
      <c r="B1314" s="981" t="s">
        <v>3445</v>
      </c>
      <c r="C1314" s="981" t="s">
        <v>3446</v>
      </c>
      <c r="D1314" s="982">
        <v>1500</v>
      </c>
    </row>
    <row r="1315" spans="1:4" s="33" customFormat="1">
      <c r="A1315" s="963"/>
      <c r="B1315" s="981" t="s">
        <v>3447</v>
      </c>
      <c r="C1315" s="981" t="s">
        <v>3446</v>
      </c>
      <c r="D1315" s="982">
        <v>2150</v>
      </c>
    </row>
    <row r="1316" spans="1:4" s="33" customFormat="1">
      <c r="A1316" s="963"/>
      <c r="B1316" s="981" t="s">
        <v>3448</v>
      </c>
      <c r="C1316" s="981" t="s">
        <v>3449</v>
      </c>
      <c r="D1316" s="982">
        <v>650</v>
      </c>
    </row>
    <row r="1317" spans="1:4" s="33" customFormat="1">
      <c r="A1317" s="963"/>
      <c r="B1317" s="981" t="s">
        <v>3450</v>
      </c>
      <c r="C1317" s="981" t="s">
        <v>3451</v>
      </c>
      <c r="D1317" s="982">
        <v>2150</v>
      </c>
    </row>
    <row r="1318" spans="1:4" s="33" customFormat="1">
      <c r="A1318" s="963"/>
      <c r="B1318" s="981" t="s">
        <v>3452</v>
      </c>
      <c r="C1318" s="981" t="s">
        <v>3453</v>
      </c>
      <c r="D1318" s="982">
        <v>1734.78</v>
      </c>
    </row>
    <row r="1319" spans="1:4" s="33" customFormat="1">
      <c r="A1319" s="963"/>
      <c r="B1319" s="981" t="s">
        <v>3454</v>
      </c>
      <c r="C1319" s="981" t="s">
        <v>3455</v>
      </c>
      <c r="D1319" s="982">
        <v>1070</v>
      </c>
    </row>
    <row r="1320" spans="1:4" s="33" customFormat="1">
      <c r="A1320" s="963"/>
      <c r="B1320" s="981" t="s">
        <v>3456</v>
      </c>
      <c r="C1320" s="981" t="s">
        <v>3457</v>
      </c>
      <c r="D1320" s="982">
        <v>2086.96</v>
      </c>
    </row>
    <row r="1321" spans="1:4" s="33" customFormat="1">
      <c r="A1321" s="963"/>
      <c r="B1321" s="981" t="s">
        <v>3458</v>
      </c>
      <c r="C1321" s="981" t="s">
        <v>3459</v>
      </c>
      <c r="D1321" s="982">
        <v>1878.26</v>
      </c>
    </row>
    <row r="1322" spans="1:4" s="33" customFormat="1">
      <c r="A1322" s="963"/>
      <c r="B1322" s="981" t="s">
        <v>3460</v>
      </c>
      <c r="C1322" s="981" t="s">
        <v>3461</v>
      </c>
      <c r="D1322" s="982">
        <v>2608.6999999999998</v>
      </c>
    </row>
    <row r="1323" spans="1:4" s="33" customFormat="1">
      <c r="A1323" s="963"/>
      <c r="B1323" s="981" t="s">
        <v>3462</v>
      </c>
      <c r="C1323" s="981" t="s">
        <v>3463</v>
      </c>
      <c r="D1323" s="982">
        <v>5000</v>
      </c>
    </row>
    <row r="1324" spans="1:4" s="33" customFormat="1">
      <c r="A1324" s="963"/>
      <c r="B1324" s="981" t="s">
        <v>3464</v>
      </c>
      <c r="C1324" s="981" t="s">
        <v>3463</v>
      </c>
      <c r="D1324" s="982">
        <v>5000</v>
      </c>
    </row>
    <row r="1325" spans="1:4" s="33" customFormat="1">
      <c r="A1325" s="963"/>
      <c r="B1325" s="981" t="s">
        <v>3465</v>
      </c>
      <c r="C1325" s="981" t="s">
        <v>3463</v>
      </c>
      <c r="D1325" s="982">
        <v>5000</v>
      </c>
    </row>
    <row r="1326" spans="1:4" s="33" customFormat="1">
      <c r="A1326" s="963"/>
      <c r="B1326" s="981" t="s">
        <v>3466</v>
      </c>
      <c r="C1326" s="981" t="s">
        <v>3463</v>
      </c>
      <c r="D1326" s="982">
        <v>5000</v>
      </c>
    </row>
    <row r="1327" spans="1:4" s="33" customFormat="1">
      <c r="A1327" s="963"/>
      <c r="B1327" s="981" t="s">
        <v>3467</v>
      </c>
      <c r="C1327" s="981" t="s">
        <v>3463</v>
      </c>
      <c r="D1327" s="982">
        <v>5000</v>
      </c>
    </row>
    <row r="1328" spans="1:4" s="33" customFormat="1">
      <c r="A1328" s="963"/>
      <c r="B1328" s="981" t="s">
        <v>3468</v>
      </c>
      <c r="C1328" s="981" t="s">
        <v>3469</v>
      </c>
      <c r="D1328" s="982">
        <v>1200</v>
      </c>
    </row>
    <row r="1329" spans="1:4" s="33" customFormat="1">
      <c r="A1329" s="963"/>
      <c r="B1329" s="981" t="s">
        <v>3470</v>
      </c>
      <c r="C1329" s="981" t="s">
        <v>3469</v>
      </c>
      <c r="D1329" s="982">
        <v>1200</v>
      </c>
    </row>
    <row r="1330" spans="1:4" s="33" customFormat="1">
      <c r="A1330" s="963"/>
      <c r="B1330" s="981" t="s">
        <v>3471</v>
      </c>
      <c r="C1330" s="981" t="s">
        <v>3469</v>
      </c>
      <c r="D1330" s="982">
        <v>1200</v>
      </c>
    </row>
    <row r="1331" spans="1:4" s="33" customFormat="1">
      <c r="A1331" s="963"/>
      <c r="B1331" s="981" t="s">
        <v>3472</v>
      </c>
      <c r="C1331" s="981" t="s">
        <v>3469</v>
      </c>
      <c r="D1331" s="982">
        <v>1200</v>
      </c>
    </row>
    <row r="1332" spans="1:4" s="33" customFormat="1">
      <c r="A1332" s="963"/>
      <c r="B1332" s="981" t="s">
        <v>3473</v>
      </c>
      <c r="C1332" s="981" t="s">
        <v>3469</v>
      </c>
      <c r="D1332" s="982">
        <v>1200</v>
      </c>
    </row>
    <row r="1333" spans="1:4" s="33" customFormat="1">
      <c r="A1333" s="963"/>
      <c r="B1333" s="981" t="s">
        <v>3474</v>
      </c>
      <c r="C1333" s="981" t="s">
        <v>3469</v>
      </c>
      <c r="D1333" s="982">
        <v>1200</v>
      </c>
    </row>
    <row r="1334" spans="1:4" s="33" customFormat="1">
      <c r="A1334" s="963"/>
      <c r="B1334" s="981" t="s">
        <v>3475</v>
      </c>
      <c r="C1334" s="981" t="s">
        <v>3469</v>
      </c>
      <c r="D1334" s="982">
        <v>1200</v>
      </c>
    </row>
    <row r="1335" spans="1:4" s="33" customFormat="1">
      <c r="A1335" s="963"/>
      <c r="B1335" s="981" t="s">
        <v>3476</v>
      </c>
      <c r="C1335" s="981" t="s">
        <v>3469</v>
      </c>
      <c r="D1335" s="982">
        <v>1200</v>
      </c>
    </row>
    <row r="1336" spans="1:4" s="33" customFormat="1">
      <c r="A1336" s="963"/>
      <c r="B1336" s="981" t="s">
        <v>3477</v>
      </c>
      <c r="C1336" s="981" t="s">
        <v>3478</v>
      </c>
      <c r="D1336" s="982">
        <v>7500</v>
      </c>
    </row>
    <row r="1337" spans="1:4" s="33" customFormat="1">
      <c r="A1337" s="963"/>
      <c r="B1337" s="981" t="s">
        <v>3479</v>
      </c>
      <c r="C1337" s="981" t="s">
        <v>3478</v>
      </c>
      <c r="D1337" s="982">
        <v>7500</v>
      </c>
    </row>
    <row r="1338" spans="1:4" s="33" customFormat="1">
      <c r="A1338" s="963"/>
      <c r="B1338" s="981" t="s">
        <v>3480</v>
      </c>
      <c r="C1338" s="981" t="s">
        <v>3481</v>
      </c>
      <c r="D1338" s="982">
        <v>2900</v>
      </c>
    </row>
    <row r="1339" spans="1:4" s="33" customFormat="1">
      <c r="A1339" s="963"/>
      <c r="B1339" s="981" t="s">
        <v>3482</v>
      </c>
      <c r="C1339" s="981" t="s">
        <v>3483</v>
      </c>
      <c r="D1339" s="982">
        <v>2085</v>
      </c>
    </row>
    <row r="1340" spans="1:4" s="33" customFormat="1">
      <c r="A1340" s="963"/>
      <c r="B1340" s="981" t="s">
        <v>3484</v>
      </c>
      <c r="C1340" s="981" t="s">
        <v>3483</v>
      </c>
      <c r="D1340" s="982">
        <v>2085</v>
      </c>
    </row>
    <row r="1341" spans="1:4" s="33" customFormat="1">
      <c r="A1341" s="963"/>
      <c r="B1341" s="981" t="s">
        <v>3485</v>
      </c>
      <c r="C1341" s="981" t="s">
        <v>3486</v>
      </c>
      <c r="D1341" s="982">
        <v>1799</v>
      </c>
    </row>
    <row r="1342" spans="1:4" s="33" customFormat="1">
      <c r="A1342" s="963"/>
      <c r="B1342" s="981" t="s">
        <v>3487</v>
      </c>
      <c r="C1342" s="981" t="s">
        <v>3486</v>
      </c>
      <c r="D1342" s="982">
        <v>1799</v>
      </c>
    </row>
    <row r="1343" spans="1:4" s="33" customFormat="1">
      <c r="A1343" s="963"/>
      <c r="B1343" s="981" t="s">
        <v>3488</v>
      </c>
      <c r="C1343" s="981" t="s">
        <v>3486</v>
      </c>
      <c r="D1343" s="982">
        <v>1799</v>
      </c>
    </row>
    <row r="1344" spans="1:4" s="33" customFormat="1">
      <c r="A1344" s="963"/>
      <c r="B1344" s="981" t="s">
        <v>3489</v>
      </c>
      <c r="C1344" s="981" t="s">
        <v>3486</v>
      </c>
      <c r="D1344" s="982">
        <v>1799</v>
      </c>
    </row>
    <row r="1345" spans="1:4" s="33" customFormat="1">
      <c r="A1345" s="963"/>
      <c r="B1345" s="981" t="s">
        <v>3490</v>
      </c>
      <c r="C1345" s="981" t="s">
        <v>3491</v>
      </c>
      <c r="D1345" s="982">
        <v>2550</v>
      </c>
    </row>
    <row r="1346" spans="1:4" s="33" customFormat="1">
      <c r="A1346" s="963"/>
      <c r="B1346" s="981" t="s">
        <v>3492</v>
      </c>
      <c r="C1346" s="981" t="s">
        <v>3493</v>
      </c>
      <c r="D1346" s="982">
        <v>7500</v>
      </c>
    </row>
    <row r="1347" spans="1:4" s="33" customFormat="1">
      <c r="A1347" s="963"/>
      <c r="B1347" s="981" t="s">
        <v>3494</v>
      </c>
      <c r="C1347" s="981" t="s">
        <v>3495</v>
      </c>
      <c r="D1347" s="982">
        <v>2950</v>
      </c>
    </row>
    <row r="1348" spans="1:4" s="33" customFormat="1">
      <c r="A1348" s="963"/>
      <c r="B1348" s="981" t="s">
        <v>3496</v>
      </c>
      <c r="C1348" s="981" t="s">
        <v>3495</v>
      </c>
      <c r="D1348" s="982">
        <v>2950</v>
      </c>
    </row>
    <row r="1349" spans="1:4" s="33" customFormat="1">
      <c r="A1349" s="963"/>
      <c r="B1349" s="981" t="s">
        <v>3497</v>
      </c>
      <c r="C1349" s="981" t="s">
        <v>3495</v>
      </c>
      <c r="D1349" s="982">
        <v>2950</v>
      </c>
    </row>
    <row r="1350" spans="1:4" s="33" customFormat="1">
      <c r="A1350" s="963"/>
      <c r="B1350" s="981" t="s">
        <v>3498</v>
      </c>
      <c r="C1350" s="981" t="s">
        <v>3495</v>
      </c>
      <c r="D1350" s="982">
        <v>2950</v>
      </c>
    </row>
    <row r="1351" spans="1:4" s="33" customFormat="1">
      <c r="A1351" s="963"/>
      <c r="B1351" s="981" t="s">
        <v>3499</v>
      </c>
      <c r="C1351" s="981" t="s">
        <v>3495</v>
      </c>
      <c r="D1351" s="982">
        <v>2950</v>
      </c>
    </row>
    <row r="1352" spans="1:4" s="33" customFormat="1">
      <c r="A1352" s="963"/>
      <c r="B1352" s="981" t="s">
        <v>3500</v>
      </c>
      <c r="C1352" s="981" t="s">
        <v>3495</v>
      </c>
      <c r="D1352" s="982">
        <v>2950</v>
      </c>
    </row>
    <row r="1353" spans="1:4" s="33" customFormat="1">
      <c r="A1353" s="963"/>
      <c r="B1353" s="981" t="s">
        <v>3501</v>
      </c>
      <c r="C1353" s="981" t="s">
        <v>3495</v>
      </c>
      <c r="D1353" s="982">
        <v>2950</v>
      </c>
    </row>
    <row r="1354" spans="1:4" s="33" customFormat="1">
      <c r="A1354" s="963"/>
      <c r="B1354" s="981" t="s">
        <v>3502</v>
      </c>
      <c r="C1354" s="981" t="s">
        <v>3495</v>
      </c>
      <c r="D1354" s="982">
        <v>2950</v>
      </c>
    </row>
    <row r="1355" spans="1:4" s="33" customFormat="1">
      <c r="A1355" s="963"/>
      <c r="B1355" s="981" t="s">
        <v>3503</v>
      </c>
      <c r="C1355" s="981" t="s">
        <v>3495</v>
      </c>
      <c r="D1355" s="982">
        <v>2950</v>
      </c>
    </row>
    <row r="1356" spans="1:4" s="33" customFormat="1">
      <c r="A1356" s="963"/>
      <c r="B1356" s="981" t="s">
        <v>3504</v>
      </c>
      <c r="C1356" s="981" t="s">
        <v>3495</v>
      </c>
      <c r="D1356" s="982">
        <v>2950</v>
      </c>
    </row>
    <row r="1357" spans="1:4" s="33" customFormat="1">
      <c r="A1357" s="963"/>
      <c r="B1357" s="981" t="s">
        <v>3505</v>
      </c>
      <c r="C1357" s="981" t="s">
        <v>3491</v>
      </c>
      <c r="D1357" s="982">
        <v>1800</v>
      </c>
    </row>
    <row r="1358" spans="1:4" s="33" customFormat="1">
      <c r="A1358" s="963"/>
      <c r="B1358" s="981" t="s">
        <v>3506</v>
      </c>
      <c r="C1358" s="981" t="s">
        <v>3491</v>
      </c>
      <c r="D1358" s="982">
        <v>1800</v>
      </c>
    </row>
    <row r="1359" spans="1:4" s="33" customFormat="1">
      <c r="A1359" s="963"/>
      <c r="B1359" s="981" t="s">
        <v>3507</v>
      </c>
      <c r="C1359" s="981" t="s">
        <v>3491</v>
      </c>
      <c r="D1359" s="982">
        <v>1800</v>
      </c>
    </row>
    <row r="1360" spans="1:4" s="33" customFormat="1">
      <c r="A1360" s="963"/>
      <c r="B1360" s="981" t="s">
        <v>3508</v>
      </c>
      <c r="C1360" s="981" t="s">
        <v>3509</v>
      </c>
      <c r="D1360" s="982">
        <v>3000</v>
      </c>
    </row>
    <row r="1361" spans="1:4" s="33" customFormat="1">
      <c r="A1361" s="963"/>
      <c r="B1361" s="981" t="s">
        <v>3510</v>
      </c>
      <c r="C1361" s="981" t="s">
        <v>3511</v>
      </c>
      <c r="D1361" s="982">
        <v>1750</v>
      </c>
    </row>
    <row r="1362" spans="1:4" s="33" customFormat="1">
      <c r="A1362" s="963"/>
      <c r="B1362" s="981" t="s">
        <v>3512</v>
      </c>
      <c r="C1362" s="981" t="s">
        <v>3511</v>
      </c>
      <c r="D1362" s="982">
        <v>1750</v>
      </c>
    </row>
    <row r="1363" spans="1:4" s="33" customFormat="1">
      <c r="A1363" s="963"/>
      <c r="B1363" s="981" t="s">
        <v>3513</v>
      </c>
      <c r="C1363" s="981" t="s">
        <v>3511</v>
      </c>
      <c r="D1363" s="982">
        <v>1750</v>
      </c>
    </row>
    <row r="1364" spans="1:4" s="33" customFormat="1">
      <c r="A1364" s="963"/>
      <c r="B1364" s="981" t="s">
        <v>3514</v>
      </c>
      <c r="C1364" s="981" t="s">
        <v>3511</v>
      </c>
      <c r="D1364" s="982">
        <v>1750</v>
      </c>
    </row>
    <row r="1365" spans="1:4" s="33" customFormat="1">
      <c r="A1365" s="963"/>
      <c r="B1365" s="981" t="s">
        <v>3515</v>
      </c>
      <c r="C1365" s="981" t="s">
        <v>3511</v>
      </c>
      <c r="D1365" s="982">
        <v>1750</v>
      </c>
    </row>
    <row r="1366" spans="1:4" s="33" customFormat="1">
      <c r="A1366" s="963"/>
      <c r="B1366" s="981" t="s">
        <v>3516</v>
      </c>
      <c r="C1366" s="981" t="s">
        <v>3511</v>
      </c>
      <c r="D1366" s="982">
        <v>1750</v>
      </c>
    </row>
    <row r="1367" spans="1:4" s="33" customFormat="1">
      <c r="A1367" s="963"/>
      <c r="B1367" s="981" t="s">
        <v>3517</v>
      </c>
      <c r="C1367" s="981" t="s">
        <v>3518</v>
      </c>
      <c r="D1367" s="982">
        <v>485</v>
      </c>
    </row>
    <row r="1368" spans="1:4" s="33" customFormat="1">
      <c r="A1368" s="963"/>
      <c r="B1368" s="981" t="s">
        <v>3519</v>
      </c>
      <c r="C1368" s="981" t="s">
        <v>3518</v>
      </c>
      <c r="D1368" s="982">
        <v>485</v>
      </c>
    </row>
    <row r="1369" spans="1:4" s="33" customFormat="1">
      <c r="A1369" s="963"/>
      <c r="B1369" s="981" t="s">
        <v>3520</v>
      </c>
      <c r="C1369" s="981" t="s">
        <v>3518</v>
      </c>
      <c r="D1369" s="982">
        <v>485</v>
      </c>
    </row>
    <row r="1370" spans="1:4" s="33" customFormat="1">
      <c r="A1370" s="963"/>
      <c r="B1370" s="981" t="s">
        <v>3521</v>
      </c>
      <c r="C1370" s="981" t="s">
        <v>3518</v>
      </c>
      <c r="D1370" s="982">
        <v>485</v>
      </c>
    </row>
    <row r="1371" spans="1:4" s="33" customFormat="1">
      <c r="A1371" s="963"/>
      <c r="B1371" s="981" t="s">
        <v>3522</v>
      </c>
      <c r="C1371" s="981" t="s">
        <v>3518</v>
      </c>
      <c r="D1371" s="982">
        <v>485</v>
      </c>
    </row>
    <row r="1372" spans="1:4" s="33" customFormat="1">
      <c r="A1372" s="963"/>
      <c r="B1372" s="981" t="s">
        <v>3523</v>
      </c>
      <c r="C1372" s="981" t="s">
        <v>3518</v>
      </c>
      <c r="D1372" s="982">
        <v>485</v>
      </c>
    </row>
    <row r="1373" spans="1:4" s="33" customFormat="1">
      <c r="A1373" s="963"/>
      <c r="B1373" s="981" t="s">
        <v>3524</v>
      </c>
      <c r="C1373" s="981" t="s">
        <v>3518</v>
      </c>
      <c r="D1373" s="982">
        <v>485</v>
      </c>
    </row>
    <row r="1374" spans="1:4" s="33" customFormat="1">
      <c r="A1374" s="963"/>
      <c r="B1374" s="981" t="s">
        <v>3525</v>
      </c>
      <c r="C1374" s="981" t="s">
        <v>3518</v>
      </c>
      <c r="D1374" s="982">
        <v>485</v>
      </c>
    </row>
    <row r="1375" spans="1:4" s="33" customFormat="1">
      <c r="A1375" s="963"/>
      <c r="B1375" s="981" t="s">
        <v>3526</v>
      </c>
      <c r="C1375" s="981" t="s">
        <v>3518</v>
      </c>
      <c r="D1375" s="982">
        <v>485</v>
      </c>
    </row>
    <row r="1376" spans="1:4" s="33" customFormat="1">
      <c r="A1376" s="963"/>
      <c r="B1376" s="981" t="s">
        <v>3527</v>
      </c>
      <c r="C1376" s="981" t="s">
        <v>3518</v>
      </c>
      <c r="D1376" s="982">
        <v>485</v>
      </c>
    </row>
    <row r="1377" spans="1:4" s="33" customFormat="1">
      <c r="A1377" s="963"/>
      <c r="B1377" s="981" t="s">
        <v>3528</v>
      </c>
      <c r="C1377" s="981" t="s">
        <v>3518</v>
      </c>
      <c r="D1377" s="982">
        <v>485</v>
      </c>
    </row>
    <row r="1378" spans="1:4" s="33" customFormat="1">
      <c r="A1378" s="963"/>
      <c r="B1378" s="981" t="s">
        <v>3529</v>
      </c>
      <c r="C1378" s="981" t="s">
        <v>3518</v>
      </c>
      <c r="D1378" s="982">
        <v>485</v>
      </c>
    </row>
    <row r="1379" spans="1:4" s="33" customFormat="1">
      <c r="A1379" s="963"/>
      <c r="B1379" s="981" t="s">
        <v>3530</v>
      </c>
      <c r="C1379" s="981" t="s">
        <v>3518</v>
      </c>
      <c r="D1379" s="982">
        <v>485</v>
      </c>
    </row>
    <row r="1380" spans="1:4" s="33" customFormat="1">
      <c r="A1380" s="963"/>
      <c r="B1380" s="981" t="s">
        <v>3531</v>
      </c>
      <c r="C1380" s="981" t="s">
        <v>3518</v>
      </c>
      <c r="D1380" s="982">
        <v>485</v>
      </c>
    </row>
    <row r="1381" spans="1:4" s="33" customFormat="1">
      <c r="A1381" s="963"/>
      <c r="B1381" s="981" t="s">
        <v>3532</v>
      </c>
      <c r="C1381" s="981" t="s">
        <v>3518</v>
      </c>
      <c r="D1381" s="982">
        <v>485</v>
      </c>
    </row>
    <row r="1382" spans="1:4" s="33" customFormat="1">
      <c r="A1382" s="963"/>
      <c r="B1382" s="981" t="s">
        <v>3533</v>
      </c>
      <c r="C1382" s="981" t="s">
        <v>3518</v>
      </c>
      <c r="D1382" s="982">
        <v>485</v>
      </c>
    </row>
    <row r="1383" spans="1:4" s="33" customFormat="1">
      <c r="A1383" s="963"/>
      <c r="B1383" s="981" t="s">
        <v>3534</v>
      </c>
      <c r="C1383" s="981" t="s">
        <v>3518</v>
      </c>
      <c r="D1383" s="982">
        <v>485</v>
      </c>
    </row>
    <row r="1384" spans="1:4" s="33" customFormat="1">
      <c r="A1384" s="963"/>
      <c r="B1384" s="981" t="s">
        <v>3535</v>
      </c>
      <c r="C1384" s="981" t="s">
        <v>3518</v>
      </c>
      <c r="D1384" s="982">
        <v>485</v>
      </c>
    </row>
    <row r="1385" spans="1:4" s="33" customFormat="1">
      <c r="A1385" s="963"/>
      <c r="B1385" s="981" t="s">
        <v>3536</v>
      </c>
      <c r="C1385" s="981" t="s">
        <v>3518</v>
      </c>
      <c r="D1385" s="982">
        <v>485</v>
      </c>
    </row>
    <row r="1386" spans="1:4" s="33" customFormat="1">
      <c r="A1386" s="963"/>
      <c r="B1386" s="981" t="s">
        <v>3537</v>
      </c>
      <c r="C1386" s="981" t="s">
        <v>3518</v>
      </c>
      <c r="D1386" s="982">
        <v>485</v>
      </c>
    </row>
    <row r="1387" spans="1:4" s="33" customFormat="1">
      <c r="A1387" s="963"/>
      <c r="B1387" s="981" t="s">
        <v>3538</v>
      </c>
      <c r="C1387" s="981" t="s">
        <v>3539</v>
      </c>
      <c r="D1387" s="982">
        <v>20450</v>
      </c>
    </row>
    <row r="1388" spans="1:4" s="33" customFormat="1">
      <c r="A1388" s="963"/>
      <c r="B1388" s="981" t="s">
        <v>3540</v>
      </c>
      <c r="C1388" s="981" t="s">
        <v>3541</v>
      </c>
      <c r="D1388" s="982">
        <v>2739</v>
      </c>
    </row>
    <row r="1389" spans="1:4" s="33" customFormat="1">
      <c r="A1389" s="963"/>
      <c r="B1389" s="981" t="s">
        <v>3542</v>
      </c>
      <c r="C1389" s="981" t="s">
        <v>3543</v>
      </c>
      <c r="D1389" s="982">
        <v>868.69</v>
      </c>
    </row>
    <row r="1390" spans="1:4" s="33" customFormat="1">
      <c r="A1390" s="963"/>
      <c r="B1390" s="981" t="s">
        <v>3544</v>
      </c>
      <c r="C1390" s="981" t="s">
        <v>3545</v>
      </c>
      <c r="D1390" s="982">
        <v>1390.44</v>
      </c>
    </row>
    <row r="1391" spans="1:4" s="33" customFormat="1">
      <c r="A1391" s="963"/>
      <c r="B1391" s="981" t="s">
        <v>3546</v>
      </c>
      <c r="C1391" s="981" t="s">
        <v>3547</v>
      </c>
      <c r="D1391" s="982">
        <v>7095</v>
      </c>
    </row>
    <row r="1392" spans="1:4" s="33" customFormat="1">
      <c r="A1392" s="963"/>
      <c r="B1392" s="981" t="s">
        <v>3548</v>
      </c>
      <c r="C1392" s="981" t="s">
        <v>3549</v>
      </c>
      <c r="D1392" s="982">
        <v>1870</v>
      </c>
    </row>
    <row r="1393" spans="1:4" s="33" customFormat="1">
      <c r="A1393" s="963"/>
      <c r="B1393" s="981" t="s">
        <v>3550</v>
      </c>
      <c r="C1393" s="981" t="s">
        <v>3551</v>
      </c>
      <c r="D1393" s="982">
        <v>1245</v>
      </c>
    </row>
    <row r="1394" spans="1:4" s="33" customFormat="1">
      <c r="A1394" s="963"/>
      <c r="B1394" s="981" t="s">
        <v>3552</v>
      </c>
      <c r="C1394" s="981" t="s">
        <v>3553</v>
      </c>
      <c r="D1394" s="982">
        <v>17094</v>
      </c>
    </row>
    <row r="1395" spans="1:4" s="33" customFormat="1">
      <c r="A1395" s="963"/>
      <c r="B1395" s="981" t="s">
        <v>3554</v>
      </c>
      <c r="C1395" s="981" t="s">
        <v>3555</v>
      </c>
      <c r="D1395" s="982">
        <v>5000</v>
      </c>
    </row>
    <row r="1396" spans="1:4" s="33" customFormat="1">
      <c r="A1396" s="963"/>
      <c r="B1396" s="981" t="s">
        <v>3556</v>
      </c>
      <c r="C1396" s="981" t="s">
        <v>3557</v>
      </c>
      <c r="D1396" s="982">
        <v>4690</v>
      </c>
    </row>
    <row r="1397" spans="1:4" s="33" customFormat="1">
      <c r="A1397" s="963"/>
      <c r="B1397" s="981" t="s">
        <v>3558</v>
      </c>
      <c r="C1397" s="981" t="s">
        <v>3559</v>
      </c>
      <c r="D1397" s="982">
        <v>3885</v>
      </c>
    </row>
    <row r="1398" spans="1:4" s="33" customFormat="1">
      <c r="A1398" s="963"/>
      <c r="B1398" s="981" t="s">
        <v>3560</v>
      </c>
      <c r="C1398" s="981" t="s">
        <v>3559</v>
      </c>
      <c r="D1398" s="982">
        <v>3885</v>
      </c>
    </row>
    <row r="1399" spans="1:4" s="33" customFormat="1">
      <c r="A1399" s="963"/>
      <c r="B1399" s="981" t="s">
        <v>3561</v>
      </c>
      <c r="C1399" s="981" t="s">
        <v>3559</v>
      </c>
      <c r="D1399" s="982">
        <v>3885</v>
      </c>
    </row>
    <row r="1400" spans="1:4" s="33" customFormat="1">
      <c r="A1400" s="963"/>
      <c r="B1400" s="981" t="s">
        <v>3562</v>
      </c>
      <c r="C1400" s="981" t="s">
        <v>3559</v>
      </c>
      <c r="D1400" s="982">
        <v>3885</v>
      </c>
    </row>
    <row r="1401" spans="1:4" s="33" customFormat="1">
      <c r="A1401" s="963"/>
      <c r="B1401" s="981" t="s">
        <v>3563</v>
      </c>
      <c r="C1401" s="981" t="s">
        <v>3559</v>
      </c>
      <c r="D1401" s="982">
        <v>3885</v>
      </c>
    </row>
    <row r="1402" spans="1:4" s="33" customFormat="1">
      <c r="A1402" s="963"/>
      <c r="B1402" s="981" t="s">
        <v>3564</v>
      </c>
      <c r="C1402" s="981" t="s">
        <v>3559</v>
      </c>
      <c r="D1402" s="982">
        <v>3885</v>
      </c>
    </row>
    <row r="1403" spans="1:4" s="33" customFormat="1">
      <c r="A1403" s="963"/>
      <c r="B1403" s="981" t="s">
        <v>3565</v>
      </c>
      <c r="C1403" s="981" t="s">
        <v>3559</v>
      </c>
      <c r="D1403" s="982">
        <v>3885</v>
      </c>
    </row>
    <row r="1404" spans="1:4" s="33" customFormat="1">
      <c r="A1404" s="963"/>
      <c r="B1404" s="981" t="s">
        <v>3566</v>
      </c>
      <c r="C1404" s="981" t="s">
        <v>3559</v>
      </c>
      <c r="D1404" s="982">
        <v>3885</v>
      </c>
    </row>
    <row r="1405" spans="1:4" s="33" customFormat="1">
      <c r="A1405" s="963"/>
      <c r="B1405" s="981" t="s">
        <v>3567</v>
      </c>
      <c r="C1405" s="981" t="s">
        <v>3559</v>
      </c>
      <c r="D1405" s="982">
        <v>3885</v>
      </c>
    </row>
    <row r="1406" spans="1:4" s="33" customFormat="1">
      <c r="A1406" s="963"/>
      <c r="B1406" s="981" t="s">
        <v>3568</v>
      </c>
      <c r="C1406" s="981" t="s">
        <v>3559</v>
      </c>
      <c r="D1406" s="982">
        <v>3885</v>
      </c>
    </row>
    <row r="1407" spans="1:4" s="33" customFormat="1">
      <c r="A1407" s="963"/>
      <c r="B1407" s="981" t="s">
        <v>3569</v>
      </c>
      <c r="C1407" s="981" t="s">
        <v>3559</v>
      </c>
      <c r="D1407" s="982">
        <v>3885</v>
      </c>
    </row>
    <row r="1408" spans="1:4" s="33" customFormat="1">
      <c r="A1408" s="963"/>
      <c r="B1408" s="981" t="s">
        <v>3570</v>
      </c>
      <c r="C1408" s="981" t="s">
        <v>3559</v>
      </c>
      <c r="D1408" s="982">
        <v>3885</v>
      </c>
    </row>
    <row r="1409" spans="1:4" s="33" customFormat="1">
      <c r="A1409" s="963"/>
      <c r="B1409" s="981" t="s">
        <v>3571</v>
      </c>
      <c r="C1409" s="981" t="s">
        <v>3559</v>
      </c>
      <c r="D1409" s="982">
        <v>3885</v>
      </c>
    </row>
    <row r="1410" spans="1:4" s="33" customFormat="1">
      <c r="A1410" s="963"/>
      <c r="B1410" s="981" t="s">
        <v>3572</v>
      </c>
      <c r="C1410" s="981" t="s">
        <v>3573</v>
      </c>
      <c r="D1410" s="982">
        <v>3885</v>
      </c>
    </row>
    <row r="1411" spans="1:4" s="33" customFormat="1">
      <c r="A1411" s="963"/>
      <c r="B1411" s="981" t="s">
        <v>3574</v>
      </c>
      <c r="C1411" s="981" t="s">
        <v>3573</v>
      </c>
      <c r="D1411" s="982">
        <v>3885</v>
      </c>
    </row>
    <row r="1412" spans="1:4" s="33" customFormat="1">
      <c r="A1412" s="963"/>
      <c r="B1412" s="981" t="s">
        <v>3575</v>
      </c>
      <c r="C1412" s="981" t="s">
        <v>3573</v>
      </c>
      <c r="D1412" s="982">
        <v>3885</v>
      </c>
    </row>
    <row r="1413" spans="1:4" s="33" customFormat="1">
      <c r="A1413" s="963"/>
      <c r="B1413" s="981" t="s">
        <v>3576</v>
      </c>
      <c r="C1413" s="981" t="s">
        <v>3577</v>
      </c>
      <c r="D1413" s="982">
        <v>3885</v>
      </c>
    </row>
    <row r="1414" spans="1:4" s="33" customFormat="1">
      <c r="A1414" s="963"/>
      <c r="B1414" s="981" t="s">
        <v>3578</v>
      </c>
      <c r="C1414" s="981" t="s">
        <v>3577</v>
      </c>
      <c r="D1414" s="982">
        <v>3115</v>
      </c>
    </row>
    <row r="1415" spans="1:4" s="33" customFormat="1">
      <c r="A1415" s="963"/>
      <c r="B1415" s="981" t="s">
        <v>3579</v>
      </c>
      <c r="C1415" s="981" t="s">
        <v>3580</v>
      </c>
      <c r="D1415" s="982">
        <v>4690</v>
      </c>
    </row>
    <row r="1416" spans="1:4" s="33" customFormat="1">
      <c r="A1416" s="963"/>
      <c r="B1416" s="981" t="s">
        <v>3581</v>
      </c>
      <c r="C1416" s="981" t="s">
        <v>3582</v>
      </c>
      <c r="D1416" s="982">
        <v>2850</v>
      </c>
    </row>
    <row r="1417" spans="1:4" s="33" customFormat="1">
      <c r="A1417" s="963"/>
      <c r="B1417" s="981" t="s">
        <v>3583</v>
      </c>
      <c r="C1417" s="981" t="s">
        <v>3584</v>
      </c>
      <c r="D1417" s="982">
        <v>1693.05</v>
      </c>
    </row>
    <row r="1418" spans="1:4" s="33" customFormat="1">
      <c r="A1418" s="963"/>
      <c r="B1418" s="981" t="s">
        <v>3585</v>
      </c>
      <c r="C1418" s="981" t="s">
        <v>3586</v>
      </c>
      <c r="D1418" s="982">
        <v>2700</v>
      </c>
    </row>
    <row r="1419" spans="1:4" s="33" customFormat="1">
      <c r="A1419" s="963"/>
      <c r="B1419" s="981" t="s">
        <v>3587</v>
      </c>
      <c r="C1419" s="981" t="s">
        <v>3588</v>
      </c>
      <c r="D1419" s="982">
        <v>1870</v>
      </c>
    </row>
    <row r="1420" spans="1:4" s="33" customFormat="1">
      <c r="A1420" s="963"/>
      <c r="B1420" s="981" t="s">
        <v>3589</v>
      </c>
      <c r="C1420" s="981" t="s">
        <v>3590</v>
      </c>
      <c r="D1420" s="982">
        <v>640</v>
      </c>
    </row>
    <row r="1421" spans="1:4" s="33" customFormat="1">
      <c r="A1421" s="963"/>
      <c r="B1421" s="981" t="s">
        <v>3591</v>
      </c>
      <c r="C1421" s="981" t="s">
        <v>3590</v>
      </c>
      <c r="D1421" s="982">
        <v>640</v>
      </c>
    </row>
    <row r="1422" spans="1:4" s="33" customFormat="1">
      <c r="A1422" s="963"/>
      <c r="B1422" s="981" t="s">
        <v>3592</v>
      </c>
      <c r="C1422" s="981" t="s">
        <v>3590</v>
      </c>
      <c r="D1422" s="982">
        <v>640</v>
      </c>
    </row>
    <row r="1423" spans="1:4" s="33" customFormat="1">
      <c r="A1423" s="963"/>
      <c r="B1423" s="981" t="s">
        <v>3593</v>
      </c>
      <c r="C1423" s="981" t="s">
        <v>3590</v>
      </c>
      <c r="D1423" s="982">
        <v>640</v>
      </c>
    </row>
    <row r="1424" spans="1:4" s="33" customFormat="1">
      <c r="A1424" s="963"/>
      <c r="B1424" s="981" t="s">
        <v>3594</v>
      </c>
      <c r="C1424" s="981" t="s">
        <v>3595</v>
      </c>
      <c r="D1424" s="982">
        <v>2800</v>
      </c>
    </row>
    <row r="1425" spans="1:4" s="33" customFormat="1">
      <c r="A1425" s="963"/>
      <c r="B1425" s="981" t="s">
        <v>3596</v>
      </c>
      <c r="C1425" s="981" t="s">
        <v>3597</v>
      </c>
      <c r="D1425" s="982">
        <v>1911.68</v>
      </c>
    </row>
    <row r="1426" spans="1:4" s="33" customFormat="1">
      <c r="A1426" s="963"/>
      <c r="B1426" s="981" t="s">
        <v>3598</v>
      </c>
      <c r="C1426" s="981" t="s">
        <v>3599</v>
      </c>
      <c r="D1426" s="982">
        <v>2230</v>
      </c>
    </row>
    <row r="1427" spans="1:4" s="33" customFormat="1">
      <c r="A1427" s="963"/>
      <c r="B1427" s="981" t="s">
        <v>3600</v>
      </c>
      <c r="C1427" s="981" t="s">
        <v>3493</v>
      </c>
      <c r="D1427" s="982">
        <v>6800</v>
      </c>
    </row>
    <row r="1428" spans="1:4" s="33" customFormat="1">
      <c r="A1428" s="963"/>
      <c r="B1428" s="981" t="s">
        <v>3601</v>
      </c>
      <c r="C1428" s="981" t="s">
        <v>3431</v>
      </c>
      <c r="D1428" s="982">
        <v>3150</v>
      </c>
    </row>
    <row r="1429" spans="1:4" s="33" customFormat="1">
      <c r="A1429" s="963"/>
      <c r="B1429" s="981" t="s">
        <v>3602</v>
      </c>
      <c r="C1429" s="981" t="s">
        <v>3603</v>
      </c>
      <c r="D1429" s="982">
        <v>3500</v>
      </c>
    </row>
    <row r="1430" spans="1:4" s="33" customFormat="1">
      <c r="A1430" s="963"/>
      <c r="B1430" s="981" t="s">
        <v>3604</v>
      </c>
      <c r="C1430" s="981" t="s">
        <v>3605</v>
      </c>
      <c r="D1430" s="982">
        <v>3500</v>
      </c>
    </row>
    <row r="1431" spans="1:4" s="33" customFormat="1">
      <c r="A1431" s="963"/>
      <c r="B1431" s="981" t="s">
        <v>3606</v>
      </c>
      <c r="C1431" s="981" t="s">
        <v>3605</v>
      </c>
      <c r="D1431" s="982">
        <v>3500</v>
      </c>
    </row>
    <row r="1432" spans="1:4" s="33" customFormat="1">
      <c r="A1432" s="963"/>
      <c r="B1432" s="981" t="s">
        <v>3607</v>
      </c>
      <c r="C1432" s="981" t="s">
        <v>3608</v>
      </c>
      <c r="D1432" s="982">
        <v>1255</v>
      </c>
    </row>
    <row r="1433" spans="1:4" s="33" customFormat="1">
      <c r="A1433" s="963"/>
      <c r="B1433" s="981" t="s">
        <v>3609</v>
      </c>
      <c r="C1433" s="981" t="s">
        <v>3610</v>
      </c>
      <c r="D1433" s="982">
        <v>4125</v>
      </c>
    </row>
    <row r="1434" spans="1:4" s="33" customFormat="1">
      <c r="A1434" s="963"/>
      <c r="B1434" s="981" t="s">
        <v>3611</v>
      </c>
      <c r="C1434" s="981" t="s">
        <v>3612</v>
      </c>
      <c r="D1434" s="982">
        <v>3315</v>
      </c>
    </row>
    <row r="1435" spans="1:4" s="33" customFormat="1">
      <c r="A1435" s="963"/>
      <c r="B1435" s="981" t="s">
        <v>3613</v>
      </c>
      <c r="C1435" s="981" t="s">
        <v>3612</v>
      </c>
      <c r="D1435" s="982">
        <v>3315</v>
      </c>
    </row>
    <row r="1436" spans="1:4" s="33" customFormat="1">
      <c r="A1436" s="963"/>
      <c r="B1436" s="981" t="s">
        <v>3614</v>
      </c>
      <c r="C1436" s="981" t="s">
        <v>3615</v>
      </c>
      <c r="D1436" s="982">
        <v>1250</v>
      </c>
    </row>
    <row r="1437" spans="1:4" s="33" customFormat="1">
      <c r="A1437" s="963"/>
      <c r="B1437" s="981" t="s">
        <v>3616</v>
      </c>
      <c r="C1437" s="981" t="s">
        <v>3615</v>
      </c>
      <c r="D1437" s="982">
        <v>1250</v>
      </c>
    </row>
    <row r="1438" spans="1:4" s="33" customFormat="1">
      <c r="A1438" s="963"/>
      <c r="B1438" s="981" t="s">
        <v>3617</v>
      </c>
      <c r="C1438" s="981" t="s">
        <v>3618</v>
      </c>
      <c r="D1438" s="982">
        <v>781.73</v>
      </c>
    </row>
    <row r="1439" spans="1:4" s="33" customFormat="1">
      <c r="A1439" s="963"/>
      <c r="B1439" s="981" t="s">
        <v>3619</v>
      </c>
      <c r="C1439" s="981" t="s">
        <v>3620</v>
      </c>
      <c r="D1439" s="982">
        <v>2250</v>
      </c>
    </row>
    <row r="1440" spans="1:4" s="33" customFormat="1">
      <c r="A1440" s="963"/>
      <c r="B1440" s="981" t="s">
        <v>3621</v>
      </c>
      <c r="C1440" s="981" t="s">
        <v>3622</v>
      </c>
      <c r="D1440" s="982">
        <v>22669.57</v>
      </c>
    </row>
    <row r="1441" spans="1:4" s="33" customFormat="1">
      <c r="A1441" s="963"/>
      <c r="B1441" s="981" t="s">
        <v>3623</v>
      </c>
      <c r="C1441" s="981" t="s">
        <v>3624</v>
      </c>
      <c r="D1441" s="982">
        <v>20165</v>
      </c>
    </row>
    <row r="1442" spans="1:4" s="33" customFormat="1">
      <c r="A1442" s="963"/>
      <c r="B1442" s="981" t="s">
        <v>3625</v>
      </c>
      <c r="C1442" s="981" t="s">
        <v>3624</v>
      </c>
      <c r="D1442" s="982">
        <v>21265</v>
      </c>
    </row>
    <row r="1443" spans="1:4" s="33" customFormat="1">
      <c r="A1443" s="963"/>
      <c r="B1443" s="981" t="s">
        <v>3626</v>
      </c>
      <c r="C1443" s="981" t="s">
        <v>3627</v>
      </c>
      <c r="D1443" s="982">
        <v>2100</v>
      </c>
    </row>
    <row r="1444" spans="1:4" s="33" customFormat="1">
      <c r="A1444" s="963"/>
      <c r="B1444" s="981" t="s">
        <v>3628</v>
      </c>
      <c r="C1444" s="981" t="s">
        <v>3629</v>
      </c>
      <c r="D1444" s="982">
        <v>4000</v>
      </c>
    </row>
    <row r="1445" spans="1:4" s="33" customFormat="1">
      <c r="A1445" s="963"/>
      <c r="B1445" s="981" t="s">
        <v>3630</v>
      </c>
      <c r="C1445" s="981" t="s">
        <v>3631</v>
      </c>
      <c r="D1445" s="982">
        <v>2721.6</v>
      </c>
    </row>
    <row r="1446" spans="1:4" s="33" customFormat="1">
      <c r="A1446" s="963"/>
      <c r="B1446" s="981" t="s">
        <v>3632</v>
      </c>
      <c r="C1446" s="981" t="s">
        <v>3631</v>
      </c>
      <c r="D1446" s="982">
        <v>2721.6</v>
      </c>
    </row>
    <row r="1447" spans="1:4" s="33" customFormat="1">
      <c r="A1447" s="963"/>
      <c r="B1447" s="981" t="s">
        <v>3633</v>
      </c>
      <c r="C1447" s="981" t="s">
        <v>3631</v>
      </c>
      <c r="D1447" s="982">
        <v>2721.6</v>
      </c>
    </row>
    <row r="1448" spans="1:4" s="33" customFormat="1">
      <c r="A1448" s="963"/>
      <c r="B1448" s="981" t="s">
        <v>3634</v>
      </c>
      <c r="C1448" s="981" t="s">
        <v>3631</v>
      </c>
      <c r="D1448" s="982">
        <v>2721.6</v>
      </c>
    </row>
    <row r="1449" spans="1:4" s="33" customFormat="1">
      <c r="A1449" s="963"/>
      <c r="B1449" s="981" t="s">
        <v>3635</v>
      </c>
      <c r="C1449" s="981" t="s">
        <v>3631</v>
      </c>
      <c r="D1449" s="982">
        <v>2721.6</v>
      </c>
    </row>
    <row r="1450" spans="1:4" s="33" customFormat="1">
      <c r="A1450" s="963"/>
      <c r="B1450" s="981" t="s">
        <v>3636</v>
      </c>
      <c r="C1450" s="981" t="s">
        <v>3631</v>
      </c>
      <c r="D1450" s="982">
        <v>2721.6</v>
      </c>
    </row>
    <row r="1451" spans="1:4" s="33" customFormat="1">
      <c r="A1451" s="963"/>
      <c r="B1451" s="981" t="s">
        <v>3637</v>
      </c>
      <c r="C1451" s="981" t="s">
        <v>3631</v>
      </c>
      <c r="D1451" s="982">
        <v>2721.6</v>
      </c>
    </row>
    <row r="1452" spans="1:4" s="33" customFormat="1">
      <c r="A1452" s="963"/>
      <c r="B1452" s="981" t="s">
        <v>3638</v>
      </c>
      <c r="C1452" s="981" t="s">
        <v>3631</v>
      </c>
      <c r="D1452" s="982">
        <v>2721.6</v>
      </c>
    </row>
    <row r="1453" spans="1:4" s="33" customFormat="1">
      <c r="A1453" s="963"/>
      <c r="B1453" s="981" t="s">
        <v>3639</v>
      </c>
      <c r="C1453" s="981" t="s">
        <v>3631</v>
      </c>
      <c r="D1453" s="982">
        <v>2721.6</v>
      </c>
    </row>
    <row r="1454" spans="1:4" s="33" customFormat="1">
      <c r="A1454" s="963"/>
      <c r="B1454" s="981" t="s">
        <v>3640</v>
      </c>
      <c r="C1454" s="981" t="s">
        <v>3631</v>
      </c>
      <c r="D1454" s="982">
        <v>2721.6</v>
      </c>
    </row>
    <row r="1455" spans="1:4" s="33" customFormat="1">
      <c r="A1455" s="963"/>
      <c r="B1455" s="981" t="s">
        <v>3641</v>
      </c>
      <c r="C1455" s="981" t="s">
        <v>3631</v>
      </c>
      <c r="D1455" s="982">
        <v>2721.6</v>
      </c>
    </row>
    <row r="1456" spans="1:4" s="33" customFormat="1">
      <c r="A1456" s="963"/>
      <c r="B1456" s="981" t="s">
        <v>3642</v>
      </c>
      <c r="C1456" s="981" t="s">
        <v>3631</v>
      </c>
      <c r="D1456" s="982">
        <v>2721.6</v>
      </c>
    </row>
    <row r="1457" spans="1:4" s="33" customFormat="1">
      <c r="A1457" s="963"/>
      <c r="B1457" s="981" t="s">
        <v>3643</v>
      </c>
      <c r="C1457" s="981" t="s">
        <v>3631</v>
      </c>
      <c r="D1457" s="982">
        <v>2721.6</v>
      </c>
    </row>
    <row r="1458" spans="1:4" s="33" customFormat="1">
      <c r="A1458" s="963"/>
      <c r="B1458" s="981" t="s">
        <v>3644</v>
      </c>
      <c r="C1458" s="981" t="s">
        <v>3631</v>
      </c>
      <c r="D1458" s="982">
        <v>2721.6</v>
      </c>
    </row>
    <row r="1459" spans="1:4" s="33" customFormat="1">
      <c r="A1459" s="963"/>
      <c r="B1459" s="981" t="s">
        <v>3645</v>
      </c>
      <c r="C1459" s="981" t="s">
        <v>3631</v>
      </c>
      <c r="D1459" s="982">
        <v>2721.6</v>
      </c>
    </row>
    <row r="1460" spans="1:4" s="33" customFormat="1">
      <c r="A1460" s="963"/>
      <c r="B1460" s="981" t="s">
        <v>3646</v>
      </c>
      <c r="C1460" s="981" t="s">
        <v>3631</v>
      </c>
      <c r="D1460" s="982">
        <v>2721.6</v>
      </c>
    </row>
    <row r="1461" spans="1:4" s="33" customFormat="1">
      <c r="A1461" s="963"/>
      <c r="B1461" s="981" t="s">
        <v>3647</v>
      </c>
      <c r="C1461" s="981" t="s">
        <v>3648</v>
      </c>
      <c r="D1461" s="982">
        <v>21996</v>
      </c>
    </row>
    <row r="1462" spans="1:4" s="33" customFormat="1">
      <c r="A1462" s="963"/>
      <c r="B1462" s="981" t="s">
        <v>3649</v>
      </c>
      <c r="C1462" s="981" t="s">
        <v>3650</v>
      </c>
      <c r="D1462" s="982">
        <v>3652.17</v>
      </c>
    </row>
    <row r="1463" spans="1:4" s="33" customFormat="1">
      <c r="A1463" s="963"/>
      <c r="B1463" s="981" t="s">
        <v>3651</v>
      </c>
      <c r="C1463" s="981" t="s">
        <v>3652</v>
      </c>
      <c r="D1463" s="982">
        <v>868.7</v>
      </c>
    </row>
    <row r="1464" spans="1:4" s="33" customFormat="1">
      <c r="A1464" s="963"/>
      <c r="B1464" s="981" t="s">
        <v>3653</v>
      </c>
      <c r="C1464" s="981" t="s">
        <v>3654</v>
      </c>
      <c r="D1464" s="982">
        <v>2900</v>
      </c>
    </row>
    <row r="1465" spans="1:4" s="33" customFormat="1">
      <c r="A1465" s="963"/>
      <c r="B1465" s="981" t="s">
        <v>3655</v>
      </c>
      <c r="C1465" s="981" t="s">
        <v>3656</v>
      </c>
      <c r="D1465" s="982">
        <v>1651.3</v>
      </c>
    </row>
    <row r="1466" spans="1:4" s="33" customFormat="1">
      <c r="A1466" s="963"/>
      <c r="B1466" s="981" t="s">
        <v>3657</v>
      </c>
      <c r="C1466" s="981" t="s">
        <v>3658</v>
      </c>
      <c r="D1466" s="982">
        <v>4350</v>
      </c>
    </row>
    <row r="1467" spans="1:4" s="33" customFormat="1">
      <c r="A1467" s="963"/>
      <c r="B1467" s="981" t="s">
        <v>3659</v>
      </c>
      <c r="C1467" s="981" t="s">
        <v>3660</v>
      </c>
      <c r="D1467" s="982">
        <v>4350</v>
      </c>
    </row>
    <row r="1468" spans="1:4" s="33" customFormat="1">
      <c r="A1468" s="963"/>
      <c r="B1468" s="981" t="s">
        <v>3661</v>
      </c>
      <c r="C1468" s="981" t="s">
        <v>3660</v>
      </c>
      <c r="D1468" s="982">
        <v>4350</v>
      </c>
    </row>
    <row r="1469" spans="1:4" s="33" customFormat="1">
      <c r="A1469" s="963"/>
      <c r="B1469" s="981" t="s">
        <v>3662</v>
      </c>
      <c r="C1469" s="981" t="s">
        <v>3663</v>
      </c>
      <c r="D1469" s="982">
        <v>4347.83</v>
      </c>
    </row>
    <row r="1470" spans="1:4" s="33" customFormat="1">
      <c r="A1470" s="963"/>
      <c r="B1470" s="981" t="s">
        <v>3664</v>
      </c>
      <c r="C1470" s="981" t="s">
        <v>3665</v>
      </c>
      <c r="D1470" s="982">
        <v>867.83</v>
      </c>
    </row>
    <row r="1471" spans="1:4" s="33" customFormat="1">
      <c r="A1471" s="963"/>
      <c r="B1471" s="981" t="s">
        <v>3666</v>
      </c>
      <c r="C1471" s="981" t="s">
        <v>3667</v>
      </c>
      <c r="D1471" s="982">
        <v>1564.35</v>
      </c>
    </row>
    <row r="1472" spans="1:4" s="33" customFormat="1">
      <c r="A1472" s="963"/>
      <c r="B1472" s="981" t="s">
        <v>3668</v>
      </c>
      <c r="C1472" s="981" t="s">
        <v>3669</v>
      </c>
      <c r="D1472" s="982">
        <v>1155.55</v>
      </c>
    </row>
    <row r="1473" spans="1:4" s="33" customFormat="1">
      <c r="A1473" s="963"/>
      <c r="B1473" s="981" t="s">
        <v>3670</v>
      </c>
      <c r="C1473" s="981" t="s">
        <v>3669</v>
      </c>
      <c r="D1473" s="982">
        <v>1155.55</v>
      </c>
    </row>
    <row r="1474" spans="1:4" s="33" customFormat="1">
      <c r="A1474" s="963"/>
      <c r="B1474" s="981" t="s">
        <v>3671</v>
      </c>
      <c r="C1474" s="981" t="s">
        <v>3669</v>
      </c>
      <c r="D1474" s="982">
        <v>1155.55</v>
      </c>
    </row>
    <row r="1475" spans="1:4" s="33" customFormat="1">
      <c r="A1475" s="963"/>
      <c r="B1475" s="981" t="s">
        <v>3672</v>
      </c>
      <c r="C1475" s="981" t="s">
        <v>3669</v>
      </c>
      <c r="D1475" s="982">
        <v>1155.55</v>
      </c>
    </row>
    <row r="1476" spans="1:4" s="33" customFormat="1">
      <c r="A1476" s="963"/>
      <c r="B1476" s="981" t="s">
        <v>3673</v>
      </c>
      <c r="C1476" s="981" t="s">
        <v>3674</v>
      </c>
      <c r="D1476" s="982">
        <v>1244.51</v>
      </c>
    </row>
    <row r="1477" spans="1:4" s="33" customFormat="1">
      <c r="A1477" s="963"/>
      <c r="B1477" s="981" t="s">
        <v>3675</v>
      </c>
      <c r="C1477" s="981" t="s">
        <v>3676</v>
      </c>
      <c r="D1477" s="982">
        <v>1244.51</v>
      </c>
    </row>
    <row r="1478" spans="1:4" s="33" customFormat="1">
      <c r="A1478" s="963"/>
      <c r="B1478" s="981" t="s">
        <v>3677</v>
      </c>
      <c r="C1478" s="981" t="s">
        <v>3678</v>
      </c>
      <c r="D1478" s="982">
        <v>1422.42</v>
      </c>
    </row>
    <row r="1479" spans="1:4" s="33" customFormat="1">
      <c r="A1479" s="963"/>
      <c r="B1479" s="981" t="s">
        <v>3679</v>
      </c>
      <c r="C1479" s="981" t="s">
        <v>3680</v>
      </c>
      <c r="D1479" s="982">
        <v>1426.09</v>
      </c>
    </row>
    <row r="1480" spans="1:4" s="33" customFormat="1">
      <c r="A1480" s="963"/>
      <c r="B1480" s="981" t="s">
        <v>3681</v>
      </c>
      <c r="C1480" s="981" t="s">
        <v>3682</v>
      </c>
      <c r="D1480" s="982">
        <v>1064.3499999999999</v>
      </c>
    </row>
    <row r="1481" spans="1:4" s="33" customFormat="1">
      <c r="A1481" s="963"/>
      <c r="B1481" s="981" t="s">
        <v>3683</v>
      </c>
      <c r="C1481" s="981" t="s">
        <v>3684</v>
      </c>
      <c r="D1481" s="982">
        <v>7689.75</v>
      </c>
    </row>
    <row r="1482" spans="1:4" s="33" customFormat="1">
      <c r="A1482" s="963"/>
      <c r="B1482" s="981" t="s">
        <v>3685</v>
      </c>
      <c r="C1482" s="981" t="s">
        <v>3686</v>
      </c>
      <c r="D1482" s="982">
        <v>2700</v>
      </c>
    </row>
    <row r="1483" spans="1:4" s="33" customFormat="1">
      <c r="A1483" s="963"/>
      <c r="B1483" s="981" t="s">
        <v>3687</v>
      </c>
      <c r="C1483" s="981" t="s">
        <v>3455</v>
      </c>
      <c r="D1483" s="982">
        <v>1070</v>
      </c>
    </row>
    <row r="1484" spans="1:4" s="33" customFormat="1">
      <c r="A1484" s="963"/>
      <c r="B1484" s="981" t="s">
        <v>3688</v>
      </c>
      <c r="C1484" s="981" t="s">
        <v>3455</v>
      </c>
      <c r="D1484" s="982">
        <v>1070</v>
      </c>
    </row>
    <row r="1485" spans="1:4" s="33" customFormat="1">
      <c r="A1485" s="963"/>
      <c r="B1485" s="981" t="s">
        <v>3689</v>
      </c>
      <c r="C1485" s="981" t="s">
        <v>3455</v>
      </c>
      <c r="D1485" s="982">
        <v>1070</v>
      </c>
    </row>
    <row r="1486" spans="1:4" s="33" customFormat="1">
      <c r="A1486" s="963"/>
      <c r="B1486" s="981" t="s">
        <v>3690</v>
      </c>
      <c r="C1486" s="981" t="s">
        <v>3455</v>
      </c>
      <c r="D1486" s="982">
        <v>1070</v>
      </c>
    </row>
    <row r="1487" spans="1:4" s="33" customFormat="1">
      <c r="A1487" s="963"/>
      <c r="B1487" s="981" t="s">
        <v>3691</v>
      </c>
      <c r="C1487" s="981" t="s">
        <v>3455</v>
      </c>
      <c r="D1487" s="982">
        <v>1070</v>
      </c>
    </row>
    <row r="1488" spans="1:4" s="33" customFormat="1">
      <c r="A1488" s="963"/>
      <c r="B1488" s="981" t="s">
        <v>3692</v>
      </c>
      <c r="C1488" s="981" t="s">
        <v>3455</v>
      </c>
      <c r="D1488" s="982">
        <v>1070</v>
      </c>
    </row>
    <row r="1489" spans="1:4" s="33" customFormat="1">
      <c r="A1489" s="963"/>
      <c r="B1489" s="981" t="s">
        <v>3693</v>
      </c>
      <c r="C1489" s="981" t="s">
        <v>3455</v>
      </c>
      <c r="D1489" s="982">
        <v>1070</v>
      </c>
    </row>
    <row r="1490" spans="1:4" s="33" customFormat="1">
      <c r="A1490" s="963"/>
      <c r="B1490" s="981" t="s">
        <v>3694</v>
      </c>
      <c r="C1490" s="981" t="s">
        <v>3455</v>
      </c>
      <c r="D1490" s="982">
        <v>1070</v>
      </c>
    </row>
    <row r="1491" spans="1:4" s="33" customFormat="1">
      <c r="A1491" s="963"/>
      <c r="B1491" s="981" t="s">
        <v>3695</v>
      </c>
      <c r="C1491" s="981" t="s">
        <v>3455</v>
      </c>
      <c r="D1491" s="982">
        <v>1070</v>
      </c>
    </row>
    <row r="1492" spans="1:4" s="33" customFormat="1">
      <c r="A1492" s="963"/>
      <c r="B1492" s="981" t="s">
        <v>3696</v>
      </c>
      <c r="C1492" s="981" t="s">
        <v>3455</v>
      </c>
      <c r="D1492" s="982">
        <v>1070</v>
      </c>
    </row>
    <row r="1493" spans="1:4" s="33" customFormat="1">
      <c r="A1493" s="963"/>
      <c r="B1493" s="981" t="s">
        <v>3697</v>
      </c>
      <c r="C1493" s="981" t="s">
        <v>3455</v>
      </c>
      <c r="D1493" s="982">
        <v>1070</v>
      </c>
    </row>
    <row r="1494" spans="1:4" s="33" customFormat="1">
      <c r="A1494" s="963"/>
      <c r="B1494" s="981" t="s">
        <v>3698</v>
      </c>
      <c r="C1494" s="981" t="s">
        <v>3455</v>
      </c>
      <c r="D1494" s="982">
        <v>1070</v>
      </c>
    </row>
    <row r="1495" spans="1:4" s="33" customFormat="1">
      <c r="A1495" s="963"/>
      <c r="B1495" s="981" t="s">
        <v>3699</v>
      </c>
      <c r="C1495" s="981" t="s">
        <v>3455</v>
      </c>
      <c r="D1495" s="982">
        <v>1070</v>
      </c>
    </row>
    <row r="1496" spans="1:4" s="33" customFormat="1">
      <c r="A1496" s="963"/>
      <c r="B1496" s="981" t="s">
        <v>3700</v>
      </c>
      <c r="C1496" s="981" t="s">
        <v>3455</v>
      </c>
      <c r="D1496" s="982">
        <v>1070</v>
      </c>
    </row>
    <row r="1497" spans="1:4" s="33" customFormat="1">
      <c r="A1497" s="963"/>
      <c r="B1497" s="981" t="s">
        <v>3701</v>
      </c>
      <c r="C1497" s="981" t="s">
        <v>3455</v>
      </c>
      <c r="D1497" s="982">
        <v>1070</v>
      </c>
    </row>
    <row r="1498" spans="1:4" s="33" customFormat="1">
      <c r="A1498" s="963"/>
      <c r="B1498" s="981" t="s">
        <v>3702</v>
      </c>
      <c r="C1498" s="981" t="s">
        <v>3703</v>
      </c>
      <c r="D1498" s="982">
        <v>7126.68</v>
      </c>
    </row>
    <row r="1499" spans="1:4" s="33" customFormat="1">
      <c r="A1499" s="963"/>
      <c r="B1499" s="981" t="s">
        <v>3704</v>
      </c>
      <c r="C1499" s="981" t="s">
        <v>3705</v>
      </c>
      <c r="D1499" s="982">
        <v>8694.7800000000007</v>
      </c>
    </row>
    <row r="1500" spans="1:4" s="33" customFormat="1">
      <c r="A1500" s="963"/>
      <c r="B1500" s="981" t="s">
        <v>3706</v>
      </c>
      <c r="C1500" s="981" t="s">
        <v>3707</v>
      </c>
      <c r="D1500" s="982">
        <v>2520.88</v>
      </c>
    </row>
    <row r="1501" spans="1:4" s="33" customFormat="1">
      <c r="A1501" s="963"/>
      <c r="B1501" s="981" t="s">
        <v>3708</v>
      </c>
      <c r="C1501" s="981" t="s">
        <v>3707</v>
      </c>
      <c r="D1501" s="982">
        <v>2520.87</v>
      </c>
    </row>
    <row r="1502" spans="1:4" s="33" customFormat="1">
      <c r="A1502" s="963"/>
      <c r="B1502" s="981" t="s">
        <v>3709</v>
      </c>
      <c r="C1502" s="981" t="s">
        <v>3710</v>
      </c>
      <c r="D1502" s="982">
        <v>2608.69</v>
      </c>
    </row>
    <row r="1503" spans="1:4" s="33" customFormat="1">
      <c r="A1503" s="963"/>
      <c r="B1503" s="981" t="s">
        <v>3711</v>
      </c>
      <c r="C1503" s="981" t="s">
        <v>3712</v>
      </c>
      <c r="D1503" s="982">
        <v>3043</v>
      </c>
    </row>
    <row r="1504" spans="1:4" s="33" customFormat="1">
      <c r="A1504" s="963"/>
      <c r="B1504" s="981" t="s">
        <v>3713</v>
      </c>
      <c r="C1504" s="981" t="s">
        <v>3714</v>
      </c>
      <c r="D1504" s="982">
        <v>3349</v>
      </c>
    </row>
    <row r="1505" spans="1:4" s="33" customFormat="1">
      <c r="A1505" s="963"/>
      <c r="B1505" s="981" t="s">
        <v>3715</v>
      </c>
      <c r="C1505" s="981" t="s">
        <v>3716</v>
      </c>
      <c r="D1505" s="982">
        <v>3312</v>
      </c>
    </row>
    <row r="1506" spans="1:4" s="33" customFormat="1">
      <c r="A1506" s="963"/>
      <c r="B1506" s="981" t="s">
        <v>3717</v>
      </c>
      <c r="C1506" s="981" t="s">
        <v>3716</v>
      </c>
      <c r="D1506" s="982">
        <v>3312</v>
      </c>
    </row>
    <row r="1507" spans="1:4" s="33" customFormat="1">
      <c r="A1507" s="963"/>
      <c r="B1507" s="981" t="s">
        <v>3718</v>
      </c>
      <c r="C1507" s="981" t="s">
        <v>3716</v>
      </c>
      <c r="D1507" s="982">
        <v>3312</v>
      </c>
    </row>
    <row r="1508" spans="1:4" s="33" customFormat="1">
      <c r="A1508" s="963"/>
      <c r="B1508" s="981" t="s">
        <v>3719</v>
      </c>
      <c r="C1508" s="981" t="s">
        <v>3716</v>
      </c>
      <c r="D1508" s="982">
        <v>3312</v>
      </c>
    </row>
    <row r="1509" spans="1:4" s="33" customFormat="1">
      <c r="A1509" s="963"/>
      <c r="B1509" s="981" t="s">
        <v>3720</v>
      </c>
      <c r="C1509" s="981" t="s">
        <v>3716</v>
      </c>
      <c r="D1509" s="982">
        <v>3312</v>
      </c>
    </row>
    <row r="1510" spans="1:4" s="33" customFormat="1">
      <c r="A1510" s="963"/>
      <c r="B1510" s="981" t="s">
        <v>3721</v>
      </c>
      <c r="C1510" s="981" t="s">
        <v>3716</v>
      </c>
      <c r="D1510" s="982">
        <v>3312</v>
      </c>
    </row>
    <row r="1511" spans="1:4" s="33" customFormat="1">
      <c r="A1511" s="963"/>
      <c r="B1511" s="981" t="s">
        <v>3722</v>
      </c>
      <c r="C1511" s="981" t="s">
        <v>3723</v>
      </c>
      <c r="D1511" s="982">
        <v>2030</v>
      </c>
    </row>
    <row r="1512" spans="1:4" s="33" customFormat="1">
      <c r="A1512" s="963"/>
      <c r="B1512" s="981" t="s">
        <v>3724</v>
      </c>
      <c r="C1512" s="981" t="s">
        <v>3723</v>
      </c>
      <c r="D1512" s="982">
        <v>2030</v>
      </c>
    </row>
    <row r="1513" spans="1:4" s="33" customFormat="1">
      <c r="A1513" s="963"/>
      <c r="B1513" s="981" t="s">
        <v>3725</v>
      </c>
      <c r="C1513" s="981" t="s">
        <v>3723</v>
      </c>
      <c r="D1513" s="982">
        <v>2030</v>
      </c>
    </row>
    <row r="1514" spans="1:4" s="33" customFormat="1">
      <c r="A1514" s="963"/>
      <c r="B1514" s="981" t="s">
        <v>3726</v>
      </c>
      <c r="C1514" s="981" t="s">
        <v>3727</v>
      </c>
      <c r="D1514" s="982">
        <v>3200</v>
      </c>
    </row>
    <row r="1515" spans="1:4" s="33" customFormat="1">
      <c r="A1515" s="963"/>
      <c r="B1515" s="981" t="s">
        <v>3728</v>
      </c>
      <c r="C1515" s="981" t="s">
        <v>3727</v>
      </c>
      <c r="D1515" s="982">
        <v>3200</v>
      </c>
    </row>
    <row r="1516" spans="1:4" s="33" customFormat="1">
      <c r="A1516" s="963"/>
      <c r="B1516" s="981" t="s">
        <v>3729</v>
      </c>
      <c r="C1516" s="981" t="s">
        <v>3730</v>
      </c>
      <c r="D1516" s="982">
        <v>2180.17</v>
      </c>
    </row>
    <row r="1517" spans="1:4" s="33" customFormat="1">
      <c r="A1517" s="963"/>
      <c r="B1517" s="981" t="s">
        <v>3731</v>
      </c>
      <c r="C1517" s="981" t="s">
        <v>3732</v>
      </c>
      <c r="D1517" s="982">
        <v>41254</v>
      </c>
    </row>
    <row r="1518" spans="1:4" s="33" customFormat="1">
      <c r="A1518" s="963"/>
      <c r="B1518" s="981" t="s">
        <v>3733</v>
      </c>
      <c r="C1518" s="981" t="s">
        <v>3734</v>
      </c>
      <c r="D1518" s="982">
        <v>39720</v>
      </c>
    </row>
    <row r="1519" spans="1:4" s="33" customFormat="1">
      <c r="A1519" s="963"/>
      <c r="B1519" s="981" t="s">
        <v>3735</v>
      </c>
      <c r="C1519" s="981" t="s">
        <v>3736</v>
      </c>
      <c r="D1519" s="982">
        <v>997</v>
      </c>
    </row>
    <row r="1520" spans="1:4" s="33" customFormat="1">
      <c r="A1520" s="963"/>
      <c r="B1520" s="981" t="s">
        <v>3737</v>
      </c>
      <c r="C1520" s="981" t="s">
        <v>3738</v>
      </c>
      <c r="D1520" s="982">
        <v>2488</v>
      </c>
    </row>
    <row r="1521" spans="1:4" s="33" customFormat="1">
      <c r="A1521" s="963"/>
      <c r="B1521" s="981" t="s">
        <v>3739</v>
      </c>
      <c r="C1521" s="981" t="s">
        <v>3740</v>
      </c>
      <c r="D1521" s="982">
        <v>39625</v>
      </c>
    </row>
    <row r="1522" spans="1:4" s="33" customFormat="1">
      <c r="A1522" s="963"/>
      <c r="B1522" s="981" t="s">
        <v>3741</v>
      </c>
      <c r="C1522" s="981" t="s">
        <v>3742</v>
      </c>
      <c r="D1522" s="982">
        <v>1300</v>
      </c>
    </row>
    <row r="1523" spans="1:4" s="33" customFormat="1">
      <c r="A1523" s="963"/>
      <c r="B1523" s="981" t="s">
        <v>3743</v>
      </c>
      <c r="C1523" s="981" t="s">
        <v>3744</v>
      </c>
      <c r="D1523" s="982">
        <v>7883</v>
      </c>
    </row>
    <row r="1524" spans="1:4" s="33" customFormat="1">
      <c r="A1524" s="963"/>
      <c r="B1524" s="981" t="s">
        <v>3745</v>
      </c>
      <c r="C1524" s="981" t="s">
        <v>3744</v>
      </c>
      <c r="D1524" s="982">
        <v>7883</v>
      </c>
    </row>
    <row r="1525" spans="1:4" s="33" customFormat="1">
      <c r="A1525" s="963"/>
      <c r="B1525" s="981" t="s">
        <v>3746</v>
      </c>
      <c r="C1525" s="981" t="s">
        <v>3744</v>
      </c>
      <c r="D1525" s="982">
        <v>7883</v>
      </c>
    </row>
    <row r="1526" spans="1:4" s="33" customFormat="1">
      <c r="A1526" s="963"/>
      <c r="B1526" s="981" t="s">
        <v>3747</v>
      </c>
      <c r="C1526" s="981" t="s">
        <v>3744</v>
      </c>
      <c r="D1526" s="982">
        <v>7883</v>
      </c>
    </row>
    <row r="1527" spans="1:4" s="33" customFormat="1">
      <c r="A1527" s="963"/>
      <c r="B1527" s="981" t="s">
        <v>3748</v>
      </c>
      <c r="C1527" s="981" t="s">
        <v>3749</v>
      </c>
      <c r="D1527" s="982">
        <v>2595</v>
      </c>
    </row>
    <row r="1528" spans="1:4" s="33" customFormat="1">
      <c r="A1528" s="963"/>
      <c r="B1528" s="981" t="s">
        <v>3750</v>
      </c>
      <c r="C1528" s="981" t="s">
        <v>3749</v>
      </c>
      <c r="D1528" s="982">
        <v>2595</v>
      </c>
    </row>
    <row r="1529" spans="1:4" s="33" customFormat="1">
      <c r="A1529" s="963"/>
      <c r="B1529" s="981" t="s">
        <v>3751</v>
      </c>
      <c r="C1529" s="981" t="s">
        <v>3749</v>
      </c>
      <c r="D1529" s="982">
        <v>2595</v>
      </c>
    </row>
    <row r="1530" spans="1:4" s="33" customFormat="1">
      <c r="A1530" s="963"/>
      <c r="B1530" s="981" t="s">
        <v>3752</v>
      </c>
      <c r="C1530" s="981" t="s">
        <v>3749</v>
      </c>
      <c r="D1530" s="982">
        <v>2595</v>
      </c>
    </row>
    <row r="1531" spans="1:4" s="33" customFormat="1">
      <c r="A1531" s="963"/>
      <c r="B1531" s="981" t="s">
        <v>3753</v>
      </c>
      <c r="C1531" s="981" t="s">
        <v>3754</v>
      </c>
      <c r="D1531" s="982">
        <v>1080</v>
      </c>
    </row>
    <row r="1532" spans="1:4" s="33" customFormat="1">
      <c r="A1532" s="963"/>
      <c r="B1532" s="981" t="s">
        <v>3755</v>
      </c>
      <c r="C1532" s="981" t="s">
        <v>3756</v>
      </c>
      <c r="D1532" s="982">
        <v>4083.53</v>
      </c>
    </row>
    <row r="1533" spans="1:4" s="33" customFormat="1">
      <c r="A1533" s="963"/>
      <c r="B1533" s="981" t="s">
        <v>3757</v>
      </c>
      <c r="C1533" s="981" t="s">
        <v>3758</v>
      </c>
      <c r="D1533" s="982">
        <v>1343.97</v>
      </c>
    </row>
    <row r="1534" spans="1:4" s="33" customFormat="1">
      <c r="A1534" s="963"/>
      <c r="B1534" s="981" t="s">
        <v>3759</v>
      </c>
      <c r="C1534" s="981" t="s">
        <v>3760</v>
      </c>
      <c r="D1534" s="982">
        <v>1430.17</v>
      </c>
    </row>
    <row r="1535" spans="1:4" s="33" customFormat="1">
      <c r="A1535" s="963"/>
      <c r="B1535" s="981" t="s">
        <v>3761</v>
      </c>
      <c r="C1535" s="981" t="s">
        <v>3762</v>
      </c>
      <c r="D1535" s="982">
        <v>7757.76</v>
      </c>
    </row>
    <row r="1536" spans="1:4" s="33" customFormat="1">
      <c r="A1536" s="963"/>
      <c r="B1536" s="981" t="s">
        <v>3763</v>
      </c>
      <c r="C1536" s="981" t="s">
        <v>3764</v>
      </c>
      <c r="D1536" s="982">
        <v>5689.66</v>
      </c>
    </row>
    <row r="1537" spans="1:4" s="33" customFormat="1">
      <c r="A1537" s="963"/>
      <c r="B1537" s="981" t="s">
        <v>3765</v>
      </c>
      <c r="C1537" s="981" t="s">
        <v>3766</v>
      </c>
      <c r="D1537" s="982">
        <v>2480.17</v>
      </c>
    </row>
    <row r="1538" spans="1:4" s="33" customFormat="1">
      <c r="A1538" s="963"/>
      <c r="B1538" s="981" t="s">
        <v>3767</v>
      </c>
      <c r="C1538" s="981" t="s">
        <v>3768</v>
      </c>
      <c r="D1538" s="982">
        <v>1940.21</v>
      </c>
    </row>
    <row r="1539" spans="1:4" s="33" customFormat="1">
      <c r="A1539" s="963"/>
      <c r="B1539" s="981" t="s">
        <v>3769</v>
      </c>
      <c r="C1539" s="981" t="s">
        <v>1754</v>
      </c>
      <c r="D1539" s="982">
        <v>22586.21</v>
      </c>
    </row>
    <row r="1540" spans="1:4" s="33" customFormat="1">
      <c r="A1540" s="963"/>
      <c r="B1540" s="981" t="s">
        <v>3770</v>
      </c>
      <c r="C1540" s="981" t="s">
        <v>3771</v>
      </c>
      <c r="D1540" s="982">
        <v>3350</v>
      </c>
    </row>
    <row r="1541" spans="1:4" s="33" customFormat="1">
      <c r="A1541" s="963"/>
      <c r="B1541" s="981" t="s">
        <v>3772</v>
      </c>
      <c r="C1541" s="981" t="s">
        <v>3771</v>
      </c>
      <c r="D1541" s="982">
        <v>3350</v>
      </c>
    </row>
    <row r="1542" spans="1:4" s="33" customFormat="1">
      <c r="A1542" s="963"/>
      <c r="B1542" s="981" t="s">
        <v>3773</v>
      </c>
      <c r="C1542" s="981" t="s">
        <v>3774</v>
      </c>
      <c r="D1542" s="982">
        <v>3157</v>
      </c>
    </row>
    <row r="1543" spans="1:4" s="33" customFormat="1">
      <c r="A1543" s="963"/>
      <c r="B1543" s="981" t="s">
        <v>3775</v>
      </c>
      <c r="C1543" s="981" t="s">
        <v>3776</v>
      </c>
      <c r="D1543" s="982">
        <v>1695.03</v>
      </c>
    </row>
    <row r="1544" spans="1:4" s="33" customFormat="1">
      <c r="A1544" s="963"/>
      <c r="B1544" s="981" t="s">
        <v>3777</v>
      </c>
      <c r="C1544" s="981" t="s">
        <v>3778</v>
      </c>
      <c r="D1544" s="982">
        <v>31034.48</v>
      </c>
    </row>
    <row r="1545" spans="1:4" s="33" customFormat="1">
      <c r="A1545" s="963"/>
      <c r="B1545" s="981" t="s">
        <v>3779</v>
      </c>
      <c r="C1545" s="981" t="s">
        <v>3780</v>
      </c>
      <c r="D1545" s="982">
        <v>4482.76</v>
      </c>
    </row>
    <row r="1546" spans="1:4" s="33" customFormat="1">
      <c r="A1546" s="963"/>
      <c r="B1546" s="981" t="s">
        <v>3781</v>
      </c>
      <c r="C1546" s="981" t="s">
        <v>3782</v>
      </c>
      <c r="D1546" s="982">
        <v>1800</v>
      </c>
    </row>
    <row r="1547" spans="1:4" s="33" customFormat="1">
      <c r="A1547" s="963"/>
      <c r="B1547" s="981" t="s">
        <v>3783</v>
      </c>
      <c r="C1547" s="981" t="s">
        <v>3784</v>
      </c>
      <c r="D1547" s="982">
        <v>3700</v>
      </c>
    </row>
    <row r="1548" spans="1:4" s="33" customFormat="1">
      <c r="A1548" s="963"/>
      <c r="B1548" s="981" t="s">
        <v>3785</v>
      </c>
      <c r="C1548" s="981" t="s">
        <v>3786</v>
      </c>
      <c r="D1548" s="982">
        <v>3444.84</v>
      </c>
    </row>
    <row r="1549" spans="1:4" s="33" customFormat="1">
      <c r="A1549" s="963"/>
      <c r="B1549" s="981" t="s">
        <v>3787</v>
      </c>
      <c r="C1549" s="981" t="s">
        <v>3788</v>
      </c>
      <c r="D1549" s="982">
        <v>331.9</v>
      </c>
    </row>
    <row r="1550" spans="1:4" s="33" customFormat="1">
      <c r="A1550" s="963"/>
      <c r="B1550" s="981" t="s">
        <v>3789</v>
      </c>
      <c r="C1550" s="981" t="s">
        <v>3790</v>
      </c>
      <c r="D1550" s="982">
        <v>25862.7</v>
      </c>
    </row>
    <row r="1551" spans="1:4" s="33" customFormat="1">
      <c r="A1551" s="963"/>
      <c r="B1551" s="981" t="s">
        <v>3791</v>
      </c>
      <c r="C1551" s="981" t="s">
        <v>3790</v>
      </c>
      <c r="D1551" s="982">
        <v>25862.7</v>
      </c>
    </row>
    <row r="1552" spans="1:4" s="33" customFormat="1">
      <c r="A1552" s="963"/>
      <c r="B1552" s="981" t="s">
        <v>3792</v>
      </c>
      <c r="C1552" s="981" t="s">
        <v>3790</v>
      </c>
      <c r="D1552" s="982">
        <v>25862.7</v>
      </c>
    </row>
    <row r="1553" spans="1:4" s="33" customFormat="1">
      <c r="A1553" s="963"/>
      <c r="B1553" s="981" t="s">
        <v>3793</v>
      </c>
      <c r="C1553" s="981" t="s">
        <v>3794</v>
      </c>
      <c r="D1553" s="982">
        <v>6034.48</v>
      </c>
    </row>
    <row r="1554" spans="1:4" s="33" customFormat="1">
      <c r="A1554" s="963"/>
      <c r="B1554" s="981" t="s">
        <v>3795</v>
      </c>
      <c r="C1554" s="981" t="s">
        <v>3796</v>
      </c>
      <c r="D1554" s="982">
        <v>6206.9</v>
      </c>
    </row>
    <row r="1555" spans="1:4" s="33" customFormat="1">
      <c r="A1555" s="963"/>
      <c r="B1555" s="981" t="s">
        <v>3797</v>
      </c>
      <c r="C1555" s="981" t="s">
        <v>3798</v>
      </c>
      <c r="D1555" s="982">
        <v>10581.88</v>
      </c>
    </row>
    <row r="1556" spans="1:4" s="33" customFormat="1">
      <c r="A1556" s="963"/>
      <c r="B1556" s="981" t="s">
        <v>3799</v>
      </c>
      <c r="C1556" s="981" t="s">
        <v>3798</v>
      </c>
      <c r="D1556" s="982">
        <v>10581.88</v>
      </c>
    </row>
    <row r="1557" spans="1:4" s="33" customFormat="1">
      <c r="A1557" s="963"/>
      <c r="B1557" s="981" t="s">
        <v>3800</v>
      </c>
      <c r="C1557" s="981" t="s">
        <v>3801</v>
      </c>
      <c r="D1557" s="982">
        <v>1321.97</v>
      </c>
    </row>
    <row r="1558" spans="1:4" s="33" customFormat="1">
      <c r="A1558" s="963"/>
      <c r="B1558" s="981" t="s">
        <v>3802</v>
      </c>
      <c r="C1558" s="981" t="s">
        <v>3801</v>
      </c>
      <c r="D1558" s="982">
        <v>1321.97</v>
      </c>
    </row>
    <row r="1559" spans="1:4" s="33" customFormat="1">
      <c r="A1559" s="963"/>
      <c r="B1559" s="981" t="s">
        <v>3803</v>
      </c>
      <c r="C1559" s="981" t="s">
        <v>3804</v>
      </c>
      <c r="D1559" s="982">
        <v>5800</v>
      </c>
    </row>
    <row r="1560" spans="1:4" s="33" customFormat="1">
      <c r="A1560" s="963"/>
      <c r="B1560" s="981" t="s">
        <v>3805</v>
      </c>
      <c r="C1560" s="981" t="s">
        <v>3806</v>
      </c>
      <c r="D1560" s="982">
        <v>1895.69</v>
      </c>
    </row>
    <row r="1561" spans="1:4" s="33" customFormat="1">
      <c r="A1561" s="963"/>
      <c r="B1561" s="981" t="s">
        <v>3807</v>
      </c>
      <c r="C1561" s="981" t="s">
        <v>3808</v>
      </c>
      <c r="D1561" s="982">
        <v>3135</v>
      </c>
    </row>
    <row r="1562" spans="1:4" s="33" customFormat="1">
      <c r="A1562" s="963"/>
      <c r="B1562" s="981" t="s">
        <v>3809</v>
      </c>
      <c r="C1562" s="981" t="s">
        <v>3810</v>
      </c>
      <c r="D1562" s="982">
        <v>2843.99</v>
      </c>
    </row>
    <row r="1563" spans="1:4" s="33" customFormat="1">
      <c r="A1563" s="963"/>
      <c r="B1563" s="981" t="s">
        <v>3811</v>
      </c>
      <c r="C1563" s="981" t="s">
        <v>3812</v>
      </c>
      <c r="D1563" s="982">
        <v>2585.34</v>
      </c>
    </row>
    <row r="1564" spans="1:4" s="33" customFormat="1">
      <c r="A1564" s="963"/>
      <c r="B1564" s="981" t="s">
        <v>3813</v>
      </c>
      <c r="C1564" s="981" t="s">
        <v>3814</v>
      </c>
      <c r="D1564" s="982">
        <v>6889.69</v>
      </c>
    </row>
    <row r="1565" spans="1:4" s="33" customFormat="1">
      <c r="A1565" s="963"/>
      <c r="B1565" s="981" t="s">
        <v>3815</v>
      </c>
      <c r="C1565" s="981" t="s">
        <v>3816</v>
      </c>
      <c r="D1565" s="982">
        <v>10000</v>
      </c>
    </row>
    <row r="1566" spans="1:4" s="33" customFormat="1">
      <c r="A1566" s="963"/>
      <c r="B1566" s="981" t="s">
        <v>3817</v>
      </c>
      <c r="C1566" s="981" t="s">
        <v>3818</v>
      </c>
      <c r="D1566" s="982">
        <v>8900</v>
      </c>
    </row>
    <row r="1567" spans="1:4" s="33" customFormat="1">
      <c r="A1567" s="963"/>
      <c r="B1567" s="981" t="s">
        <v>3819</v>
      </c>
      <c r="C1567" s="981" t="s">
        <v>3820</v>
      </c>
      <c r="D1567" s="982">
        <v>2232.16</v>
      </c>
    </row>
    <row r="1568" spans="1:4" s="33" customFormat="1">
      <c r="A1568" s="963"/>
      <c r="B1568" s="981" t="s">
        <v>3821</v>
      </c>
      <c r="C1568" s="981" t="s">
        <v>3822</v>
      </c>
      <c r="D1568" s="982">
        <v>6600</v>
      </c>
    </row>
    <row r="1569" spans="1:4" s="33" customFormat="1">
      <c r="A1569" s="963"/>
      <c r="B1569" s="981" t="s">
        <v>3823</v>
      </c>
      <c r="C1569" s="981" t="s">
        <v>3824</v>
      </c>
      <c r="D1569" s="982">
        <v>4500</v>
      </c>
    </row>
    <row r="1570" spans="1:4" s="33" customFormat="1">
      <c r="A1570" s="963"/>
      <c r="B1570" s="981" t="s">
        <v>3825</v>
      </c>
      <c r="C1570" s="981" t="s">
        <v>3826</v>
      </c>
      <c r="D1570" s="982">
        <v>2411.36</v>
      </c>
    </row>
    <row r="1571" spans="1:4" s="33" customFormat="1">
      <c r="A1571" s="963"/>
      <c r="B1571" s="981" t="s">
        <v>3827</v>
      </c>
      <c r="C1571" s="981" t="s">
        <v>3828</v>
      </c>
      <c r="D1571" s="982">
        <v>28964.14</v>
      </c>
    </row>
    <row r="1572" spans="1:4" s="33" customFormat="1">
      <c r="A1572" s="963"/>
      <c r="B1572" s="981" t="s">
        <v>3829</v>
      </c>
      <c r="C1572" s="999" t="s">
        <v>3830</v>
      </c>
      <c r="D1572" s="1000">
        <f>7164+6676</f>
        <v>13840</v>
      </c>
    </row>
    <row r="1573" spans="1:4" s="33" customFormat="1">
      <c r="A1573" s="963"/>
      <c r="B1573" s="981" t="s">
        <v>3831</v>
      </c>
      <c r="C1573" s="999" t="s">
        <v>3832</v>
      </c>
      <c r="D1573" s="1000">
        <v>2380.2399999999998</v>
      </c>
    </row>
    <row r="1574" spans="1:4" s="33" customFormat="1">
      <c r="A1574" s="963"/>
      <c r="B1574" s="981" t="s">
        <v>3833</v>
      </c>
      <c r="C1574" s="999" t="s">
        <v>3834</v>
      </c>
      <c r="D1574" s="1000">
        <v>6100</v>
      </c>
    </row>
    <row r="1575" spans="1:4" s="33" customFormat="1">
      <c r="A1575" s="963"/>
      <c r="B1575" s="981" t="s">
        <v>3835</v>
      </c>
      <c r="C1575" s="999" t="s">
        <v>3836</v>
      </c>
      <c r="D1575" s="1000">
        <v>2154.31</v>
      </c>
    </row>
    <row r="1576" spans="1:4" s="33" customFormat="1">
      <c r="A1576" s="963"/>
      <c r="B1576" s="981" t="s">
        <v>3837</v>
      </c>
      <c r="C1576" s="999" t="s">
        <v>3838</v>
      </c>
      <c r="D1576" s="1000">
        <v>2681.89</v>
      </c>
    </row>
    <row r="1577" spans="1:4" s="33" customFormat="1">
      <c r="A1577" s="963"/>
      <c r="B1577" s="981" t="s">
        <v>3839</v>
      </c>
      <c r="C1577" s="981" t="s">
        <v>3840</v>
      </c>
      <c r="D1577" s="982">
        <v>3016.38</v>
      </c>
    </row>
    <row r="1578" spans="1:4" s="33" customFormat="1">
      <c r="A1578" s="963"/>
      <c r="B1578" s="981" t="s">
        <v>3841</v>
      </c>
      <c r="C1578" s="981" t="s">
        <v>3842</v>
      </c>
      <c r="D1578" s="982">
        <v>3414.66</v>
      </c>
    </row>
    <row r="1579" spans="1:4" s="33" customFormat="1">
      <c r="A1579" s="963"/>
      <c r="B1579" s="981" t="s">
        <v>3843</v>
      </c>
      <c r="C1579" s="999" t="s">
        <v>1916</v>
      </c>
      <c r="D1579" s="982">
        <v>2578</v>
      </c>
    </row>
    <row r="1580" spans="1:4" s="33" customFormat="1">
      <c r="A1580" s="963"/>
      <c r="B1580" s="981" t="s">
        <v>3844</v>
      </c>
      <c r="C1580" s="981" t="s">
        <v>3845</v>
      </c>
      <c r="D1580" s="985">
        <v>2644.81</v>
      </c>
    </row>
    <row r="1581" spans="1:4" s="33" customFormat="1">
      <c r="A1581" s="963"/>
      <c r="B1581" s="981" t="s">
        <v>3846</v>
      </c>
      <c r="C1581" s="999" t="s">
        <v>3847</v>
      </c>
      <c r="D1581" s="985">
        <v>2110</v>
      </c>
    </row>
    <row r="1582" spans="1:4" s="33" customFormat="1">
      <c r="A1582" s="963"/>
      <c r="B1582" s="981" t="s">
        <v>3848</v>
      </c>
      <c r="C1582" s="999" t="s">
        <v>3849</v>
      </c>
      <c r="D1582" s="985">
        <v>2110</v>
      </c>
    </row>
    <row r="1583" spans="1:4" s="33" customFormat="1">
      <c r="A1583" s="963"/>
      <c r="B1583" s="981" t="s">
        <v>3850</v>
      </c>
      <c r="C1583" s="999" t="s">
        <v>3851</v>
      </c>
      <c r="D1583" s="985">
        <v>7500</v>
      </c>
    </row>
    <row r="1584" spans="1:4" s="33" customFormat="1">
      <c r="A1584" s="963"/>
      <c r="B1584" s="981" t="s">
        <v>3852</v>
      </c>
      <c r="C1584" s="999" t="s">
        <v>3853</v>
      </c>
      <c r="D1584" s="985">
        <v>7850</v>
      </c>
    </row>
    <row r="1585" spans="1:4" s="33" customFormat="1">
      <c r="A1585" s="963"/>
      <c r="B1585" s="981" t="s">
        <v>3854</v>
      </c>
      <c r="C1585" s="999" t="s">
        <v>3855</v>
      </c>
      <c r="D1585" s="985">
        <v>9700</v>
      </c>
    </row>
    <row r="1586" spans="1:4" s="33" customFormat="1">
      <c r="A1586" s="963"/>
      <c r="B1586" s="981" t="s">
        <v>3856</v>
      </c>
      <c r="C1586" s="999" t="s">
        <v>3857</v>
      </c>
      <c r="D1586" s="1001">
        <v>9400</v>
      </c>
    </row>
    <row r="1587" spans="1:4" s="33" customFormat="1">
      <c r="A1587" s="963"/>
      <c r="B1587" s="981" t="s">
        <v>3858</v>
      </c>
      <c r="C1587" s="999" t="s">
        <v>3859</v>
      </c>
      <c r="D1587" s="1001">
        <v>7300</v>
      </c>
    </row>
    <row r="1588" spans="1:4" s="33" customFormat="1">
      <c r="A1588" s="963"/>
      <c r="B1588" s="981" t="s">
        <v>3860</v>
      </c>
      <c r="C1588" s="999" t="s">
        <v>3859</v>
      </c>
      <c r="D1588" s="1001">
        <v>7300</v>
      </c>
    </row>
    <row r="1589" spans="1:4" s="33" customFormat="1">
      <c r="A1589" s="963"/>
      <c r="B1589" s="981" t="s">
        <v>3861</v>
      </c>
      <c r="C1589" s="999" t="s">
        <v>3862</v>
      </c>
      <c r="D1589" s="1001">
        <v>9279.07</v>
      </c>
    </row>
    <row r="1590" spans="1:4" s="33" customFormat="1">
      <c r="A1590" s="963"/>
      <c r="B1590" s="981" t="s">
        <v>3863</v>
      </c>
      <c r="C1590" s="981" t="s">
        <v>1169</v>
      </c>
      <c r="D1590" s="982">
        <v>-509467.52</v>
      </c>
    </row>
    <row r="1591" spans="1:4" s="33" customFormat="1">
      <c r="A1591" s="963"/>
      <c r="B1591" s="979" t="s">
        <v>3864</v>
      </c>
      <c r="C1591" s="973" t="s">
        <v>3865</v>
      </c>
      <c r="D1591" s="980">
        <f>SUM(D1592:D1612)</f>
        <v>161818.39000000001</v>
      </c>
    </row>
    <row r="1592" spans="1:4" s="33" customFormat="1">
      <c r="A1592" s="963"/>
      <c r="B1592" s="981" t="s">
        <v>3866</v>
      </c>
      <c r="C1592" s="981" t="s">
        <v>3867</v>
      </c>
      <c r="D1592" s="982">
        <v>11217</v>
      </c>
    </row>
    <row r="1593" spans="1:4" s="33" customFormat="1">
      <c r="A1593" s="963"/>
      <c r="B1593" s="981" t="s">
        <v>3868</v>
      </c>
      <c r="C1593" s="981" t="s">
        <v>3869</v>
      </c>
      <c r="D1593" s="982">
        <v>1956</v>
      </c>
    </row>
    <row r="1594" spans="1:4" s="33" customFormat="1">
      <c r="A1594" s="963"/>
      <c r="B1594" s="981" t="s">
        <v>3870</v>
      </c>
      <c r="C1594" s="981" t="s">
        <v>3871</v>
      </c>
      <c r="D1594" s="982">
        <v>1213</v>
      </c>
    </row>
    <row r="1595" spans="1:4" s="33" customFormat="1">
      <c r="A1595" s="963"/>
      <c r="B1595" s="981" t="s">
        <v>3872</v>
      </c>
      <c r="C1595" s="981" t="s">
        <v>3873</v>
      </c>
      <c r="D1595" s="982">
        <v>5555.07</v>
      </c>
    </row>
    <row r="1596" spans="1:4" s="33" customFormat="1">
      <c r="A1596" s="963"/>
      <c r="B1596" s="981" t="s">
        <v>3874</v>
      </c>
      <c r="C1596" s="981" t="s">
        <v>3875</v>
      </c>
      <c r="D1596" s="982">
        <v>5905.2</v>
      </c>
    </row>
    <row r="1597" spans="1:4" s="33" customFormat="1">
      <c r="A1597" s="963"/>
      <c r="B1597" s="981" t="s">
        <v>3876</v>
      </c>
      <c r="C1597" s="981" t="s">
        <v>3877</v>
      </c>
      <c r="D1597" s="982">
        <v>20000</v>
      </c>
    </row>
    <row r="1598" spans="1:4" s="33" customFormat="1">
      <c r="A1598" s="963"/>
      <c r="B1598" s="981" t="s">
        <v>3878</v>
      </c>
      <c r="C1598" s="981" t="s">
        <v>3879</v>
      </c>
      <c r="D1598" s="982">
        <v>9029.31</v>
      </c>
    </row>
    <row r="1599" spans="1:4" s="33" customFormat="1">
      <c r="A1599" s="963"/>
      <c r="B1599" s="981" t="s">
        <v>3880</v>
      </c>
      <c r="C1599" s="981" t="s">
        <v>3881</v>
      </c>
      <c r="D1599" s="982">
        <v>16477.88</v>
      </c>
    </row>
    <row r="1600" spans="1:4" s="33" customFormat="1">
      <c r="A1600" s="963"/>
      <c r="B1600" s="981" t="s">
        <v>3882</v>
      </c>
      <c r="C1600" s="981" t="s">
        <v>3883</v>
      </c>
      <c r="D1600" s="982">
        <v>7137.93</v>
      </c>
    </row>
    <row r="1601" spans="1:4" s="33" customFormat="1">
      <c r="A1601" s="963"/>
      <c r="B1601" s="981" t="s">
        <v>3884</v>
      </c>
      <c r="C1601" s="981" t="s">
        <v>3885</v>
      </c>
      <c r="D1601" s="982">
        <v>40950</v>
      </c>
    </row>
    <row r="1602" spans="1:4" s="33" customFormat="1">
      <c r="A1602" s="963"/>
      <c r="B1602" s="981" t="s">
        <v>3886</v>
      </c>
      <c r="C1602" s="981" t="s">
        <v>3887</v>
      </c>
      <c r="D1602" s="982">
        <v>3464.66</v>
      </c>
    </row>
    <row r="1603" spans="1:4" s="33" customFormat="1">
      <c r="A1603" s="963"/>
      <c r="B1603" s="981" t="s">
        <v>3888</v>
      </c>
      <c r="C1603" s="1002" t="s">
        <v>3889</v>
      </c>
      <c r="D1603" s="1000">
        <v>49265.279999999999</v>
      </c>
    </row>
    <row r="1604" spans="1:4" s="33" customFormat="1">
      <c r="A1604" s="963"/>
      <c r="B1604" s="981" t="s">
        <v>3890</v>
      </c>
      <c r="C1604" s="1002" t="s">
        <v>3891</v>
      </c>
      <c r="D1604" s="1000">
        <v>7456.03</v>
      </c>
    </row>
    <row r="1605" spans="1:4" s="33" customFormat="1">
      <c r="A1605" s="963"/>
      <c r="B1605" s="981" t="s">
        <v>3892</v>
      </c>
      <c r="C1605" s="1002" t="s">
        <v>3893</v>
      </c>
      <c r="D1605" s="1000">
        <v>2769.52</v>
      </c>
    </row>
    <row r="1606" spans="1:4" s="33" customFormat="1">
      <c r="A1606" s="963"/>
      <c r="B1606" s="981" t="s">
        <v>3894</v>
      </c>
      <c r="C1606" s="1002" t="s">
        <v>3889</v>
      </c>
      <c r="D1606" s="1000">
        <v>7172.66</v>
      </c>
    </row>
    <row r="1607" spans="1:4" s="33" customFormat="1">
      <c r="A1607" s="963"/>
      <c r="B1607" s="981" t="s">
        <v>3895</v>
      </c>
      <c r="C1607" s="1002" t="s">
        <v>3896</v>
      </c>
      <c r="D1607" s="1000">
        <v>3679.25</v>
      </c>
    </row>
    <row r="1608" spans="1:4" s="33" customFormat="1">
      <c r="A1608" s="963"/>
      <c r="B1608" s="981" t="s">
        <v>3897</v>
      </c>
      <c r="C1608" s="1002" t="s">
        <v>3898</v>
      </c>
      <c r="D1608" s="1000">
        <v>4232.2299999999996</v>
      </c>
    </row>
    <row r="1609" spans="1:4" s="33" customFormat="1">
      <c r="A1609" s="963"/>
      <c r="B1609" s="981" t="s">
        <v>3899</v>
      </c>
      <c r="C1609" s="1002" t="s">
        <v>3900</v>
      </c>
      <c r="D1609" s="1000">
        <v>6680</v>
      </c>
    </row>
    <row r="1610" spans="1:4" s="33" customFormat="1">
      <c r="A1610" s="963"/>
      <c r="B1610" s="981" t="s">
        <v>3901</v>
      </c>
      <c r="C1610" s="1002" t="s">
        <v>3900</v>
      </c>
      <c r="D1610" s="1000">
        <v>6680</v>
      </c>
    </row>
    <row r="1611" spans="1:4" s="33" customFormat="1">
      <c r="A1611" s="963"/>
      <c r="B1611" s="981" t="s">
        <v>3902</v>
      </c>
      <c r="C1611" s="1002" t="s">
        <v>3903</v>
      </c>
      <c r="D1611" s="1003">
        <v>3188.79</v>
      </c>
    </row>
    <row r="1612" spans="1:4" s="33" customFormat="1">
      <c r="A1612" s="963"/>
      <c r="B1612" s="1004" t="s">
        <v>3904</v>
      </c>
      <c r="C1612" s="1005" t="s">
        <v>1169</v>
      </c>
      <c r="D1612" s="1006">
        <v>-52211.42</v>
      </c>
    </row>
    <row r="1613" spans="1:4" s="33" customFormat="1">
      <c r="A1613" s="963"/>
      <c r="B1613" s="979" t="s">
        <v>3905</v>
      </c>
      <c r="C1613" s="973" t="s">
        <v>3906</v>
      </c>
      <c r="D1613" s="980">
        <f>SUM(D1614:D1626)</f>
        <v>1252281.3100000003</v>
      </c>
    </row>
    <row r="1614" spans="1:4" s="33" customFormat="1">
      <c r="A1614" s="963"/>
      <c r="B1614" s="981" t="s">
        <v>3907</v>
      </c>
      <c r="C1614" s="981" t="s">
        <v>3908</v>
      </c>
      <c r="D1614" s="982">
        <v>63228.57</v>
      </c>
    </row>
    <row r="1615" spans="1:4" s="33" customFormat="1">
      <c r="A1615" s="963"/>
      <c r="B1615" s="981" t="s">
        <v>3909</v>
      </c>
      <c r="C1615" s="981" t="s">
        <v>3910</v>
      </c>
      <c r="D1615" s="985">
        <v>94347.83</v>
      </c>
    </row>
    <row r="1616" spans="1:4" s="33" customFormat="1">
      <c r="A1616" s="963"/>
      <c r="B1616" s="981" t="s">
        <v>3911</v>
      </c>
      <c r="C1616" s="981" t="s">
        <v>3912</v>
      </c>
      <c r="D1616" s="985">
        <v>166062.07</v>
      </c>
    </row>
    <row r="1617" spans="1:4" s="33" customFormat="1">
      <c r="A1617" s="963"/>
      <c r="B1617" s="981" t="s">
        <v>3913</v>
      </c>
      <c r="C1617" s="981" t="s">
        <v>3914</v>
      </c>
      <c r="D1617" s="985">
        <v>73213.649999999994</v>
      </c>
    </row>
    <row r="1618" spans="1:4" s="33" customFormat="1">
      <c r="A1618" s="963"/>
      <c r="B1618" s="981" t="s">
        <v>3915</v>
      </c>
      <c r="C1618" s="981" t="s">
        <v>3914</v>
      </c>
      <c r="D1618" s="985">
        <v>73213.649999999994</v>
      </c>
    </row>
    <row r="1619" spans="1:4" s="33" customFormat="1">
      <c r="A1619" s="963"/>
      <c r="B1619" s="981" t="s">
        <v>3916</v>
      </c>
      <c r="C1619" s="981" t="s">
        <v>3917</v>
      </c>
      <c r="D1619" s="985">
        <v>70556.039999999994</v>
      </c>
    </row>
    <row r="1620" spans="1:4" s="33" customFormat="1">
      <c r="A1620" s="963"/>
      <c r="B1620" s="981" t="s">
        <v>3918</v>
      </c>
      <c r="C1620" s="981" t="s">
        <v>3917</v>
      </c>
      <c r="D1620" s="985">
        <v>70556.039999999994</v>
      </c>
    </row>
    <row r="1621" spans="1:4" s="33" customFormat="1">
      <c r="A1621" s="1007"/>
      <c r="B1621" s="981" t="s">
        <v>3919</v>
      </c>
      <c r="C1621" s="981" t="s">
        <v>3917</v>
      </c>
      <c r="D1621" s="985">
        <v>70556.039999999994</v>
      </c>
    </row>
    <row r="1622" spans="1:4" s="33" customFormat="1">
      <c r="A1622" s="1007"/>
      <c r="B1622" s="981" t="s">
        <v>3920</v>
      </c>
      <c r="C1622" s="981" t="s">
        <v>3917</v>
      </c>
      <c r="D1622" s="985">
        <v>70556.039999999994</v>
      </c>
    </row>
    <row r="1623" spans="1:4" s="33" customFormat="1">
      <c r="A1623" s="1007"/>
      <c r="B1623" s="981" t="s">
        <v>3921</v>
      </c>
      <c r="C1623" s="981" t="s">
        <v>3917</v>
      </c>
      <c r="D1623" s="985">
        <v>70556.039999999994</v>
      </c>
    </row>
    <row r="1624" spans="1:4" s="33" customFormat="1">
      <c r="A1624" s="1007"/>
      <c r="B1624" s="981" t="s">
        <v>3922</v>
      </c>
      <c r="C1624" s="981" t="s">
        <v>3917</v>
      </c>
      <c r="D1624" s="985">
        <v>70556.039999999994</v>
      </c>
    </row>
    <row r="1625" spans="1:4" s="33" customFormat="1">
      <c r="A1625" s="1007"/>
      <c r="B1625" s="981" t="s">
        <v>3923</v>
      </c>
      <c r="C1625" s="981" t="s">
        <v>3924</v>
      </c>
      <c r="D1625" s="985">
        <v>237068.96</v>
      </c>
    </row>
    <row r="1626" spans="1:4" s="33" customFormat="1">
      <c r="A1626" s="1007"/>
      <c r="B1626" s="981" t="s">
        <v>3925</v>
      </c>
      <c r="C1626" s="981" t="s">
        <v>3926</v>
      </c>
      <c r="D1626" s="985">
        <v>121810.34</v>
      </c>
    </row>
    <row r="1627" spans="1:4" s="33" customFormat="1">
      <c r="A1627" s="1007"/>
      <c r="B1627" s="1008" t="s">
        <v>3927</v>
      </c>
      <c r="C1627" s="992" t="s">
        <v>3928</v>
      </c>
      <c r="D1627" s="980">
        <f>SUM(D1628:D2135)</f>
        <v>4722823.3900000025</v>
      </c>
    </row>
    <row r="1628" spans="1:4" s="33" customFormat="1">
      <c r="A1628" s="1007"/>
      <c r="B1628" s="981" t="s">
        <v>3929</v>
      </c>
      <c r="C1628" s="981" t="s">
        <v>3930</v>
      </c>
      <c r="D1628" s="982">
        <v>11000</v>
      </c>
    </row>
    <row r="1629" spans="1:4" s="33" customFormat="1">
      <c r="A1629" s="1007"/>
      <c r="B1629" s="981" t="s">
        <v>3931</v>
      </c>
      <c r="C1629" s="981" t="s">
        <v>3932</v>
      </c>
      <c r="D1629" s="982">
        <v>113868.6</v>
      </c>
    </row>
    <row r="1630" spans="1:4" s="33" customFormat="1">
      <c r="A1630" s="1007"/>
      <c r="B1630" s="981" t="s">
        <v>3933</v>
      </c>
      <c r="C1630" s="981" t="s">
        <v>3934</v>
      </c>
      <c r="D1630" s="982">
        <v>3390.44</v>
      </c>
    </row>
    <row r="1631" spans="1:4" s="33" customFormat="1">
      <c r="A1631" s="1007"/>
      <c r="B1631" s="981" t="s">
        <v>3935</v>
      </c>
      <c r="C1631" s="981" t="s">
        <v>3936</v>
      </c>
      <c r="D1631" s="982">
        <v>626</v>
      </c>
    </row>
    <row r="1632" spans="1:4" s="33" customFormat="1">
      <c r="A1632" s="1007"/>
      <c r="B1632" s="981" t="s">
        <v>3937</v>
      </c>
      <c r="C1632" s="981" t="s">
        <v>3938</v>
      </c>
      <c r="D1632" s="982">
        <v>578</v>
      </c>
    </row>
    <row r="1633" spans="1:4" s="33" customFormat="1">
      <c r="A1633" s="1007"/>
      <c r="B1633" s="981" t="s">
        <v>3939</v>
      </c>
      <c r="C1633" s="981" t="s">
        <v>3940</v>
      </c>
      <c r="D1633" s="982">
        <v>212</v>
      </c>
    </row>
    <row r="1634" spans="1:4" s="33" customFormat="1">
      <c r="A1634" s="1007"/>
      <c r="B1634" s="981" t="s">
        <v>3941</v>
      </c>
      <c r="C1634" s="981" t="s">
        <v>3940</v>
      </c>
      <c r="D1634" s="982">
        <v>212</v>
      </c>
    </row>
    <row r="1635" spans="1:4" s="33" customFormat="1">
      <c r="A1635" s="1007"/>
      <c r="B1635" s="981" t="s">
        <v>3942</v>
      </c>
      <c r="C1635" s="981" t="s">
        <v>3943</v>
      </c>
      <c r="D1635" s="982">
        <v>417</v>
      </c>
    </row>
    <row r="1636" spans="1:4" s="33" customFormat="1">
      <c r="A1636" s="1007"/>
      <c r="B1636" s="981" t="s">
        <v>3944</v>
      </c>
      <c r="C1636" s="981" t="s">
        <v>3945</v>
      </c>
      <c r="D1636" s="982">
        <v>407</v>
      </c>
    </row>
    <row r="1637" spans="1:4" s="33" customFormat="1">
      <c r="A1637" s="1007"/>
      <c r="B1637" s="981" t="s">
        <v>3946</v>
      </c>
      <c r="C1637" s="981" t="s">
        <v>3947</v>
      </c>
      <c r="D1637" s="982">
        <v>81</v>
      </c>
    </row>
    <row r="1638" spans="1:4" s="33" customFormat="1">
      <c r="A1638" s="1007"/>
      <c r="B1638" s="981" t="s">
        <v>3948</v>
      </c>
      <c r="C1638" s="981" t="s">
        <v>3949</v>
      </c>
      <c r="D1638" s="982">
        <v>9986</v>
      </c>
    </row>
    <row r="1639" spans="1:4" s="33" customFormat="1">
      <c r="A1639" s="1007"/>
      <c r="B1639" s="981" t="s">
        <v>3950</v>
      </c>
      <c r="C1639" s="981" t="s">
        <v>3951</v>
      </c>
      <c r="D1639" s="982">
        <v>9986</v>
      </c>
    </row>
    <row r="1640" spans="1:4" s="33" customFormat="1">
      <c r="A1640" s="1007"/>
      <c r="B1640" s="981" t="s">
        <v>3952</v>
      </c>
      <c r="C1640" s="981" t="s">
        <v>3953</v>
      </c>
      <c r="D1640" s="982">
        <v>1942</v>
      </c>
    </row>
    <row r="1641" spans="1:4" s="33" customFormat="1">
      <c r="A1641" s="1007"/>
      <c r="B1641" s="981" t="s">
        <v>3954</v>
      </c>
      <c r="C1641" s="981" t="s">
        <v>3955</v>
      </c>
      <c r="D1641" s="982">
        <v>9986</v>
      </c>
    </row>
    <row r="1642" spans="1:4" s="33" customFormat="1">
      <c r="A1642" s="1007"/>
      <c r="B1642" s="981" t="s">
        <v>3956</v>
      </c>
      <c r="C1642" s="981" t="s">
        <v>3957</v>
      </c>
      <c r="D1642" s="982">
        <v>19706</v>
      </c>
    </row>
    <row r="1643" spans="1:4" s="33" customFormat="1">
      <c r="A1643" s="1007"/>
      <c r="B1643" s="981" t="s">
        <v>3958</v>
      </c>
      <c r="C1643" s="981" t="s">
        <v>3959</v>
      </c>
      <c r="D1643" s="982">
        <v>6761</v>
      </c>
    </row>
    <row r="1644" spans="1:4" s="33" customFormat="1">
      <c r="A1644" s="1007"/>
      <c r="B1644" s="981" t="s">
        <v>3960</v>
      </c>
      <c r="C1644" s="981" t="s">
        <v>3961</v>
      </c>
      <c r="D1644" s="982">
        <v>6761</v>
      </c>
    </row>
    <row r="1645" spans="1:4" s="33" customFormat="1">
      <c r="A1645" s="1007"/>
      <c r="B1645" s="981" t="s">
        <v>3962</v>
      </c>
      <c r="C1645" s="981" t="s">
        <v>3963</v>
      </c>
      <c r="D1645" s="982">
        <v>6761</v>
      </c>
    </row>
    <row r="1646" spans="1:4" s="33" customFormat="1">
      <c r="A1646" s="1007"/>
      <c r="B1646" s="981" t="s">
        <v>3964</v>
      </c>
      <c r="C1646" s="981" t="s">
        <v>3965</v>
      </c>
      <c r="D1646" s="982">
        <v>6761</v>
      </c>
    </row>
    <row r="1647" spans="1:4" s="33" customFormat="1">
      <c r="A1647" s="1007"/>
      <c r="B1647" s="981" t="s">
        <v>3966</v>
      </c>
      <c r="C1647" s="981" t="s">
        <v>3967</v>
      </c>
      <c r="D1647" s="982">
        <v>19577.919999999998</v>
      </c>
    </row>
    <row r="1648" spans="1:4" s="33" customFormat="1">
      <c r="A1648" s="1007"/>
      <c r="B1648" s="981" t="s">
        <v>3968</v>
      </c>
      <c r="C1648" s="981" t="s">
        <v>3969</v>
      </c>
      <c r="D1648" s="982">
        <v>7410</v>
      </c>
    </row>
    <row r="1649" spans="1:4" s="33" customFormat="1">
      <c r="A1649" s="1007"/>
      <c r="B1649" s="981" t="s">
        <v>3970</v>
      </c>
      <c r="C1649" s="981" t="s">
        <v>3969</v>
      </c>
      <c r="D1649" s="982">
        <v>7410</v>
      </c>
    </row>
    <row r="1650" spans="1:4" s="33" customFormat="1">
      <c r="A1650" s="1007"/>
      <c r="B1650" s="981" t="s">
        <v>3971</v>
      </c>
      <c r="C1650" s="981" t="s">
        <v>3969</v>
      </c>
      <c r="D1650" s="982">
        <v>7410</v>
      </c>
    </row>
    <row r="1651" spans="1:4" s="33" customFormat="1">
      <c r="A1651" s="1007"/>
      <c r="B1651" s="981" t="s">
        <v>3972</v>
      </c>
      <c r="C1651" s="981" t="s">
        <v>3973</v>
      </c>
      <c r="D1651" s="982">
        <v>1185</v>
      </c>
    </row>
    <row r="1652" spans="1:4" s="33" customFormat="1">
      <c r="A1652" s="1007"/>
      <c r="B1652" s="981" t="s">
        <v>3974</v>
      </c>
      <c r="C1652" s="981" t="s">
        <v>3973</v>
      </c>
      <c r="D1652" s="982">
        <v>1185</v>
      </c>
    </row>
    <row r="1653" spans="1:4" s="33" customFormat="1">
      <c r="A1653" s="1007"/>
      <c r="B1653" s="981" t="s">
        <v>3975</v>
      </c>
      <c r="C1653" s="981" t="s">
        <v>3976</v>
      </c>
      <c r="D1653" s="982">
        <v>6380</v>
      </c>
    </row>
    <row r="1654" spans="1:4" s="33" customFormat="1">
      <c r="A1654" s="1007"/>
      <c r="B1654" s="981" t="s">
        <v>3977</v>
      </c>
      <c r="C1654" s="981" t="s">
        <v>3978</v>
      </c>
      <c r="D1654" s="982">
        <v>6380</v>
      </c>
    </row>
    <row r="1655" spans="1:4" s="33" customFormat="1">
      <c r="A1655" s="1007"/>
      <c r="B1655" s="981" t="s">
        <v>3979</v>
      </c>
      <c r="C1655" s="981" t="s">
        <v>3980</v>
      </c>
      <c r="D1655" s="982">
        <v>8127</v>
      </c>
    </row>
    <row r="1656" spans="1:4" s="33" customFormat="1">
      <c r="A1656" s="1007"/>
      <c r="B1656" s="981" t="s">
        <v>3981</v>
      </c>
      <c r="C1656" s="981" t="s">
        <v>2213</v>
      </c>
      <c r="D1656" s="982">
        <v>3324</v>
      </c>
    </row>
    <row r="1657" spans="1:4" s="33" customFormat="1">
      <c r="A1657" s="1007"/>
      <c r="B1657" s="981" t="s">
        <v>3982</v>
      </c>
      <c r="C1657" s="981" t="s">
        <v>2213</v>
      </c>
      <c r="D1657" s="982">
        <v>3324</v>
      </c>
    </row>
    <row r="1658" spans="1:4" s="33" customFormat="1">
      <c r="A1658" s="1007"/>
      <c r="B1658" s="981" t="s">
        <v>3983</v>
      </c>
      <c r="C1658" s="981" t="s">
        <v>3984</v>
      </c>
      <c r="D1658" s="982">
        <v>1390</v>
      </c>
    </row>
    <row r="1659" spans="1:4" s="33" customFormat="1">
      <c r="A1659" s="1007"/>
      <c r="B1659" s="981" t="s">
        <v>3985</v>
      </c>
      <c r="C1659" s="981" t="s">
        <v>3984</v>
      </c>
      <c r="D1659" s="982">
        <v>1390</v>
      </c>
    </row>
    <row r="1660" spans="1:4" s="33" customFormat="1">
      <c r="A1660" s="1007"/>
      <c r="B1660" s="981" t="s">
        <v>3986</v>
      </c>
      <c r="C1660" s="981" t="s">
        <v>3984</v>
      </c>
      <c r="D1660" s="982">
        <v>1390</v>
      </c>
    </row>
    <row r="1661" spans="1:4" s="33" customFormat="1">
      <c r="A1661" s="1007"/>
      <c r="B1661" s="981" t="s">
        <v>3987</v>
      </c>
      <c r="C1661" s="981" t="s">
        <v>3988</v>
      </c>
      <c r="D1661" s="982">
        <v>1800</v>
      </c>
    </row>
    <row r="1662" spans="1:4" s="33" customFormat="1">
      <c r="A1662" s="1007"/>
      <c r="B1662" s="981" t="s">
        <v>3989</v>
      </c>
      <c r="C1662" s="981" t="s">
        <v>3990</v>
      </c>
      <c r="D1662" s="982">
        <v>1800</v>
      </c>
    </row>
    <row r="1663" spans="1:4" s="33" customFormat="1">
      <c r="A1663" s="1007"/>
      <c r="B1663" s="981" t="s">
        <v>3991</v>
      </c>
      <c r="C1663" s="981" t="s">
        <v>3992</v>
      </c>
      <c r="D1663" s="982">
        <v>1800</v>
      </c>
    </row>
    <row r="1664" spans="1:4" s="33" customFormat="1">
      <c r="A1664" s="1007"/>
      <c r="B1664" s="981" t="s">
        <v>3993</v>
      </c>
      <c r="C1664" s="981" t="s">
        <v>3994</v>
      </c>
      <c r="D1664" s="982">
        <v>1800</v>
      </c>
    </row>
    <row r="1665" spans="1:4" s="33" customFormat="1">
      <c r="A1665" s="1007"/>
      <c r="B1665" s="981" t="s">
        <v>3995</v>
      </c>
      <c r="C1665" s="981" t="s">
        <v>3996</v>
      </c>
      <c r="D1665" s="982">
        <v>1800</v>
      </c>
    </row>
    <row r="1666" spans="1:4" s="33" customFormat="1">
      <c r="A1666" s="1007"/>
      <c r="B1666" s="981" t="s">
        <v>3997</v>
      </c>
      <c r="C1666" s="981" t="s">
        <v>3998</v>
      </c>
      <c r="D1666" s="982">
        <v>5800</v>
      </c>
    </row>
    <row r="1667" spans="1:4" s="33" customFormat="1">
      <c r="A1667" s="1007"/>
      <c r="B1667" s="981" t="s">
        <v>3999</v>
      </c>
      <c r="C1667" s="981" t="s">
        <v>3998</v>
      </c>
      <c r="D1667" s="982">
        <v>5800</v>
      </c>
    </row>
    <row r="1668" spans="1:4" s="33" customFormat="1">
      <c r="A1668" s="1007"/>
      <c r="B1668" s="981" t="s">
        <v>4000</v>
      </c>
      <c r="C1668" s="981" t="s">
        <v>3984</v>
      </c>
      <c r="D1668" s="982">
        <v>1360</v>
      </c>
    </row>
    <row r="1669" spans="1:4" s="33" customFormat="1">
      <c r="A1669" s="1007"/>
      <c r="B1669" s="981" t="s">
        <v>4001</v>
      </c>
      <c r="C1669" s="981" t="s">
        <v>3984</v>
      </c>
      <c r="D1669" s="982">
        <v>1360</v>
      </c>
    </row>
    <row r="1670" spans="1:4" s="33" customFormat="1">
      <c r="A1670" s="1007"/>
      <c r="B1670" s="981" t="s">
        <v>4002</v>
      </c>
      <c r="C1670" s="981" t="s">
        <v>4003</v>
      </c>
      <c r="D1670" s="982">
        <v>2170</v>
      </c>
    </row>
    <row r="1671" spans="1:4" s="33" customFormat="1">
      <c r="A1671" s="1007"/>
      <c r="B1671" s="981" t="s">
        <v>4004</v>
      </c>
      <c r="C1671" s="981" t="s">
        <v>4005</v>
      </c>
      <c r="D1671" s="982">
        <v>1390</v>
      </c>
    </row>
    <row r="1672" spans="1:4" s="33" customFormat="1">
      <c r="A1672" s="1007"/>
      <c r="B1672" s="981" t="s">
        <v>4006</v>
      </c>
      <c r="C1672" s="981" t="s">
        <v>4005</v>
      </c>
      <c r="D1672" s="982">
        <v>1390</v>
      </c>
    </row>
    <row r="1673" spans="1:4" s="33" customFormat="1">
      <c r="A1673" s="1007"/>
      <c r="B1673" s="981" t="s">
        <v>4007</v>
      </c>
      <c r="C1673" s="981" t="s">
        <v>4008</v>
      </c>
      <c r="D1673" s="982">
        <v>1470</v>
      </c>
    </row>
    <row r="1674" spans="1:4" s="33" customFormat="1">
      <c r="A1674" s="1007"/>
      <c r="B1674" s="981" t="s">
        <v>4009</v>
      </c>
      <c r="C1674" s="981" t="s">
        <v>4010</v>
      </c>
      <c r="D1674" s="982">
        <v>2135</v>
      </c>
    </row>
    <row r="1675" spans="1:4" s="33" customFormat="1">
      <c r="A1675" s="1007"/>
      <c r="B1675" s="981" t="s">
        <v>4011</v>
      </c>
      <c r="C1675" s="981" t="s">
        <v>4005</v>
      </c>
      <c r="D1675" s="982">
        <v>1390</v>
      </c>
    </row>
    <row r="1676" spans="1:4" s="33" customFormat="1">
      <c r="A1676" s="1007"/>
      <c r="B1676" s="981" t="s">
        <v>4012</v>
      </c>
      <c r="C1676" s="981" t="s">
        <v>3984</v>
      </c>
      <c r="D1676" s="982">
        <v>1390</v>
      </c>
    </row>
    <row r="1677" spans="1:4" s="33" customFormat="1">
      <c r="A1677" s="1007"/>
      <c r="B1677" s="981" t="s">
        <v>4013</v>
      </c>
      <c r="C1677" s="981" t="s">
        <v>4014</v>
      </c>
      <c r="D1677" s="982">
        <v>1300</v>
      </c>
    </row>
    <row r="1678" spans="1:4" s="33" customFormat="1">
      <c r="A1678" s="1007"/>
      <c r="B1678" s="981" t="s">
        <v>4015</v>
      </c>
      <c r="C1678" s="981" t="s">
        <v>4014</v>
      </c>
      <c r="D1678" s="982">
        <v>1300</v>
      </c>
    </row>
    <row r="1679" spans="1:4" s="33" customFormat="1">
      <c r="A1679" s="1007"/>
      <c r="B1679" s="981" t="s">
        <v>4016</v>
      </c>
      <c r="C1679" s="981" t="s">
        <v>4014</v>
      </c>
      <c r="D1679" s="982">
        <v>1300</v>
      </c>
    </row>
    <row r="1680" spans="1:4" s="33" customFormat="1">
      <c r="A1680" s="1007"/>
      <c r="B1680" s="981" t="s">
        <v>4017</v>
      </c>
      <c r="C1680" s="981" t="s">
        <v>4014</v>
      </c>
      <c r="D1680" s="982">
        <v>1300</v>
      </c>
    </row>
    <row r="1681" spans="1:4" s="33" customFormat="1">
      <c r="A1681" s="1007"/>
      <c r="B1681" s="981" t="s">
        <v>4018</v>
      </c>
      <c r="C1681" s="981" t="s">
        <v>4014</v>
      </c>
      <c r="D1681" s="982">
        <v>1300</v>
      </c>
    </row>
    <row r="1682" spans="1:4" s="33" customFormat="1">
      <c r="A1682" s="1007"/>
      <c r="B1682" s="981" t="s">
        <v>4019</v>
      </c>
      <c r="C1682" s="981" t="s">
        <v>4020</v>
      </c>
      <c r="D1682" s="982">
        <v>1285</v>
      </c>
    </row>
    <row r="1683" spans="1:4" s="33" customFormat="1">
      <c r="A1683" s="1007"/>
      <c r="B1683" s="981" t="s">
        <v>4021</v>
      </c>
      <c r="C1683" s="981" t="s">
        <v>4022</v>
      </c>
      <c r="D1683" s="982">
        <v>1285</v>
      </c>
    </row>
    <row r="1684" spans="1:4" s="33" customFormat="1">
      <c r="A1684" s="1007"/>
      <c r="B1684" s="981" t="s">
        <v>4023</v>
      </c>
      <c r="C1684" s="981" t="s">
        <v>4020</v>
      </c>
      <c r="D1684" s="982">
        <v>1285</v>
      </c>
    </row>
    <row r="1685" spans="1:4" s="33" customFormat="1">
      <c r="A1685" s="1007"/>
      <c r="B1685" s="981" t="s">
        <v>4024</v>
      </c>
      <c r="C1685" s="981" t="s">
        <v>4025</v>
      </c>
      <c r="D1685" s="982">
        <v>1285</v>
      </c>
    </row>
    <row r="1686" spans="1:4" s="33" customFormat="1">
      <c r="A1686" s="1007"/>
      <c r="B1686" s="981" t="s">
        <v>4026</v>
      </c>
      <c r="C1686" s="981" t="s">
        <v>4027</v>
      </c>
      <c r="D1686" s="982">
        <v>1285</v>
      </c>
    </row>
    <row r="1687" spans="1:4" s="33" customFormat="1">
      <c r="A1687" s="1007"/>
      <c r="B1687" s="981" t="s">
        <v>4028</v>
      </c>
      <c r="C1687" s="981" t="s">
        <v>4022</v>
      </c>
      <c r="D1687" s="982">
        <v>1285</v>
      </c>
    </row>
    <row r="1688" spans="1:4" s="33" customFormat="1">
      <c r="A1688" s="1007"/>
      <c r="B1688" s="981" t="s">
        <v>4029</v>
      </c>
      <c r="C1688" s="981" t="s">
        <v>4022</v>
      </c>
      <c r="D1688" s="982">
        <v>1285</v>
      </c>
    </row>
    <row r="1689" spans="1:4" s="33" customFormat="1">
      <c r="A1689" s="1007"/>
      <c r="B1689" s="981" t="s">
        <v>4030</v>
      </c>
      <c r="C1689" s="981" t="s">
        <v>4031</v>
      </c>
      <c r="D1689" s="982">
        <v>1285</v>
      </c>
    </row>
    <row r="1690" spans="1:4" s="33" customFormat="1">
      <c r="A1690" s="1007"/>
      <c r="B1690" s="981" t="s">
        <v>4032</v>
      </c>
      <c r="C1690" s="981" t="s">
        <v>4033</v>
      </c>
      <c r="D1690" s="982">
        <v>1285</v>
      </c>
    </row>
    <row r="1691" spans="1:4" s="33" customFormat="1">
      <c r="A1691" s="1007"/>
      <c r="B1691" s="981" t="s">
        <v>4034</v>
      </c>
      <c r="C1691" s="981" t="s">
        <v>4035</v>
      </c>
      <c r="D1691" s="982">
        <v>1285</v>
      </c>
    </row>
    <row r="1692" spans="1:4" s="33" customFormat="1">
      <c r="A1692" s="1007"/>
      <c r="B1692" s="981" t="s">
        <v>4036</v>
      </c>
      <c r="C1692" s="981" t="s">
        <v>4037</v>
      </c>
      <c r="D1692" s="982">
        <v>1000.72</v>
      </c>
    </row>
    <row r="1693" spans="1:4" s="33" customFormat="1">
      <c r="A1693" s="1007"/>
      <c r="B1693" s="981" t="s">
        <v>4038</v>
      </c>
      <c r="C1693" s="981" t="s">
        <v>4039</v>
      </c>
      <c r="D1693" s="982">
        <v>3950</v>
      </c>
    </row>
    <row r="1694" spans="1:4" s="33" customFormat="1">
      <c r="A1694" s="1007"/>
      <c r="B1694" s="981" t="s">
        <v>4040</v>
      </c>
      <c r="C1694" s="981" t="s">
        <v>4041</v>
      </c>
      <c r="D1694" s="982">
        <v>1260</v>
      </c>
    </row>
    <row r="1695" spans="1:4" s="33" customFormat="1">
      <c r="A1695" s="1007"/>
      <c r="B1695" s="981" t="s">
        <v>4042</v>
      </c>
      <c r="C1695" s="981" t="s">
        <v>4043</v>
      </c>
      <c r="D1695" s="982">
        <v>1285</v>
      </c>
    </row>
    <row r="1696" spans="1:4" s="33" customFormat="1">
      <c r="A1696" s="1007"/>
      <c r="B1696" s="981" t="s">
        <v>4044</v>
      </c>
      <c r="C1696" s="981" t="s">
        <v>4043</v>
      </c>
      <c r="D1696" s="982">
        <v>1285</v>
      </c>
    </row>
    <row r="1697" spans="1:4" s="33" customFormat="1">
      <c r="A1697" s="1007"/>
      <c r="B1697" s="981" t="s">
        <v>4045</v>
      </c>
      <c r="C1697" s="981" t="s">
        <v>4046</v>
      </c>
      <c r="D1697" s="982">
        <v>1285</v>
      </c>
    </row>
    <row r="1698" spans="1:4" s="33" customFormat="1">
      <c r="A1698" s="1007"/>
      <c r="B1698" s="981" t="s">
        <v>4047</v>
      </c>
      <c r="C1698" s="981" t="s">
        <v>4046</v>
      </c>
      <c r="D1698" s="982">
        <v>1285</v>
      </c>
    </row>
    <row r="1699" spans="1:4" s="33" customFormat="1">
      <c r="A1699" s="1007"/>
      <c r="B1699" s="981" t="s">
        <v>4048</v>
      </c>
      <c r="C1699" s="981" t="s">
        <v>4014</v>
      </c>
      <c r="D1699" s="982">
        <v>1285</v>
      </c>
    </row>
    <row r="1700" spans="1:4" s="33" customFormat="1">
      <c r="A1700" s="1007"/>
      <c r="B1700" s="981" t="s">
        <v>4049</v>
      </c>
      <c r="C1700" s="981" t="s">
        <v>4014</v>
      </c>
      <c r="D1700" s="982">
        <v>1285</v>
      </c>
    </row>
    <row r="1701" spans="1:4" s="33" customFormat="1">
      <c r="A1701" s="1007"/>
      <c r="B1701" s="981" t="s">
        <v>4050</v>
      </c>
      <c r="C1701" s="981" t="s">
        <v>4051</v>
      </c>
      <c r="D1701" s="982">
        <v>1285</v>
      </c>
    </row>
    <row r="1702" spans="1:4" s="33" customFormat="1">
      <c r="A1702" s="1007"/>
      <c r="B1702" s="981" t="s">
        <v>4052</v>
      </c>
      <c r="C1702" s="981" t="s">
        <v>4051</v>
      </c>
      <c r="D1702" s="982">
        <v>1285</v>
      </c>
    </row>
    <row r="1703" spans="1:4" s="33" customFormat="1">
      <c r="A1703" s="1007"/>
      <c r="B1703" s="981" t="s">
        <v>4053</v>
      </c>
      <c r="C1703" s="981" t="s">
        <v>4051</v>
      </c>
      <c r="D1703" s="982">
        <v>1285</v>
      </c>
    </row>
    <row r="1704" spans="1:4" s="33" customFormat="1">
      <c r="A1704" s="1007"/>
      <c r="B1704" s="981" t="s">
        <v>4054</v>
      </c>
      <c r="C1704" s="981" t="s">
        <v>4055</v>
      </c>
      <c r="D1704" s="982">
        <v>1475</v>
      </c>
    </row>
    <row r="1705" spans="1:4" s="33" customFormat="1">
      <c r="A1705" s="1007"/>
      <c r="B1705" s="981" t="s">
        <v>4056</v>
      </c>
      <c r="C1705" s="981" t="s">
        <v>4057</v>
      </c>
      <c r="D1705" s="982">
        <v>30185</v>
      </c>
    </row>
    <row r="1706" spans="1:4" s="33" customFormat="1">
      <c r="A1706" s="1007"/>
      <c r="B1706" s="981" t="s">
        <v>4058</v>
      </c>
      <c r="C1706" s="981" t="s">
        <v>4057</v>
      </c>
      <c r="D1706" s="982">
        <v>30185</v>
      </c>
    </row>
    <row r="1707" spans="1:4" s="33" customFormat="1">
      <c r="A1707" s="1007"/>
      <c r="B1707" s="981" t="s">
        <v>4059</v>
      </c>
      <c r="C1707" s="981" t="s">
        <v>4057</v>
      </c>
      <c r="D1707" s="982">
        <v>30185</v>
      </c>
    </row>
    <row r="1708" spans="1:4" s="33" customFormat="1">
      <c r="A1708" s="1007"/>
      <c r="B1708" s="981" t="s">
        <v>4060</v>
      </c>
      <c r="C1708" s="981" t="s">
        <v>4057</v>
      </c>
      <c r="D1708" s="982">
        <v>30185</v>
      </c>
    </row>
    <row r="1709" spans="1:4" s="33" customFormat="1">
      <c r="A1709" s="1007"/>
      <c r="B1709" s="981" t="s">
        <v>4061</v>
      </c>
      <c r="C1709" s="981" t="s">
        <v>4057</v>
      </c>
      <c r="D1709" s="982">
        <v>30185</v>
      </c>
    </row>
    <row r="1710" spans="1:4" s="33" customFormat="1">
      <c r="A1710" s="1007"/>
      <c r="B1710" s="981" t="s">
        <v>4062</v>
      </c>
      <c r="C1710" s="981" t="s">
        <v>4057</v>
      </c>
      <c r="D1710" s="982">
        <v>30185</v>
      </c>
    </row>
    <row r="1711" spans="1:4" s="33" customFormat="1">
      <c r="A1711" s="1007"/>
      <c r="B1711" s="981" t="s">
        <v>4063</v>
      </c>
      <c r="C1711" s="981" t="s">
        <v>4057</v>
      </c>
      <c r="D1711" s="982">
        <v>30185</v>
      </c>
    </row>
    <row r="1712" spans="1:4" s="33" customFormat="1">
      <c r="A1712" s="1007"/>
      <c r="B1712" s="981" t="s">
        <v>4064</v>
      </c>
      <c r="C1712" s="981" t="s">
        <v>4057</v>
      </c>
      <c r="D1712" s="982">
        <v>30185</v>
      </c>
    </row>
    <row r="1713" spans="1:4" s="33" customFormat="1">
      <c r="A1713" s="1007"/>
      <c r="B1713" s="981" t="s">
        <v>4065</v>
      </c>
      <c r="C1713" s="981" t="s">
        <v>4057</v>
      </c>
      <c r="D1713" s="982">
        <v>30185</v>
      </c>
    </row>
    <row r="1714" spans="1:4" s="33" customFormat="1">
      <c r="A1714" s="1007"/>
      <c r="B1714" s="981" t="s">
        <v>4066</v>
      </c>
      <c r="C1714" s="981" t="s">
        <v>4057</v>
      </c>
      <c r="D1714" s="982">
        <v>30185</v>
      </c>
    </row>
    <row r="1715" spans="1:4" s="33" customFormat="1">
      <c r="A1715" s="1007"/>
      <c r="B1715" s="981" t="s">
        <v>4067</v>
      </c>
      <c r="C1715" s="981" t="s">
        <v>4057</v>
      </c>
      <c r="D1715" s="982">
        <v>30185</v>
      </c>
    </row>
    <row r="1716" spans="1:4" s="33" customFormat="1">
      <c r="A1716" s="1007"/>
      <c r="B1716" s="981" t="s">
        <v>4068</v>
      </c>
      <c r="C1716" s="981" t="s">
        <v>4057</v>
      </c>
      <c r="D1716" s="982">
        <v>30185</v>
      </c>
    </row>
    <row r="1717" spans="1:4" s="33" customFormat="1">
      <c r="A1717" s="1007"/>
      <c r="B1717" s="981" t="s">
        <v>4069</v>
      </c>
      <c r="C1717" s="981" t="s">
        <v>4057</v>
      </c>
      <c r="D1717" s="982">
        <v>30185</v>
      </c>
    </row>
    <row r="1718" spans="1:4" s="33" customFormat="1">
      <c r="A1718" s="1007"/>
      <c r="B1718" s="981" t="s">
        <v>4070</v>
      </c>
      <c r="C1718" s="981" t="s">
        <v>4057</v>
      </c>
      <c r="D1718" s="982">
        <v>30185</v>
      </c>
    </row>
    <row r="1719" spans="1:4" s="33" customFormat="1">
      <c r="A1719" s="1007"/>
      <c r="B1719" s="981" t="s">
        <v>4071</v>
      </c>
      <c r="C1719" s="981" t="s">
        <v>4057</v>
      </c>
      <c r="D1719" s="982">
        <v>30185</v>
      </c>
    </row>
    <row r="1720" spans="1:4" s="33" customFormat="1">
      <c r="A1720" s="1007"/>
      <c r="B1720" s="981" t="s">
        <v>4072</v>
      </c>
      <c r="C1720" s="981" t="s">
        <v>4073</v>
      </c>
      <c r="D1720" s="982">
        <v>1285</v>
      </c>
    </row>
    <row r="1721" spans="1:4" s="33" customFormat="1">
      <c r="A1721" s="1007"/>
      <c r="B1721" s="981" t="s">
        <v>4074</v>
      </c>
      <c r="C1721" s="981" t="s">
        <v>4075</v>
      </c>
      <c r="D1721" s="982">
        <v>1285</v>
      </c>
    </row>
    <row r="1722" spans="1:4" s="33" customFormat="1">
      <c r="A1722" s="1007"/>
      <c r="B1722" s="981" t="s">
        <v>4076</v>
      </c>
      <c r="C1722" s="981" t="s">
        <v>4077</v>
      </c>
      <c r="D1722" s="982">
        <v>1285</v>
      </c>
    </row>
    <row r="1723" spans="1:4" s="33" customFormat="1">
      <c r="A1723" s="1007"/>
      <c r="B1723" s="981" t="s">
        <v>4078</v>
      </c>
      <c r="C1723" s="981" t="s">
        <v>4079</v>
      </c>
      <c r="D1723" s="982">
        <v>1285</v>
      </c>
    </row>
    <row r="1724" spans="1:4" s="33" customFormat="1">
      <c r="A1724" s="1007"/>
      <c r="B1724" s="981" t="s">
        <v>4080</v>
      </c>
      <c r="C1724" s="981" t="s">
        <v>4081</v>
      </c>
      <c r="D1724" s="982">
        <v>1285</v>
      </c>
    </row>
    <row r="1725" spans="1:4" s="33" customFormat="1">
      <c r="A1725" s="1007"/>
      <c r="B1725" s="981" t="s">
        <v>4082</v>
      </c>
      <c r="C1725" s="981" t="s">
        <v>4083</v>
      </c>
      <c r="D1725" s="982">
        <v>1121.74</v>
      </c>
    </row>
    <row r="1726" spans="1:4" s="33" customFormat="1">
      <c r="A1726" s="1007"/>
      <c r="B1726" s="981" t="s">
        <v>4084</v>
      </c>
      <c r="C1726" s="981" t="s">
        <v>4083</v>
      </c>
      <c r="D1726" s="982">
        <v>1121.74</v>
      </c>
    </row>
    <row r="1727" spans="1:4" s="33" customFormat="1">
      <c r="A1727" s="1007"/>
      <c r="B1727" s="981" t="s">
        <v>4085</v>
      </c>
      <c r="C1727" s="981" t="s">
        <v>4083</v>
      </c>
      <c r="D1727" s="982">
        <v>1121.74</v>
      </c>
    </row>
    <row r="1728" spans="1:4" s="33" customFormat="1">
      <c r="A1728" s="1007"/>
      <c r="B1728" s="981" t="s">
        <v>4086</v>
      </c>
      <c r="C1728" s="981" t="s">
        <v>4087</v>
      </c>
      <c r="D1728" s="982">
        <v>2380</v>
      </c>
    </row>
    <row r="1729" spans="1:4" s="33" customFormat="1">
      <c r="A1729" s="1007"/>
      <c r="B1729" s="981" t="s">
        <v>4088</v>
      </c>
      <c r="C1729" s="981" t="s">
        <v>4089</v>
      </c>
      <c r="D1729" s="982">
        <v>2380</v>
      </c>
    </row>
    <row r="1730" spans="1:4" s="33" customFormat="1">
      <c r="A1730" s="1007"/>
      <c r="B1730" s="981" t="s">
        <v>4090</v>
      </c>
      <c r="C1730" s="981" t="s">
        <v>4091</v>
      </c>
      <c r="D1730" s="982">
        <v>2380</v>
      </c>
    </row>
    <row r="1731" spans="1:4" s="33" customFormat="1">
      <c r="A1731" s="1007"/>
      <c r="B1731" s="981" t="s">
        <v>4092</v>
      </c>
      <c r="C1731" s="981" t="s">
        <v>4091</v>
      </c>
      <c r="D1731" s="982">
        <v>2380</v>
      </c>
    </row>
    <row r="1732" spans="1:4" s="33" customFormat="1">
      <c r="A1732" s="1007"/>
      <c r="B1732" s="981" t="s">
        <v>4093</v>
      </c>
      <c r="C1732" s="981" t="s">
        <v>4094</v>
      </c>
      <c r="D1732" s="982">
        <v>2489.9</v>
      </c>
    </row>
    <row r="1733" spans="1:4" s="33" customFormat="1">
      <c r="A1733" s="1007"/>
      <c r="B1733" s="981" t="s">
        <v>4095</v>
      </c>
      <c r="C1733" s="981" t="s">
        <v>4094</v>
      </c>
      <c r="D1733" s="982">
        <v>2489.9</v>
      </c>
    </row>
    <row r="1734" spans="1:4" s="33" customFormat="1">
      <c r="A1734" s="1007"/>
      <c r="B1734" s="981" t="s">
        <v>4096</v>
      </c>
      <c r="C1734" s="981" t="s">
        <v>4097</v>
      </c>
      <c r="D1734" s="982">
        <v>37502</v>
      </c>
    </row>
    <row r="1735" spans="1:4" s="33" customFormat="1">
      <c r="A1735" s="1007"/>
      <c r="B1735" s="981" t="s">
        <v>4098</v>
      </c>
      <c r="C1735" s="981" t="s">
        <v>4099</v>
      </c>
      <c r="D1735" s="982">
        <v>20901.849999999999</v>
      </c>
    </row>
    <row r="1736" spans="1:4" s="33" customFormat="1">
      <c r="A1736" s="1007"/>
      <c r="B1736" s="981" t="s">
        <v>4100</v>
      </c>
      <c r="C1736" s="981" t="s">
        <v>4101</v>
      </c>
      <c r="D1736" s="982">
        <v>1030</v>
      </c>
    </row>
    <row r="1737" spans="1:4" s="33" customFormat="1">
      <c r="A1737" s="1007"/>
      <c r="B1737" s="981" t="s">
        <v>4102</v>
      </c>
      <c r="C1737" s="981" t="s">
        <v>1627</v>
      </c>
      <c r="D1737" s="982">
        <v>2489.9</v>
      </c>
    </row>
    <row r="1738" spans="1:4" s="33" customFormat="1">
      <c r="A1738" s="1007"/>
      <c r="B1738" s="981" t="s">
        <v>4103</v>
      </c>
      <c r="C1738" s="981" t="s">
        <v>1627</v>
      </c>
      <c r="D1738" s="982">
        <v>2489.9</v>
      </c>
    </row>
    <row r="1739" spans="1:4" s="33" customFormat="1">
      <c r="A1739" s="1007"/>
      <c r="B1739" s="981" t="s">
        <v>4104</v>
      </c>
      <c r="C1739" s="981" t="s">
        <v>1627</v>
      </c>
      <c r="D1739" s="982">
        <v>2489.9</v>
      </c>
    </row>
    <row r="1740" spans="1:4" s="33" customFormat="1">
      <c r="A1740" s="1007"/>
      <c r="B1740" s="981" t="s">
        <v>4105</v>
      </c>
      <c r="C1740" s="981" t="s">
        <v>1627</v>
      </c>
      <c r="D1740" s="982">
        <v>2489.9</v>
      </c>
    </row>
    <row r="1741" spans="1:4" s="33" customFormat="1">
      <c r="A1741" s="1007"/>
      <c r="B1741" s="981" t="s">
        <v>4106</v>
      </c>
      <c r="C1741" s="981" t="s">
        <v>1627</v>
      </c>
      <c r="D1741" s="982">
        <v>2489.9</v>
      </c>
    </row>
    <row r="1742" spans="1:4" s="33" customFormat="1">
      <c r="A1742" s="1007"/>
      <c r="B1742" s="981" t="s">
        <v>4107</v>
      </c>
      <c r="C1742" s="981" t="s">
        <v>4108</v>
      </c>
      <c r="D1742" s="982">
        <v>1130</v>
      </c>
    </row>
    <row r="1743" spans="1:4" s="33" customFormat="1">
      <c r="A1743" s="1007"/>
      <c r="B1743" s="981" t="s">
        <v>4109</v>
      </c>
      <c r="C1743" s="981" t="s">
        <v>4110</v>
      </c>
      <c r="D1743" s="982">
        <v>905</v>
      </c>
    </row>
    <row r="1744" spans="1:4" s="33" customFormat="1">
      <c r="A1744" s="1007"/>
      <c r="B1744" s="981" t="s">
        <v>4111</v>
      </c>
      <c r="C1744" s="981" t="s">
        <v>1627</v>
      </c>
      <c r="D1744" s="982">
        <v>2433.92</v>
      </c>
    </row>
    <row r="1745" spans="1:4" s="33" customFormat="1">
      <c r="A1745" s="1007"/>
      <c r="B1745" s="981" t="s">
        <v>4112</v>
      </c>
      <c r="C1745" s="981" t="s">
        <v>1627</v>
      </c>
      <c r="D1745" s="982">
        <v>2433.92</v>
      </c>
    </row>
    <row r="1746" spans="1:4" s="33" customFormat="1">
      <c r="A1746" s="1007"/>
      <c r="B1746" s="981" t="s">
        <v>4113</v>
      </c>
      <c r="C1746" s="981" t="s">
        <v>1627</v>
      </c>
      <c r="D1746" s="982">
        <v>2433.92</v>
      </c>
    </row>
    <row r="1747" spans="1:4" s="33" customFormat="1">
      <c r="A1747" s="1007"/>
      <c r="B1747" s="981" t="s">
        <v>4114</v>
      </c>
      <c r="C1747" s="981" t="s">
        <v>1627</v>
      </c>
      <c r="D1747" s="982">
        <v>2489.9</v>
      </c>
    </row>
    <row r="1748" spans="1:4" s="33" customFormat="1">
      <c r="A1748" s="1007"/>
      <c r="B1748" s="981" t="s">
        <v>4115</v>
      </c>
      <c r="C1748" s="981" t="s">
        <v>1627</v>
      </c>
      <c r="D1748" s="982">
        <v>2489.9</v>
      </c>
    </row>
    <row r="1749" spans="1:4" s="33" customFormat="1">
      <c r="A1749" s="1007"/>
      <c r="B1749" s="981" t="s">
        <v>4116</v>
      </c>
      <c r="C1749" s="981" t="s">
        <v>1627</v>
      </c>
      <c r="D1749" s="982">
        <v>2489.9</v>
      </c>
    </row>
    <row r="1750" spans="1:4" s="33" customFormat="1">
      <c r="A1750" s="1007"/>
      <c r="B1750" s="981" t="s">
        <v>4117</v>
      </c>
      <c r="C1750" s="981" t="s">
        <v>1627</v>
      </c>
      <c r="D1750" s="982">
        <v>2489.9</v>
      </c>
    </row>
    <row r="1751" spans="1:4" s="33" customFormat="1">
      <c r="A1751" s="1007"/>
      <c r="B1751" s="981" t="s">
        <v>4118</v>
      </c>
      <c r="C1751" s="981" t="s">
        <v>1627</v>
      </c>
      <c r="D1751" s="982">
        <v>2433.92</v>
      </c>
    </row>
    <row r="1752" spans="1:4" s="33" customFormat="1">
      <c r="A1752" s="1007"/>
      <c r="B1752" s="981" t="s">
        <v>4119</v>
      </c>
      <c r="C1752" s="981" t="s">
        <v>1627</v>
      </c>
      <c r="D1752" s="982">
        <v>2433.9</v>
      </c>
    </row>
    <row r="1753" spans="1:4" s="33" customFormat="1">
      <c r="A1753" s="1007"/>
      <c r="B1753" s="981" t="s">
        <v>4120</v>
      </c>
      <c r="C1753" s="981" t="s">
        <v>1627</v>
      </c>
      <c r="D1753" s="982">
        <v>1013.04</v>
      </c>
    </row>
    <row r="1754" spans="1:4" s="33" customFormat="1">
      <c r="A1754" s="1007"/>
      <c r="B1754" s="981" t="s">
        <v>4121</v>
      </c>
      <c r="C1754" s="981" t="s">
        <v>4122</v>
      </c>
      <c r="D1754" s="982">
        <v>1000</v>
      </c>
    </row>
    <row r="1755" spans="1:4" s="33" customFormat="1">
      <c r="A1755" s="1007"/>
      <c r="B1755" s="981" t="s">
        <v>4123</v>
      </c>
      <c r="C1755" s="981" t="s">
        <v>4124</v>
      </c>
      <c r="D1755" s="982">
        <v>2489.9</v>
      </c>
    </row>
    <row r="1756" spans="1:4" s="33" customFormat="1">
      <c r="A1756" s="1007"/>
      <c r="B1756" s="981" t="s">
        <v>4125</v>
      </c>
      <c r="C1756" s="981" t="s">
        <v>4124</v>
      </c>
      <c r="D1756" s="982">
        <v>2489.9</v>
      </c>
    </row>
    <row r="1757" spans="1:4" s="33" customFormat="1">
      <c r="A1757" s="1007"/>
      <c r="B1757" s="981" t="s">
        <v>4126</v>
      </c>
      <c r="C1757" s="981" t="s">
        <v>4124</v>
      </c>
      <c r="D1757" s="982">
        <v>2489.9</v>
      </c>
    </row>
    <row r="1758" spans="1:4" s="33" customFormat="1">
      <c r="A1758" s="1007"/>
      <c r="B1758" s="981" t="s">
        <v>4127</v>
      </c>
      <c r="C1758" s="981" t="s">
        <v>4128</v>
      </c>
      <c r="D1758" s="982">
        <v>5000</v>
      </c>
    </row>
    <row r="1759" spans="1:4" s="33" customFormat="1">
      <c r="A1759" s="1007"/>
      <c r="B1759" s="981" t="s">
        <v>4129</v>
      </c>
      <c r="C1759" s="981" t="s">
        <v>4130</v>
      </c>
      <c r="D1759" s="982">
        <v>2222.0500000000002</v>
      </c>
    </row>
    <row r="1760" spans="1:4" s="33" customFormat="1">
      <c r="A1760" s="1007"/>
      <c r="B1760" s="981" t="s">
        <v>4131</v>
      </c>
      <c r="C1760" s="981" t="s">
        <v>1627</v>
      </c>
      <c r="D1760" s="982">
        <v>2489.9</v>
      </c>
    </row>
    <row r="1761" spans="1:4" s="33" customFormat="1">
      <c r="A1761" s="1007"/>
      <c r="B1761" s="981" t="s">
        <v>4132</v>
      </c>
      <c r="C1761" s="981" t="s">
        <v>1627</v>
      </c>
      <c r="D1761" s="982">
        <v>2489.9</v>
      </c>
    </row>
    <row r="1762" spans="1:4" s="33" customFormat="1">
      <c r="A1762" s="1007"/>
      <c r="B1762" s="981" t="s">
        <v>4133</v>
      </c>
      <c r="C1762" s="981" t="s">
        <v>1627</v>
      </c>
      <c r="D1762" s="982">
        <v>2489.9</v>
      </c>
    </row>
    <row r="1763" spans="1:4" s="33" customFormat="1">
      <c r="A1763" s="1007"/>
      <c r="B1763" s="981" t="s">
        <v>4134</v>
      </c>
      <c r="C1763" s="981" t="s">
        <v>1627</v>
      </c>
      <c r="D1763" s="982">
        <v>2489.9</v>
      </c>
    </row>
    <row r="1764" spans="1:4" s="33" customFormat="1">
      <c r="A1764" s="1007"/>
      <c r="B1764" s="981" t="s">
        <v>4135</v>
      </c>
      <c r="C1764" s="981" t="s">
        <v>4136</v>
      </c>
      <c r="D1764" s="982">
        <v>3523.5</v>
      </c>
    </row>
    <row r="1765" spans="1:4" s="33" customFormat="1">
      <c r="A1765" s="1007"/>
      <c r="B1765" s="981" t="s">
        <v>4137</v>
      </c>
      <c r="C1765" s="981" t="s">
        <v>4138</v>
      </c>
      <c r="D1765" s="982">
        <v>2489.9</v>
      </c>
    </row>
    <row r="1766" spans="1:4" s="33" customFormat="1">
      <c r="A1766" s="1007"/>
      <c r="B1766" s="981" t="s">
        <v>4139</v>
      </c>
      <c r="C1766" s="981" t="s">
        <v>4138</v>
      </c>
      <c r="D1766" s="982">
        <v>2489.9</v>
      </c>
    </row>
    <row r="1767" spans="1:4" s="33" customFormat="1">
      <c r="A1767" s="1007"/>
      <c r="B1767" s="981" t="s">
        <v>4140</v>
      </c>
      <c r="C1767" s="981" t="s">
        <v>4141</v>
      </c>
      <c r="D1767" s="982">
        <v>2489.9</v>
      </c>
    </row>
    <row r="1768" spans="1:4" s="33" customFormat="1">
      <c r="A1768" s="1007"/>
      <c r="B1768" s="981" t="s">
        <v>4142</v>
      </c>
      <c r="C1768" s="981" t="s">
        <v>4143</v>
      </c>
      <c r="D1768" s="982">
        <v>11563.46</v>
      </c>
    </row>
    <row r="1769" spans="1:4" s="33" customFormat="1">
      <c r="A1769" s="1007"/>
      <c r="B1769" s="981" t="s">
        <v>4144</v>
      </c>
      <c r="C1769" s="981" t="s">
        <v>4138</v>
      </c>
      <c r="D1769" s="982">
        <v>2489.9</v>
      </c>
    </row>
    <row r="1770" spans="1:4" s="33" customFormat="1">
      <c r="A1770" s="1007"/>
      <c r="B1770" s="981" t="s">
        <v>4145</v>
      </c>
      <c r="C1770" s="981" t="s">
        <v>4138</v>
      </c>
      <c r="D1770" s="982">
        <v>2489.9</v>
      </c>
    </row>
    <row r="1771" spans="1:4" s="33" customFormat="1">
      <c r="A1771" s="1007"/>
      <c r="B1771" s="981" t="s">
        <v>4146</v>
      </c>
      <c r="C1771" s="981" t="s">
        <v>4141</v>
      </c>
      <c r="D1771" s="982">
        <v>2489.9</v>
      </c>
    </row>
    <row r="1772" spans="1:4" s="33" customFormat="1">
      <c r="A1772" s="1007"/>
      <c r="B1772" s="981" t="s">
        <v>4147</v>
      </c>
      <c r="C1772" s="981" t="s">
        <v>4148</v>
      </c>
      <c r="D1772" s="982">
        <v>1160.8699999999999</v>
      </c>
    </row>
    <row r="1773" spans="1:4" s="33" customFormat="1">
      <c r="A1773" s="1007"/>
      <c r="B1773" s="981" t="s">
        <v>4149</v>
      </c>
      <c r="C1773" s="981" t="s">
        <v>4138</v>
      </c>
      <c r="D1773" s="982">
        <v>2489.9</v>
      </c>
    </row>
    <row r="1774" spans="1:4" s="33" customFormat="1">
      <c r="A1774" s="1007"/>
      <c r="B1774" s="981" t="s">
        <v>4150</v>
      </c>
      <c r="C1774" s="981" t="s">
        <v>4141</v>
      </c>
      <c r="D1774" s="982">
        <v>2489.9</v>
      </c>
    </row>
    <row r="1775" spans="1:4" s="33" customFormat="1">
      <c r="A1775" s="1007"/>
      <c r="B1775" s="981" t="s">
        <v>4151</v>
      </c>
      <c r="C1775" s="981" t="s">
        <v>1627</v>
      </c>
      <c r="D1775" s="982">
        <v>2433.92</v>
      </c>
    </row>
    <row r="1776" spans="1:4" s="33" customFormat="1">
      <c r="A1776" s="1007"/>
      <c r="B1776" s="981" t="s">
        <v>4152</v>
      </c>
      <c r="C1776" s="981" t="s">
        <v>1627</v>
      </c>
      <c r="D1776" s="982">
        <v>2433.92</v>
      </c>
    </row>
    <row r="1777" spans="1:4" s="33" customFormat="1">
      <c r="A1777" s="1007"/>
      <c r="B1777" s="981" t="s">
        <v>4153</v>
      </c>
      <c r="C1777" s="981" t="s">
        <v>4154</v>
      </c>
      <c r="D1777" s="982">
        <v>5795</v>
      </c>
    </row>
    <row r="1778" spans="1:4" s="33" customFormat="1">
      <c r="A1778" s="1007"/>
      <c r="B1778" s="981" t="s">
        <v>4155</v>
      </c>
      <c r="C1778" s="981" t="s">
        <v>1627</v>
      </c>
      <c r="D1778" s="982">
        <v>2086.09</v>
      </c>
    </row>
    <row r="1779" spans="1:4" s="33" customFormat="1">
      <c r="A1779" s="1007"/>
      <c r="B1779" s="981" t="s">
        <v>4156</v>
      </c>
      <c r="C1779" s="981" t="s">
        <v>1627</v>
      </c>
      <c r="D1779" s="982">
        <v>2086.09</v>
      </c>
    </row>
    <row r="1780" spans="1:4" s="33" customFormat="1">
      <c r="A1780" s="1007"/>
      <c r="B1780" s="981" t="s">
        <v>4157</v>
      </c>
      <c r="C1780" s="981" t="s">
        <v>1627</v>
      </c>
      <c r="D1780" s="982">
        <v>2086.09</v>
      </c>
    </row>
    <row r="1781" spans="1:4" s="33" customFormat="1">
      <c r="A1781" s="1007"/>
      <c r="B1781" s="981" t="s">
        <v>4158</v>
      </c>
      <c r="C1781" s="981" t="s">
        <v>1627</v>
      </c>
      <c r="D1781" s="982">
        <v>2086.09</v>
      </c>
    </row>
    <row r="1782" spans="1:4" s="33" customFormat="1">
      <c r="A1782" s="1007"/>
      <c r="B1782" s="981" t="s">
        <v>4159</v>
      </c>
      <c r="C1782" s="981" t="s">
        <v>1627</v>
      </c>
      <c r="D1782" s="982">
        <v>2086.09</v>
      </c>
    </row>
    <row r="1783" spans="1:4" s="33" customFormat="1">
      <c r="A1783" s="1007"/>
      <c r="B1783" s="981" t="s">
        <v>4160</v>
      </c>
      <c r="C1783" s="981" t="s">
        <v>1627</v>
      </c>
      <c r="D1783" s="982">
        <v>1956.16</v>
      </c>
    </row>
    <row r="1784" spans="1:4" s="33" customFormat="1">
      <c r="A1784" s="1007"/>
      <c r="B1784" s="981" t="s">
        <v>4161</v>
      </c>
      <c r="C1784" s="981" t="s">
        <v>1627</v>
      </c>
      <c r="D1784" s="982">
        <v>1956.16</v>
      </c>
    </row>
    <row r="1785" spans="1:4" s="33" customFormat="1">
      <c r="A1785" s="1007"/>
      <c r="B1785" s="981" t="s">
        <v>4162</v>
      </c>
      <c r="C1785" s="981" t="s">
        <v>1627</v>
      </c>
      <c r="D1785" s="982">
        <v>1043.04</v>
      </c>
    </row>
    <row r="1786" spans="1:4" s="33" customFormat="1">
      <c r="A1786" s="1007"/>
      <c r="B1786" s="981" t="s">
        <v>4163</v>
      </c>
      <c r="C1786" s="981" t="s">
        <v>1627</v>
      </c>
      <c r="D1786" s="982">
        <v>1043.04</v>
      </c>
    </row>
    <row r="1787" spans="1:4" s="33" customFormat="1">
      <c r="A1787" s="1007"/>
      <c r="B1787" s="981" t="s">
        <v>4164</v>
      </c>
      <c r="C1787" s="981" t="s">
        <v>1627</v>
      </c>
      <c r="D1787" s="982">
        <v>1043.04</v>
      </c>
    </row>
    <row r="1788" spans="1:4" s="33" customFormat="1">
      <c r="A1788" s="1007"/>
      <c r="B1788" s="981" t="s">
        <v>4165</v>
      </c>
      <c r="C1788" s="981" t="s">
        <v>1627</v>
      </c>
      <c r="D1788" s="982">
        <v>1043.04</v>
      </c>
    </row>
    <row r="1789" spans="1:4" s="33" customFormat="1">
      <c r="A1789" s="1007"/>
      <c r="B1789" s="981" t="s">
        <v>4166</v>
      </c>
      <c r="C1789" s="981" t="s">
        <v>4167</v>
      </c>
      <c r="D1789" s="982">
        <v>950</v>
      </c>
    </row>
    <row r="1790" spans="1:4" s="33" customFormat="1">
      <c r="A1790" s="1007"/>
      <c r="B1790" s="981" t="s">
        <v>4168</v>
      </c>
      <c r="C1790" s="981" t="s">
        <v>4167</v>
      </c>
      <c r="D1790" s="982">
        <v>950</v>
      </c>
    </row>
    <row r="1791" spans="1:4" s="33" customFormat="1">
      <c r="A1791" s="1007"/>
      <c r="B1791" s="981" t="s">
        <v>4169</v>
      </c>
      <c r="C1791" s="981" t="s">
        <v>4170</v>
      </c>
      <c r="D1791" s="982">
        <v>950</v>
      </c>
    </row>
    <row r="1792" spans="1:4" s="33" customFormat="1">
      <c r="A1792" s="1007"/>
      <c r="B1792" s="981" t="s">
        <v>4171</v>
      </c>
      <c r="C1792" s="981" t="s">
        <v>4172</v>
      </c>
      <c r="D1792" s="982">
        <v>950</v>
      </c>
    </row>
    <row r="1793" spans="1:4" s="33" customFormat="1">
      <c r="A1793" s="1007"/>
      <c r="B1793" s="981" t="s">
        <v>4173</v>
      </c>
      <c r="C1793" s="981" t="s">
        <v>4174</v>
      </c>
      <c r="D1793" s="982">
        <v>950</v>
      </c>
    </row>
    <row r="1794" spans="1:4" s="33" customFormat="1">
      <c r="A1794" s="1007"/>
      <c r="B1794" s="981" t="s">
        <v>4175</v>
      </c>
      <c r="C1794" s="981" t="s">
        <v>4176</v>
      </c>
      <c r="D1794" s="982">
        <v>950</v>
      </c>
    </row>
    <row r="1795" spans="1:4" s="33" customFormat="1">
      <c r="A1795" s="1007"/>
      <c r="B1795" s="981" t="s">
        <v>4177</v>
      </c>
      <c r="C1795" s="981" t="s">
        <v>4178</v>
      </c>
      <c r="D1795" s="982">
        <v>950</v>
      </c>
    </row>
    <row r="1796" spans="1:4" s="33" customFormat="1">
      <c r="A1796" s="1007"/>
      <c r="B1796" s="981" t="s">
        <v>4179</v>
      </c>
      <c r="C1796" s="981" t="s">
        <v>4180</v>
      </c>
      <c r="D1796" s="982">
        <v>950</v>
      </c>
    </row>
    <row r="1797" spans="1:4" s="33" customFormat="1">
      <c r="A1797" s="1007"/>
      <c r="B1797" s="981" t="s">
        <v>4181</v>
      </c>
      <c r="C1797" s="981" t="s">
        <v>4182</v>
      </c>
      <c r="D1797" s="982">
        <v>950</v>
      </c>
    </row>
    <row r="1798" spans="1:4" s="33" customFormat="1">
      <c r="A1798" s="1007"/>
      <c r="B1798" s="981" t="s">
        <v>4183</v>
      </c>
      <c r="C1798" s="981" t="s">
        <v>4184</v>
      </c>
      <c r="D1798" s="982">
        <v>950</v>
      </c>
    </row>
    <row r="1799" spans="1:4" s="33" customFormat="1">
      <c r="A1799" s="1007"/>
      <c r="B1799" s="981" t="s">
        <v>4185</v>
      </c>
      <c r="C1799" s="981" t="s">
        <v>4186</v>
      </c>
      <c r="D1799" s="982">
        <v>950</v>
      </c>
    </row>
    <row r="1800" spans="1:4" s="33" customFormat="1">
      <c r="A1800" s="1007"/>
      <c r="B1800" s="981" t="s">
        <v>4187</v>
      </c>
      <c r="C1800" s="981" t="s">
        <v>4188</v>
      </c>
      <c r="D1800" s="982">
        <v>950</v>
      </c>
    </row>
    <row r="1801" spans="1:4" s="33" customFormat="1">
      <c r="A1801" s="1007"/>
      <c r="B1801" s="981" t="s">
        <v>4189</v>
      </c>
      <c r="C1801" s="981" t="s">
        <v>1627</v>
      </c>
      <c r="D1801" s="982">
        <v>2086.09</v>
      </c>
    </row>
    <row r="1802" spans="1:4" s="33" customFormat="1">
      <c r="A1802" s="1007"/>
      <c r="B1802" s="981" t="s">
        <v>4190</v>
      </c>
      <c r="C1802" s="981" t="s">
        <v>1627</v>
      </c>
      <c r="D1802" s="982">
        <v>2086.09</v>
      </c>
    </row>
    <row r="1803" spans="1:4" s="33" customFormat="1">
      <c r="A1803" s="1007"/>
      <c r="B1803" s="981" t="s">
        <v>4191</v>
      </c>
      <c r="C1803" s="981" t="s">
        <v>4192</v>
      </c>
      <c r="D1803" s="982">
        <v>1929.57</v>
      </c>
    </row>
    <row r="1804" spans="1:4" s="33" customFormat="1">
      <c r="A1804" s="1007"/>
      <c r="B1804" s="981" t="s">
        <v>4193</v>
      </c>
      <c r="C1804" s="981" t="s">
        <v>4194</v>
      </c>
      <c r="D1804" s="982">
        <v>5113.04</v>
      </c>
    </row>
    <row r="1805" spans="1:4" s="33" customFormat="1">
      <c r="A1805" s="1007"/>
      <c r="B1805" s="981" t="s">
        <v>4195</v>
      </c>
      <c r="C1805" s="981" t="s">
        <v>4196</v>
      </c>
      <c r="D1805" s="982">
        <v>1825.22</v>
      </c>
    </row>
    <row r="1806" spans="1:4" s="33" customFormat="1">
      <c r="A1806" s="1007"/>
      <c r="B1806" s="981" t="s">
        <v>4197</v>
      </c>
      <c r="C1806" s="981" t="s">
        <v>4196</v>
      </c>
      <c r="D1806" s="982">
        <v>1825.22</v>
      </c>
    </row>
    <row r="1807" spans="1:4" s="33" customFormat="1">
      <c r="A1807" s="1007"/>
      <c r="B1807" s="981" t="s">
        <v>4198</v>
      </c>
      <c r="C1807" s="981" t="s">
        <v>4196</v>
      </c>
      <c r="D1807" s="982">
        <v>1825.22</v>
      </c>
    </row>
    <row r="1808" spans="1:4" s="33" customFormat="1">
      <c r="A1808" s="1007"/>
      <c r="B1808" s="981" t="s">
        <v>4199</v>
      </c>
      <c r="C1808" s="981" t="s">
        <v>4196</v>
      </c>
      <c r="D1808" s="982">
        <v>1417.22</v>
      </c>
    </row>
    <row r="1809" spans="1:4" s="33" customFormat="1">
      <c r="A1809" s="1007"/>
      <c r="B1809" s="981" t="s">
        <v>4200</v>
      </c>
      <c r="C1809" s="981" t="s">
        <v>4201</v>
      </c>
      <c r="D1809" s="982">
        <v>10950</v>
      </c>
    </row>
    <row r="1810" spans="1:4" s="33" customFormat="1">
      <c r="A1810" s="1007"/>
      <c r="B1810" s="981" t="s">
        <v>4202</v>
      </c>
      <c r="C1810" s="981" t="s">
        <v>4203</v>
      </c>
      <c r="D1810" s="982">
        <v>10109</v>
      </c>
    </row>
    <row r="1811" spans="1:4" s="33" customFormat="1">
      <c r="A1811" s="1007"/>
      <c r="B1811" s="981" t="s">
        <v>4204</v>
      </c>
      <c r="C1811" s="981" t="s">
        <v>4205</v>
      </c>
      <c r="D1811" s="982">
        <v>5444</v>
      </c>
    </row>
    <row r="1812" spans="1:4" s="33" customFormat="1">
      <c r="A1812" s="1007"/>
      <c r="B1812" s="981" t="s">
        <v>4206</v>
      </c>
      <c r="C1812" s="981" t="s">
        <v>4207</v>
      </c>
      <c r="D1812" s="982">
        <v>9220</v>
      </c>
    </row>
    <row r="1813" spans="1:4" s="33" customFormat="1">
      <c r="A1813" s="1007"/>
      <c r="B1813" s="981" t="s">
        <v>4208</v>
      </c>
      <c r="C1813" s="981" t="s">
        <v>4209</v>
      </c>
      <c r="D1813" s="982">
        <v>13800</v>
      </c>
    </row>
    <row r="1814" spans="1:4" s="33" customFormat="1">
      <c r="A1814" s="1007"/>
      <c r="B1814" s="981" t="s">
        <v>4210</v>
      </c>
      <c r="C1814" s="981" t="s">
        <v>4211</v>
      </c>
      <c r="D1814" s="982">
        <v>13800</v>
      </c>
    </row>
    <row r="1815" spans="1:4" s="33" customFormat="1">
      <c r="A1815" s="1007"/>
      <c r="B1815" s="981" t="s">
        <v>4212</v>
      </c>
      <c r="C1815" s="981" t="s">
        <v>4213</v>
      </c>
      <c r="D1815" s="982">
        <v>1778</v>
      </c>
    </row>
    <row r="1816" spans="1:4" s="33" customFormat="1">
      <c r="A1816" s="1007"/>
      <c r="B1816" s="981" t="s">
        <v>4214</v>
      </c>
      <c r="C1816" s="981" t="s">
        <v>4215</v>
      </c>
      <c r="D1816" s="982">
        <v>1687</v>
      </c>
    </row>
    <row r="1817" spans="1:4" s="33" customFormat="1">
      <c r="A1817" s="1007"/>
      <c r="B1817" s="981" t="s">
        <v>4216</v>
      </c>
      <c r="C1817" s="981" t="s">
        <v>4217</v>
      </c>
      <c r="D1817" s="982">
        <v>1687</v>
      </c>
    </row>
    <row r="1818" spans="1:4" s="33" customFormat="1">
      <c r="A1818" s="1007"/>
      <c r="B1818" s="981" t="s">
        <v>4218</v>
      </c>
      <c r="C1818" s="981" t="s">
        <v>4217</v>
      </c>
      <c r="D1818" s="982">
        <v>1687</v>
      </c>
    </row>
    <row r="1819" spans="1:4" s="33" customFormat="1">
      <c r="A1819" s="1007"/>
      <c r="B1819" s="981" t="s">
        <v>4219</v>
      </c>
      <c r="C1819" s="981" t="s">
        <v>4217</v>
      </c>
      <c r="D1819" s="982">
        <v>1687</v>
      </c>
    </row>
    <row r="1820" spans="1:4" s="33" customFormat="1">
      <c r="A1820" s="1007"/>
      <c r="B1820" s="981" t="s">
        <v>4220</v>
      </c>
      <c r="C1820" s="981" t="s">
        <v>4217</v>
      </c>
      <c r="D1820" s="982">
        <v>1687</v>
      </c>
    </row>
    <row r="1821" spans="1:4" s="33" customFormat="1">
      <c r="A1821" s="1007"/>
      <c r="B1821" s="981" t="s">
        <v>4221</v>
      </c>
      <c r="C1821" s="981" t="s">
        <v>4222</v>
      </c>
      <c r="D1821" s="982">
        <v>1778</v>
      </c>
    </row>
    <row r="1822" spans="1:4" s="33" customFormat="1">
      <c r="A1822" s="1007"/>
      <c r="B1822" s="981" t="s">
        <v>4223</v>
      </c>
      <c r="C1822" s="981" t="s">
        <v>4224</v>
      </c>
      <c r="D1822" s="982">
        <v>1778</v>
      </c>
    </row>
    <row r="1823" spans="1:4" s="33" customFormat="1">
      <c r="A1823" s="1007"/>
      <c r="B1823" s="981" t="s">
        <v>4225</v>
      </c>
      <c r="C1823" s="981" t="s">
        <v>4226</v>
      </c>
      <c r="D1823" s="982">
        <v>1778</v>
      </c>
    </row>
    <row r="1824" spans="1:4" s="33" customFormat="1">
      <c r="A1824" s="1007"/>
      <c r="B1824" s="981" t="s">
        <v>4227</v>
      </c>
      <c r="C1824" s="981" t="s">
        <v>4228</v>
      </c>
      <c r="D1824" s="982">
        <v>1778</v>
      </c>
    </row>
    <row r="1825" spans="1:4" s="33" customFormat="1">
      <c r="A1825" s="1007"/>
      <c r="B1825" s="981" t="s">
        <v>4229</v>
      </c>
      <c r="C1825" s="981" t="s">
        <v>4230</v>
      </c>
      <c r="D1825" s="982">
        <v>1778</v>
      </c>
    </row>
    <row r="1826" spans="1:4" s="33" customFormat="1">
      <c r="A1826" s="1007"/>
      <c r="B1826" s="981" t="s">
        <v>4231</v>
      </c>
      <c r="C1826" s="981" t="s">
        <v>4232</v>
      </c>
      <c r="D1826" s="982">
        <v>1778</v>
      </c>
    </row>
    <row r="1827" spans="1:4" s="33" customFormat="1">
      <c r="A1827" s="1007"/>
      <c r="B1827" s="981" t="s">
        <v>4233</v>
      </c>
      <c r="C1827" s="981" t="s">
        <v>4234</v>
      </c>
      <c r="D1827" s="982">
        <v>1778</v>
      </c>
    </row>
    <row r="1828" spans="1:4" s="33" customFormat="1">
      <c r="A1828" s="1007"/>
      <c r="B1828" s="981" t="s">
        <v>4235</v>
      </c>
      <c r="C1828" s="981" t="s">
        <v>4236</v>
      </c>
      <c r="D1828" s="982">
        <v>1778</v>
      </c>
    </row>
    <row r="1829" spans="1:4" s="33" customFormat="1">
      <c r="A1829" s="1007"/>
      <c r="B1829" s="981" t="s">
        <v>4237</v>
      </c>
      <c r="C1829" s="981" t="s">
        <v>4238</v>
      </c>
      <c r="D1829" s="982">
        <v>995</v>
      </c>
    </row>
    <row r="1830" spans="1:4" s="33" customFormat="1">
      <c r="A1830" s="1007"/>
      <c r="B1830" s="981" t="s">
        <v>4239</v>
      </c>
      <c r="C1830" s="981" t="s">
        <v>4240</v>
      </c>
      <c r="D1830" s="982">
        <v>995</v>
      </c>
    </row>
    <row r="1831" spans="1:4" s="33" customFormat="1">
      <c r="A1831" s="1007"/>
      <c r="B1831" s="981" t="s">
        <v>4241</v>
      </c>
      <c r="C1831" s="981" t="s">
        <v>4242</v>
      </c>
      <c r="D1831" s="982">
        <v>995</v>
      </c>
    </row>
    <row r="1832" spans="1:4" s="33" customFormat="1">
      <c r="A1832" s="1007"/>
      <c r="B1832" s="981" t="s">
        <v>4243</v>
      </c>
      <c r="C1832" s="981" t="s">
        <v>4244</v>
      </c>
      <c r="D1832" s="982">
        <v>995</v>
      </c>
    </row>
    <row r="1833" spans="1:4" s="33" customFormat="1">
      <c r="A1833" s="1007"/>
      <c r="B1833" s="981" t="s">
        <v>4245</v>
      </c>
      <c r="C1833" s="981" t="s">
        <v>4246</v>
      </c>
      <c r="D1833" s="982">
        <v>4035</v>
      </c>
    </row>
    <row r="1834" spans="1:4" s="33" customFormat="1">
      <c r="A1834" s="1007"/>
      <c r="B1834" s="981" t="s">
        <v>4247</v>
      </c>
      <c r="C1834" s="981" t="s">
        <v>4248</v>
      </c>
      <c r="D1834" s="982">
        <v>10895</v>
      </c>
    </row>
    <row r="1835" spans="1:4" s="33" customFormat="1">
      <c r="A1835" s="1007"/>
      <c r="B1835" s="981" t="s">
        <v>4249</v>
      </c>
      <c r="C1835" s="981" t="s">
        <v>4250</v>
      </c>
      <c r="D1835" s="982">
        <v>10790</v>
      </c>
    </row>
    <row r="1836" spans="1:4" s="33" customFormat="1">
      <c r="A1836" s="1007"/>
      <c r="B1836" s="981" t="s">
        <v>4251</v>
      </c>
      <c r="C1836" s="981" t="s">
        <v>4252</v>
      </c>
      <c r="D1836" s="982">
        <v>1778</v>
      </c>
    </row>
    <row r="1837" spans="1:4" s="33" customFormat="1">
      <c r="A1837" s="1007"/>
      <c r="B1837" s="981" t="s">
        <v>4253</v>
      </c>
      <c r="C1837" s="981" t="s">
        <v>4254</v>
      </c>
      <c r="D1837" s="982">
        <v>1378.63</v>
      </c>
    </row>
    <row r="1838" spans="1:4" s="33" customFormat="1">
      <c r="A1838" s="1007"/>
      <c r="B1838" s="981" t="s">
        <v>4255</v>
      </c>
      <c r="C1838" s="981" t="s">
        <v>4256</v>
      </c>
      <c r="D1838" s="982">
        <v>1687</v>
      </c>
    </row>
    <row r="1839" spans="1:4" s="33" customFormat="1">
      <c r="A1839" s="1007"/>
      <c r="B1839" s="981" t="s">
        <v>4257</v>
      </c>
      <c r="C1839" s="981" t="s">
        <v>4258</v>
      </c>
      <c r="D1839" s="982">
        <v>1687</v>
      </c>
    </row>
    <row r="1840" spans="1:4" s="33" customFormat="1">
      <c r="A1840" s="1007"/>
      <c r="B1840" s="981" t="s">
        <v>4259</v>
      </c>
      <c r="C1840" s="981" t="s">
        <v>4260</v>
      </c>
      <c r="D1840" s="982">
        <v>1687</v>
      </c>
    </row>
    <row r="1841" spans="1:4" s="33" customFormat="1">
      <c r="A1841" s="1007"/>
      <c r="B1841" s="981" t="s">
        <v>4261</v>
      </c>
      <c r="C1841" s="981" t="s">
        <v>4262</v>
      </c>
      <c r="D1841" s="982">
        <v>1637.07</v>
      </c>
    </row>
    <row r="1842" spans="1:4" s="33" customFormat="1">
      <c r="A1842" s="1007"/>
      <c r="B1842" s="981" t="s">
        <v>4263</v>
      </c>
      <c r="C1842" s="981" t="s">
        <v>4264</v>
      </c>
      <c r="D1842" s="982">
        <v>14036.91</v>
      </c>
    </row>
    <row r="1843" spans="1:4" s="33" customFormat="1">
      <c r="A1843" s="1007"/>
      <c r="B1843" s="981" t="s">
        <v>4265</v>
      </c>
      <c r="C1843" s="981" t="s">
        <v>4266</v>
      </c>
      <c r="D1843" s="982">
        <v>6628.6</v>
      </c>
    </row>
    <row r="1844" spans="1:4" s="33" customFormat="1">
      <c r="A1844" s="1007"/>
      <c r="B1844" s="981" t="s">
        <v>4267</v>
      </c>
      <c r="C1844" s="981" t="s">
        <v>4268</v>
      </c>
      <c r="D1844" s="982">
        <v>1473</v>
      </c>
    </row>
    <row r="1845" spans="1:4" s="33" customFormat="1">
      <c r="A1845" s="1007"/>
      <c r="B1845" s="981" t="s">
        <v>4269</v>
      </c>
      <c r="C1845" s="981" t="s">
        <v>4270</v>
      </c>
      <c r="D1845" s="982">
        <v>1840</v>
      </c>
    </row>
    <row r="1846" spans="1:4" s="33" customFormat="1">
      <c r="A1846" s="1007"/>
      <c r="B1846" s="981" t="s">
        <v>4271</v>
      </c>
      <c r="C1846" s="981" t="s">
        <v>4272</v>
      </c>
      <c r="D1846" s="982">
        <v>1948</v>
      </c>
    </row>
    <row r="1847" spans="1:4" s="33" customFormat="1">
      <c r="A1847" s="1007"/>
      <c r="B1847" s="981" t="s">
        <v>4273</v>
      </c>
      <c r="C1847" s="981" t="s">
        <v>4274</v>
      </c>
      <c r="D1847" s="982">
        <v>9222</v>
      </c>
    </row>
    <row r="1848" spans="1:4" s="33" customFormat="1">
      <c r="A1848" s="1007"/>
      <c r="B1848" s="981" t="s">
        <v>4275</v>
      </c>
      <c r="C1848" s="981" t="s">
        <v>4276</v>
      </c>
      <c r="D1848" s="982">
        <v>22268</v>
      </c>
    </row>
    <row r="1849" spans="1:4" s="33" customFormat="1">
      <c r="A1849" s="1007"/>
      <c r="B1849" s="981" t="s">
        <v>4277</v>
      </c>
      <c r="C1849" s="981" t="s">
        <v>4274</v>
      </c>
      <c r="D1849" s="982">
        <v>9222</v>
      </c>
    </row>
    <row r="1850" spans="1:4" s="33" customFormat="1">
      <c r="A1850" s="1007"/>
      <c r="B1850" s="981" t="s">
        <v>4278</v>
      </c>
      <c r="C1850" s="981" t="s">
        <v>4279</v>
      </c>
      <c r="D1850" s="982">
        <v>1687</v>
      </c>
    </row>
    <row r="1851" spans="1:4" s="33" customFormat="1">
      <c r="A1851" s="1007"/>
      <c r="B1851" s="981" t="s">
        <v>4280</v>
      </c>
      <c r="C1851" s="981" t="s">
        <v>4279</v>
      </c>
      <c r="D1851" s="982">
        <v>1687</v>
      </c>
    </row>
    <row r="1852" spans="1:4" s="33" customFormat="1">
      <c r="A1852" s="1007"/>
      <c r="B1852" s="981" t="s">
        <v>4281</v>
      </c>
      <c r="C1852" s="981" t="s">
        <v>4279</v>
      </c>
      <c r="D1852" s="982">
        <v>1687</v>
      </c>
    </row>
    <row r="1853" spans="1:4" s="33" customFormat="1">
      <c r="A1853" s="1007"/>
      <c r="B1853" s="981" t="s">
        <v>4282</v>
      </c>
      <c r="C1853" s="981" t="s">
        <v>4283</v>
      </c>
      <c r="D1853" s="982">
        <v>2427</v>
      </c>
    </row>
    <row r="1854" spans="1:4" s="33" customFormat="1">
      <c r="A1854" s="1007"/>
      <c r="B1854" s="981" t="s">
        <v>4284</v>
      </c>
      <c r="C1854" s="981" t="s">
        <v>4285</v>
      </c>
      <c r="D1854" s="982">
        <v>1335</v>
      </c>
    </row>
    <row r="1855" spans="1:4" s="33" customFormat="1">
      <c r="A1855" s="1007"/>
      <c r="B1855" s="981" t="s">
        <v>4286</v>
      </c>
      <c r="C1855" s="981" t="s">
        <v>4287</v>
      </c>
      <c r="D1855" s="982">
        <v>1001</v>
      </c>
    </row>
    <row r="1856" spans="1:4" s="33" customFormat="1">
      <c r="A1856" s="1007"/>
      <c r="B1856" s="981" t="s">
        <v>4288</v>
      </c>
      <c r="C1856" s="981" t="s">
        <v>4289</v>
      </c>
      <c r="D1856" s="982">
        <v>1791</v>
      </c>
    </row>
    <row r="1857" spans="1:4" s="33" customFormat="1">
      <c r="A1857" s="1007"/>
      <c r="B1857" s="981" t="s">
        <v>4290</v>
      </c>
      <c r="C1857" s="981" t="s">
        <v>4291</v>
      </c>
      <c r="D1857" s="982">
        <v>1791</v>
      </c>
    </row>
    <row r="1858" spans="1:4" s="33" customFormat="1">
      <c r="A1858" s="1007"/>
      <c r="B1858" s="981" t="s">
        <v>4292</v>
      </c>
      <c r="C1858" s="981" t="s">
        <v>4293</v>
      </c>
      <c r="D1858" s="982">
        <v>1687</v>
      </c>
    </row>
    <row r="1859" spans="1:4" s="33" customFormat="1">
      <c r="A1859" s="1007"/>
      <c r="B1859" s="981" t="s">
        <v>4294</v>
      </c>
      <c r="C1859" s="981" t="s">
        <v>4295</v>
      </c>
      <c r="D1859" s="982">
        <v>1687</v>
      </c>
    </row>
    <row r="1860" spans="1:4" s="33" customFormat="1">
      <c r="A1860" s="1007"/>
      <c r="B1860" s="981" t="s">
        <v>4296</v>
      </c>
      <c r="C1860" s="981" t="s">
        <v>4297</v>
      </c>
      <c r="D1860" s="982">
        <v>19232</v>
      </c>
    </row>
    <row r="1861" spans="1:4" s="33" customFormat="1">
      <c r="A1861" s="1007"/>
      <c r="B1861" s="981" t="s">
        <v>4298</v>
      </c>
      <c r="C1861" s="981" t="s">
        <v>4299</v>
      </c>
      <c r="D1861" s="982">
        <v>12344</v>
      </c>
    </row>
    <row r="1862" spans="1:4" s="33" customFormat="1">
      <c r="A1862" s="1007"/>
      <c r="B1862" s="981" t="s">
        <v>4300</v>
      </c>
      <c r="C1862" s="981" t="s">
        <v>4301</v>
      </c>
      <c r="D1862" s="982">
        <v>1836</v>
      </c>
    </row>
    <row r="1863" spans="1:4" s="33" customFormat="1">
      <c r="A1863" s="1007"/>
      <c r="B1863" s="981" t="s">
        <v>4302</v>
      </c>
      <c r="C1863" s="981" t="s">
        <v>4303</v>
      </c>
      <c r="D1863" s="982">
        <v>1344</v>
      </c>
    </row>
    <row r="1864" spans="1:4" s="33" customFormat="1">
      <c r="A1864" s="1007"/>
      <c r="B1864" s="981" t="s">
        <v>4304</v>
      </c>
      <c r="C1864" s="981" t="s">
        <v>4305</v>
      </c>
      <c r="D1864" s="982">
        <v>2950</v>
      </c>
    </row>
    <row r="1865" spans="1:4" s="33" customFormat="1">
      <c r="A1865" s="1007"/>
      <c r="B1865" s="981" t="s">
        <v>4306</v>
      </c>
      <c r="C1865" s="981" t="s">
        <v>4307</v>
      </c>
      <c r="D1865" s="982">
        <v>1687</v>
      </c>
    </row>
    <row r="1866" spans="1:4" s="33" customFormat="1">
      <c r="A1866" s="1007"/>
      <c r="B1866" s="981" t="s">
        <v>4308</v>
      </c>
      <c r="C1866" s="981" t="s">
        <v>4309</v>
      </c>
      <c r="D1866" s="982">
        <v>1687</v>
      </c>
    </row>
    <row r="1867" spans="1:4" s="33" customFormat="1">
      <c r="A1867" s="1007"/>
      <c r="B1867" s="981" t="s">
        <v>4310</v>
      </c>
      <c r="C1867" s="981" t="s">
        <v>4311</v>
      </c>
      <c r="D1867" s="982">
        <v>3958</v>
      </c>
    </row>
    <row r="1868" spans="1:4" s="33" customFormat="1">
      <c r="A1868" s="1007"/>
      <c r="B1868" s="981" t="s">
        <v>4312</v>
      </c>
      <c r="C1868" s="981" t="s">
        <v>4313</v>
      </c>
      <c r="D1868" s="982">
        <v>1950</v>
      </c>
    </row>
    <row r="1869" spans="1:4" s="33" customFormat="1">
      <c r="A1869" s="1007"/>
      <c r="B1869" s="981" t="s">
        <v>4314</v>
      </c>
      <c r="C1869" s="981" t="s">
        <v>4315</v>
      </c>
      <c r="D1869" s="982">
        <v>1950</v>
      </c>
    </row>
    <row r="1870" spans="1:4" s="33" customFormat="1">
      <c r="A1870" s="1007"/>
      <c r="B1870" s="981" t="s">
        <v>4316</v>
      </c>
      <c r="C1870" s="981" t="s">
        <v>4317</v>
      </c>
      <c r="D1870" s="982">
        <v>1791</v>
      </c>
    </row>
    <row r="1871" spans="1:4" s="33" customFormat="1">
      <c r="A1871" s="1007"/>
      <c r="B1871" s="981" t="s">
        <v>4318</v>
      </c>
      <c r="C1871" s="981" t="s">
        <v>4207</v>
      </c>
      <c r="D1871" s="982">
        <v>6509</v>
      </c>
    </row>
    <row r="1872" spans="1:4" s="33" customFormat="1">
      <c r="A1872" s="1007"/>
      <c r="B1872" s="981" t="s">
        <v>4319</v>
      </c>
      <c r="C1872" s="981" t="s">
        <v>4320</v>
      </c>
      <c r="D1872" s="982">
        <v>1791</v>
      </c>
    </row>
    <row r="1873" spans="1:4" s="33" customFormat="1">
      <c r="A1873" s="1007"/>
      <c r="B1873" s="981" t="s">
        <v>4321</v>
      </c>
      <c r="C1873" s="981" t="s">
        <v>4322</v>
      </c>
      <c r="D1873" s="982">
        <v>2267</v>
      </c>
    </row>
    <row r="1874" spans="1:4" s="33" customFormat="1">
      <c r="A1874" s="1007"/>
      <c r="B1874" s="981" t="s">
        <v>4323</v>
      </c>
      <c r="C1874" s="981" t="s">
        <v>4324</v>
      </c>
      <c r="D1874" s="982">
        <v>1778</v>
      </c>
    </row>
    <row r="1875" spans="1:4" s="33" customFormat="1">
      <c r="A1875" s="1007"/>
      <c r="B1875" s="981" t="s">
        <v>4325</v>
      </c>
      <c r="C1875" s="981" t="s">
        <v>4326</v>
      </c>
      <c r="D1875" s="982">
        <v>12096</v>
      </c>
    </row>
    <row r="1876" spans="1:4" s="33" customFormat="1">
      <c r="A1876" s="1007"/>
      <c r="B1876" s="981" t="s">
        <v>4327</v>
      </c>
      <c r="C1876" s="981" t="s">
        <v>4328</v>
      </c>
      <c r="D1876" s="982">
        <v>1778</v>
      </c>
    </row>
    <row r="1877" spans="1:4" s="33" customFormat="1">
      <c r="A1877" s="1007"/>
      <c r="B1877" s="981" t="s">
        <v>4329</v>
      </c>
      <c r="C1877" s="981" t="s">
        <v>4330</v>
      </c>
      <c r="D1877" s="982">
        <v>13095</v>
      </c>
    </row>
    <row r="1878" spans="1:4" s="33" customFormat="1">
      <c r="A1878" s="1007"/>
      <c r="B1878" s="981" t="s">
        <v>4331</v>
      </c>
      <c r="C1878" s="981" t="s">
        <v>4332</v>
      </c>
      <c r="D1878" s="982">
        <v>2109</v>
      </c>
    </row>
    <row r="1879" spans="1:4" s="33" customFormat="1">
      <c r="A1879" s="1007"/>
      <c r="B1879" s="981" t="s">
        <v>4333</v>
      </c>
      <c r="C1879" s="981" t="s">
        <v>4334</v>
      </c>
      <c r="D1879" s="982">
        <v>3901</v>
      </c>
    </row>
    <row r="1880" spans="1:4" s="33" customFormat="1">
      <c r="A1880" s="1007"/>
      <c r="B1880" s="981" t="s">
        <v>4335</v>
      </c>
      <c r="C1880" s="981" t="s">
        <v>4334</v>
      </c>
      <c r="D1880" s="982">
        <v>3901</v>
      </c>
    </row>
    <row r="1881" spans="1:4" s="33" customFormat="1">
      <c r="A1881" s="1007"/>
      <c r="B1881" s="981" t="s">
        <v>4336</v>
      </c>
      <c r="C1881" s="981" t="s">
        <v>4337</v>
      </c>
      <c r="D1881" s="982">
        <v>2490</v>
      </c>
    </row>
    <row r="1882" spans="1:4" s="33" customFormat="1">
      <c r="A1882" s="1007"/>
      <c r="B1882" s="981" t="s">
        <v>4338</v>
      </c>
      <c r="C1882" s="981" t="s">
        <v>4339</v>
      </c>
      <c r="D1882" s="982">
        <v>2109</v>
      </c>
    </row>
    <row r="1883" spans="1:4" s="33" customFormat="1">
      <c r="A1883" s="1007"/>
      <c r="B1883" s="981" t="s">
        <v>4340</v>
      </c>
      <c r="C1883" s="981" t="s">
        <v>4341</v>
      </c>
      <c r="D1883" s="982">
        <v>2109</v>
      </c>
    </row>
    <row r="1884" spans="1:4" s="33" customFormat="1">
      <c r="A1884" s="1007"/>
      <c r="B1884" s="981" t="s">
        <v>4342</v>
      </c>
      <c r="C1884" s="981" t="s">
        <v>4343</v>
      </c>
      <c r="D1884" s="982">
        <v>2109</v>
      </c>
    </row>
    <row r="1885" spans="1:4" s="33" customFormat="1">
      <c r="A1885" s="1007"/>
      <c r="B1885" s="981" t="s">
        <v>4344</v>
      </c>
      <c r="C1885" s="981" t="s">
        <v>4345</v>
      </c>
      <c r="D1885" s="982">
        <v>2109</v>
      </c>
    </row>
    <row r="1886" spans="1:4" s="33" customFormat="1">
      <c r="A1886" s="1007"/>
      <c r="B1886" s="981" t="s">
        <v>4346</v>
      </c>
      <c r="C1886" s="981" t="s">
        <v>4347</v>
      </c>
      <c r="D1886" s="982">
        <v>2109</v>
      </c>
    </row>
    <row r="1887" spans="1:4" s="33" customFormat="1">
      <c r="A1887" s="1007"/>
      <c r="B1887" s="981" t="s">
        <v>4348</v>
      </c>
      <c r="C1887" s="981" t="s">
        <v>4349</v>
      </c>
      <c r="D1887" s="982">
        <v>2109</v>
      </c>
    </row>
    <row r="1888" spans="1:4" s="33" customFormat="1">
      <c r="A1888" s="1007"/>
      <c r="B1888" s="981" t="s">
        <v>4350</v>
      </c>
      <c r="C1888" s="981" t="s">
        <v>4351</v>
      </c>
      <c r="D1888" s="982">
        <v>1665</v>
      </c>
    </row>
    <row r="1889" spans="1:4" s="33" customFormat="1">
      <c r="A1889" s="1007"/>
      <c r="B1889" s="981" t="s">
        <v>4352</v>
      </c>
      <c r="C1889" s="981" t="s">
        <v>4353</v>
      </c>
      <c r="D1889" s="982">
        <v>7981</v>
      </c>
    </row>
    <row r="1890" spans="1:4" s="33" customFormat="1">
      <c r="A1890" s="1007"/>
      <c r="B1890" s="981" t="s">
        <v>4354</v>
      </c>
      <c r="C1890" s="981" t="s">
        <v>4355</v>
      </c>
      <c r="D1890" s="982">
        <v>3901</v>
      </c>
    </row>
    <row r="1891" spans="1:4" s="33" customFormat="1">
      <c r="A1891" s="1007"/>
      <c r="B1891" s="981" t="s">
        <v>4356</v>
      </c>
      <c r="C1891" s="981" t="s">
        <v>4357</v>
      </c>
      <c r="D1891" s="982">
        <v>2490</v>
      </c>
    </row>
    <row r="1892" spans="1:4" s="33" customFormat="1">
      <c r="A1892" s="1007"/>
      <c r="B1892" s="981" t="s">
        <v>4358</v>
      </c>
      <c r="C1892" s="981" t="s">
        <v>4359</v>
      </c>
      <c r="D1892" s="982">
        <v>2120</v>
      </c>
    </row>
    <row r="1893" spans="1:4" s="33" customFormat="1">
      <c r="A1893" s="1007"/>
      <c r="B1893" s="981" t="s">
        <v>4360</v>
      </c>
      <c r="C1893" s="981" t="s">
        <v>4361</v>
      </c>
      <c r="D1893" s="982">
        <v>2120</v>
      </c>
    </row>
    <row r="1894" spans="1:4" s="33" customFormat="1">
      <c r="A1894" s="1007"/>
      <c r="B1894" s="981" t="s">
        <v>4362</v>
      </c>
      <c r="C1894" s="981" t="s">
        <v>4363</v>
      </c>
      <c r="D1894" s="982">
        <v>2490</v>
      </c>
    </row>
    <row r="1895" spans="1:4" s="33" customFormat="1">
      <c r="A1895" s="1007"/>
      <c r="B1895" s="981" t="s">
        <v>4364</v>
      </c>
      <c r="C1895" s="981" t="s">
        <v>4365</v>
      </c>
      <c r="D1895" s="982">
        <v>2120</v>
      </c>
    </row>
    <row r="1896" spans="1:4" s="33" customFormat="1">
      <c r="A1896" s="1007"/>
      <c r="B1896" s="981" t="s">
        <v>4366</v>
      </c>
      <c r="C1896" s="981" t="s">
        <v>4367</v>
      </c>
      <c r="D1896" s="982">
        <v>1573</v>
      </c>
    </row>
    <row r="1897" spans="1:4" s="33" customFormat="1">
      <c r="A1897" s="1007"/>
      <c r="B1897" s="981" t="s">
        <v>4368</v>
      </c>
      <c r="C1897" s="981" t="s">
        <v>4369</v>
      </c>
      <c r="D1897" s="982">
        <v>1886</v>
      </c>
    </row>
    <row r="1898" spans="1:4" s="33" customFormat="1">
      <c r="A1898" s="1007"/>
      <c r="B1898" s="981" t="s">
        <v>4370</v>
      </c>
      <c r="C1898" s="981" t="s">
        <v>4322</v>
      </c>
      <c r="D1898" s="982">
        <v>2556</v>
      </c>
    </row>
    <row r="1899" spans="1:4" s="33" customFormat="1">
      <c r="A1899" s="1007"/>
      <c r="B1899" s="981" t="s">
        <v>4371</v>
      </c>
      <c r="C1899" s="981" t="s">
        <v>4372</v>
      </c>
      <c r="D1899" s="982">
        <v>2109</v>
      </c>
    </row>
    <row r="1900" spans="1:4" s="33" customFormat="1">
      <c r="A1900" s="1007"/>
      <c r="B1900" s="981" t="s">
        <v>4373</v>
      </c>
      <c r="C1900" s="981" t="s">
        <v>4374</v>
      </c>
      <c r="D1900" s="982">
        <v>2109</v>
      </c>
    </row>
    <row r="1901" spans="1:4" s="33" customFormat="1">
      <c r="A1901" s="1007"/>
      <c r="B1901" s="981" t="s">
        <v>4375</v>
      </c>
      <c r="C1901" s="981" t="s">
        <v>4376</v>
      </c>
      <c r="D1901" s="982">
        <v>1791</v>
      </c>
    </row>
    <row r="1902" spans="1:4" s="33" customFormat="1">
      <c r="A1902" s="1007"/>
      <c r="B1902" s="981" t="s">
        <v>4377</v>
      </c>
      <c r="C1902" s="981" t="s">
        <v>4378</v>
      </c>
      <c r="D1902" s="982">
        <v>1791</v>
      </c>
    </row>
    <row r="1903" spans="1:4" s="33" customFormat="1">
      <c r="A1903" s="1007"/>
      <c r="B1903" s="981" t="s">
        <v>4379</v>
      </c>
      <c r="C1903" s="981" t="s">
        <v>4367</v>
      </c>
      <c r="D1903" s="982">
        <v>1573</v>
      </c>
    </row>
    <row r="1904" spans="1:4" s="33" customFormat="1">
      <c r="A1904" s="1007"/>
      <c r="B1904" s="981" t="s">
        <v>4380</v>
      </c>
      <c r="C1904" s="981" t="s">
        <v>4367</v>
      </c>
      <c r="D1904" s="982">
        <v>1573</v>
      </c>
    </row>
    <row r="1905" spans="1:4" s="33" customFormat="1">
      <c r="A1905" s="1007"/>
      <c r="B1905" s="981" t="s">
        <v>4381</v>
      </c>
      <c r="C1905" s="981" t="s">
        <v>4382</v>
      </c>
      <c r="D1905" s="982">
        <v>1791</v>
      </c>
    </row>
    <row r="1906" spans="1:4" s="33" customFormat="1">
      <c r="A1906" s="1007"/>
      <c r="B1906" s="981" t="s">
        <v>4383</v>
      </c>
      <c r="C1906" s="981" t="s">
        <v>4384</v>
      </c>
      <c r="D1906" s="982">
        <v>1791</v>
      </c>
    </row>
    <row r="1907" spans="1:4" s="33" customFormat="1">
      <c r="A1907" s="1007"/>
      <c r="B1907" s="981" t="s">
        <v>4385</v>
      </c>
      <c r="C1907" s="981" t="s">
        <v>4386</v>
      </c>
      <c r="D1907" s="982">
        <v>1886</v>
      </c>
    </row>
    <row r="1908" spans="1:4" s="33" customFormat="1">
      <c r="A1908" s="1007"/>
      <c r="B1908" s="981" t="s">
        <v>4387</v>
      </c>
      <c r="C1908" s="981" t="s">
        <v>4388</v>
      </c>
      <c r="D1908" s="982">
        <v>3772</v>
      </c>
    </row>
    <row r="1909" spans="1:4" s="33" customFormat="1">
      <c r="A1909" s="1007"/>
      <c r="B1909" s="981" t="s">
        <v>4389</v>
      </c>
      <c r="C1909" s="981" t="s">
        <v>4390</v>
      </c>
      <c r="D1909" s="982">
        <v>1886</v>
      </c>
    </row>
    <row r="1910" spans="1:4" s="33" customFormat="1">
      <c r="A1910" s="1007"/>
      <c r="B1910" s="981" t="s">
        <v>4391</v>
      </c>
      <c r="C1910" s="981" t="s">
        <v>4322</v>
      </c>
      <c r="D1910" s="982">
        <v>2566</v>
      </c>
    </row>
    <row r="1911" spans="1:4" s="33" customFormat="1">
      <c r="A1911" s="1007"/>
      <c r="B1911" s="981" t="s">
        <v>4392</v>
      </c>
      <c r="C1911" s="981" t="s">
        <v>4322</v>
      </c>
      <c r="D1911" s="982">
        <v>2566</v>
      </c>
    </row>
    <row r="1912" spans="1:4" s="33" customFormat="1">
      <c r="A1912" s="1007"/>
      <c r="B1912" s="981" t="s">
        <v>4393</v>
      </c>
      <c r="C1912" s="981" t="s">
        <v>4394</v>
      </c>
      <c r="D1912" s="982">
        <v>3901</v>
      </c>
    </row>
    <row r="1913" spans="1:4" s="33" customFormat="1">
      <c r="A1913" s="1007"/>
      <c r="B1913" s="981" t="s">
        <v>4395</v>
      </c>
      <c r="C1913" s="981" t="s">
        <v>4396</v>
      </c>
      <c r="D1913" s="982">
        <v>3901</v>
      </c>
    </row>
    <row r="1914" spans="1:4" s="33" customFormat="1">
      <c r="A1914" s="1007"/>
      <c r="B1914" s="981" t="s">
        <v>4397</v>
      </c>
      <c r="C1914" s="981" t="s">
        <v>4398</v>
      </c>
      <c r="D1914" s="982">
        <v>2490</v>
      </c>
    </row>
    <row r="1915" spans="1:4" s="33" customFormat="1">
      <c r="A1915" s="1007"/>
      <c r="B1915" s="981" t="s">
        <v>4399</v>
      </c>
      <c r="C1915" s="981" t="s">
        <v>4400</v>
      </c>
      <c r="D1915" s="982">
        <v>2490</v>
      </c>
    </row>
    <row r="1916" spans="1:4" s="33" customFormat="1">
      <c r="A1916" s="1007"/>
      <c r="B1916" s="981" t="s">
        <v>4401</v>
      </c>
      <c r="C1916" s="981" t="s">
        <v>4402</v>
      </c>
      <c r="D1916" s="982">
        <v>2120</v>
      </c>
    </row>
    <row r="1917" spans="1:4" s="33" customFormat="1">
      <c r="A1917" s="1007"/>
      <c r="B1917" s="981" t="s">
        <v>4403</v>
      </c>
      <c r="C1917" s="981" t="s">
        <v>4402</v>
      </c>
      <c r="D1917" s="982">
        <v>2120</v>
      </c>
    </row>
    <row r="1918" spans="1:4" s="33" customFormat="1">
      <c r="A1918" s="1007"/>
      <c r="B1918" s="981" t="s">
        <v>4404</v>
      </c>
      <c r="C1918" s="981" t="s">
        <v>4367</v>
      </c>
      <c r="D1918" s="982">
        <v>1573</v>
      </c>
    </row>
    <row r="1919" spans="1:4" s="33" customFormat="1">
      <c r="A1919" s="1007"/>
      <c r="B1919" s="981" t="s">
        <v>4405</v>
      </c>
      <c r="C1919" s="981" t="s">
        <v>4367</v>
      </c>
      <c r="D1919" s="982">
        <v>1573</v>
      </c>
    </row>
    <row r="1920" spans="1:4" s="33" customFormat="1">
      <c r="A1920" s="1007"/>
      <c r="B1920" s="981" t="s">
        <v>4406</v>
      </c>
      <c r="C1920" s="981" t="s">
        <v>4407</v>
      </c>
      <c r="D1920" s="982">
        <v>1886</v>
      </c>
    </row>
    <row r="1921" spans="1:4" s="33" customFormat="1">
      <c r="A1921" s="1007"/>
      <c r="B1921" s="981" t="s">
        <v>4408</v>
      </c>
      <c r="C1921" s="981" t="s">
        <v>4409</v>
      </c>
      <c r="D1921" s="982">
        <v>1886</v>
      </c>
    </row>
    <row r="1922" spans="1:4" s="33" customFormat="1">
      <c r="A1922" s="1007"/>
      <c r="B1922" s="981" t="s">
        <v>4410</v>
      </c>
      <c r="C1922" s="981" t="s">
        <v>4411</v>
      </c>
      <c r="D1922" s="982">
        <v>1886</v>
      </c>
    </row>
    <row r="1923" spans="1:4" s="33" customFormat="1">
      <c r="A1923" s="1007"/>
      <c r="B1923" s="981" t="s">
        <v>4412</v>
      </c>
      <c r="C1923" s="981" t="s">
        <v>4413</v>
      </c>
      <c r="D1923" s="982">
        <v>1886</v>
      </c>
    </row>
    <row r="1924" spans="1:4" s="33" customFormat="1">
      <c r="A1924" s="1007"/>
      <c r="B1924" s="981" t="s">
        <v>4414</v>
      </c>
      <c r="C1924" s="981" t="s">
        <v>4322</v>
      </c>
      <c r="D1924" s="982">
        <v>2566</v>
      </c>
    </row>
    <row r="1925" spans="1:4" s="33" customFormat="1">
      <c r="A1925" s="1007"/>
      <c r="B1925" s="981" t="s">
        <v>4415</v>
      </c>
      <c r="C1925" s="981" t="s">
        <v>4322</v>
      </c>
      <c r="D1925" s="982">
        <v>2566</v>
      </c>
    </row>
    <row r="1926" spans="1:4" s="33" customFormat="1">
      <c r="A1926" s="1007"/>
      <c r="B1926" s="981" t="s">
        <v>4416</v>
      </c>
      <c r="C1926" s="981" t="s">
        <v>4417</v>
      </c>
      <c r="D1926" s="982">
        <v>1455.17</v>
      </c>
    </row>
    <row r="1927" spans="1:4" s="33" customFormat="1">
      <c r="A1927" s="1007"/>
      <c r="B1927" s="981" t="s">
        <v>4418</v>
      </c>
      <c r="C1927" s="981" t="s">
        <v>4419</v>
      </c>
      <c r="D1927" s="982">
        <v>1791</v>
      </c>
    </row>
    <row r="1928" spans="1:4" s="33" customFormat="1">
      <c r="A1928" s="1007"/>
      <c r="B1928" s="981" t="s">
        <v>4420</v>
      </c>
      <c r="C1928" s="981" t="s">
        <v>4421</v>
      </c>
      <c r="D1928" s="982">
        <v>1791</v>
      </c>
    </row>
    <row r="1929" spans="1:4" s="33" customFormat="1">
      <c r="A1929" s="1007"/>
      <c r="B1929" s="981" t="s">
        <v>4422</v>
      </c>
      <c r="C1929" s="981" t="s">
        <v>4423</v>
      </c>
      <c r="D1929" s="982">
        <v>1791</v>
      </c>
    </row>
    <row r="1930" spans="1:4" s="33" customFormat="1">
      <c r="A1930" s="1007"/>
      <c r="B1930" s="981" t="s">
        <v>4424</v>
      </c>
      <c r="C1930" s="981" t="s">
        <v>4425</v>
      </c>
      <c r="D1930" s="982">
        <v>1791</v>
      </c>
    </row>
    <row r="1931" spans="1:4" s="33" customFormat="1">
      <c r="A1931" s="1007"/>
      <c r="B1931" s="981" t="s">
        <v>4426</v>
      </c>
      <c r="C1931" s="981" t="s">
        <v>4427</v>
      </c>
      <c r="D1931" s="982">
        <v>1194</v>
      </c>
    </row>
    <row r="1932" spans="1:4" s="33" customFormat="1">
      <c r="A1932" s="1007"/>
      <c r="B1932" s="981" t="s">
        <v>4428</v>
      </c>
      <c r="C1932" s="981" t="s">
        <v>4429</v>
      </c>
      <c r="D1932" s="982">
        <v>1194</v>
      </c>
    </row>
    <row r="1933" spans="1:4" s="33" customFormat="1">
      <c r="A1933" s="1007"/>
      <c r="B1933" s="981" t="s">
        <v>4430</v>
      </c>
      <c r="C1933" s="981" t="s">
        <v>4431</v>
      </c>
      <c r="D1933" s="982">
        <v>1194</v>
      </c>
    </row>
    <row r="1934" spans="1:4" s="33" customFormat="1">
      <c r="A1934" s="1007"/>
      <c r="B1934" s="981" t="s">
        <v>4432</v>
      </c>
      <c r="C1934" s="981" t="s">
        <v>4433</v>
      </c>
      <c r="D1934" s="982">
        <v>6033.62</v>
      </c>
    </row>
    <row r="1935" spans="1:4" s="33" customFormat="1">
      <c r="A1935" s="1007"/>
      <c r="B1935" s="981" t="s">
        <v>4434</v>
      </c>
      <c r="C1935" s="981" t="s">
        <v>4435</v>
      </c>
      <c r="D1935" s="982">
        <v>1073.28</v>
      </c>
    </row>
    <row r="1936" spans="1:4" s="33" customFormat="1">
      <c r="A1936" s="1007"/>
      <c r="B1936" s="981" t="s">
        <v>4436</v>
      </c>
      <c r="C1936" s="981" t="s">
        <v>4437</v>
      </c>
      <c r="D1936" s="982">
        <v>8000</v>
      </c>
    </row>
    <row r="1937" spans="1:4" s="33" customFormat="1">
      <c r="A1937" s="1007"/>
      <c r="B1937" s="981" t="s">
        <v>4438</v>
      </c>
      <c r="C1937" s="981" t="s">
        <v>4439</v>
      </c>
      <c r="D1937" s="982">
        <v>1237</v>
      </c>
    </row>
    <row r="1938" spans="1:4" s="33" customFormat="1">
      <c r="A1938" s="1007"/>
      <c r="B1938" s="981" t="s">
        <v>4440</v>
      </c>
      <c r="C1938" s="981" t="s">
        <v>4441</v>
      </c>
      <c r="D1938" s="982">
        <v>1237</v>
      </c>
    </row>
    <row r="1939" spans="1:4" s="33" customFormat="1">
      <c r="A1939" s="1007"/>
      <c r="B1939" s="981" t="s">
        <v>4442</v>
      </c>
      <c r="C1939" s="981" t="s">
        <v>4443</v>
      </c>
      <c r="D1939" s="982">
        <v>1237</v>
      </c>
    </row>
    <row r="1940" spans="1:4" s="33" customFormat="1">
      <c r="A1940" s="1007"/>
      <c r="B1940" s="981" t="s">
        <v>4444</v>
      </c>
      <c r="C1940" s="981" t="s">
        <v>4445</v>
      </c>
      <c r="D1940" s="982">
        <v>1237</v>
      </c>
    </row>
    <row r="1941" spans="1:4" s="33" customFormat="1">
      <c r="A1941" s="1007"/>
      <c r="B1941" s="981" t="s">
        <v>4446</v>
      </c>
      <c r="C1941" s="981" t="s">
        <v>4447</v>
      </c>
      <c r="D1941" s="982">
        <v>1237</v>
      </c>
    </row>
    <row r="1942" spans="1:4" s="33" customFormat="1">
      <c r="A1942" s="1007"/>
      <c r="B1942" s="981" t="s">
        <v>4448</v>
      </c>
      <c r="C1942" s="981" t="s">
        <v>4449</v>
      </c>
      <c r="D1942" s="982">
        <v>1237</v>
      </c>
    </row>
    <row r="1943" spans="1:4" s="33" customFormat="1">
      <c r="A1943" s="1007"/>
      <c r="B1943" s="981" t="s">
        <v>4450</v>
      </c>
      <c r="C1943" s="981" t="s">
        <v>4451</v>
      </c>
      <c r="D1943" s="982">
        <v>51631</v>
      </c>
    </row>
    <row r="1944" spans="1:4" s="33" customFormat="1">
      <c r="A1944" s="1007"/>
      <c r="B1944" s="981" t="s">
        <v>4452</v>
      </c>
      <c r="C1944" s="981" t="s">
        <v>4453</v>
      </c>
      <c r="D1944" s="982">
        <v>54322</v>
      </c>
    </row>
    <row r="1945" spans="1:4" s="33" customFormat="1">
      <c r="A1945" s="1007"/>
      <c r="B1945" s="981" t="s">
        <v>4454</v>
      </c>
      <c r="C1945" s="981" t="s">
        <v>4455</v>
      </c>
      <c r="D1945" s="982">
        <v>3456</v>
      </c>
    </row>
    <row r="1946" spans="1:4" s="33" customFormat="1">
      <c r="A1946" s="1007"/>
      <c r="B1946" s="981" t="s">
        <v>4456</v>
      </c>
      <c r="C1946" s="981" t="s">
        <v>4457</v>
      </c>
      <c r="D1946" s="982">
        <v>37243</v>
      </c>
    </row>
    <row r="1947" spans="1:4" s="33" customFormat="1">
      <c r="A1947" s="1007"/>
      <c r="B1947" s="981" t="s">
        <v>4458</v>
      </c>
      <c r="C1947" s="981" t="s">
        <v>4455</v>
      </c>
      <c r="D1947" s="982">
        <v>3456</v>
      </c>
    </row>
    <row r="1948" spans="1:4" s="33" customFormat="1">
      <c r="A1948" s="1007"/>
      <c r="B1948" s="981" t="s">
        <v>4459</v>
      </c>
      <c r="C1948" s="981" t="s">
        <v>4455</v>
      </c>
      <c r="D1948" s="982">
        <v>3456</v>
      </c>
    </row>
    <row r="1949" spans="1:4" s="33" customFormat="1">
      <c r="A1949" s="1007"/>
      <c r="B1949" s="981" t="s">
        <v>4460</v>
      </c>
      <c r="C1949" s="981" t="s">
        <v>4455</v>
      </c>
      <c r="D1949" s="982">
        <v>3456</v>
      </c>
    </row>
    <row r="1950" spans="1:4" s="33" customFormat="1">
      <c r="A1950" s="1007"/>
      <c r="B1950" s="981" t="s">
        <v>4461</v>
      </c>
      <c r="C1950" s="981" t="s">
        <v>4462</v>
      </c>
      <c r="D1950" s="982">
        <v>7672</v>
      </c>
    </row>
    <row r="1951" spans="1:4" s="33" customFormat="1">
      <c r="A1951" s="1007"/>
      <c r="B1951" s="981" t="s">
        <v>4463</v>
      </c>
      <c r="C1951" s="981" t="s">
        <v>1792</v>
      </c>
      <c r="D1951" s="982">
        <v>3465</v>
      </c>
    </row>
    <row r="1952" spans="1:4" s="33" customFormat="1">
      <c r="A1952" s="1007"/>
      <c r="B1952" s="981" t="s">
        <v>4464</v>
      </c>
      <c r="C1952" s="981" t="s">
        <v>4465</v>
      </c>
      <c r="D1952" s="982">
        <v>923</v>
      </c>
    </row>
    <row r="1953" spans="1:4" s="33" customFormat="1">
      <c r="A1953" s="1007"/>
      <c r="B1953" s="981" t="s">
        <v>4466</v>
      </c>
      <c r="C1953" s="981" t="s">
        <v>4467</v>
      </c>
      <c r="D1953" s="982">
        <v>923</v>
      </c>
    </row>
    <row r="1954" spans="1:4" s="33" customFormat="1">
      <c r="A1954" s="1007"/>
      <c r="B1954" s="981" t="s">
        <v>4468</v>
      </c>
      <c r="C1954" s="981" t="s">
        <v>4469</v>
      </c>
      <c r="D1954" s="982">
        <v>1791</v>
      </c>
    </row>
    <row r="1955" spans="1:4" s="33" customFormat="1">
      <c r="A1955" s="1007"/>
      <c r="B1955" s="981" t="s">
        <v>4470</v>
      </c>
      <c r="C1955" s="981" t="s">
        <v>4471</v>
      </c>
      <c r="D1955" s="982">
        <v>1237</v>
      </c>
    </row>
    <row r="1956" spans="1:4" s="33" customFormat="1">
      <c r="A1956" s="1007"/>
      <c r="B1956" s="981" t="s">
        <v>4472</v>
      </c>
      <c r="C1956" s="981" t="s">
        <v>4471</v>
      </c>
      <c r="D1956" s="982">
        <v>1237</v>
      </c>
    </row>
    <row r="1957" spans="1:4" s="33" customFormat="1">
      <c r="A1957" s="1007"/>
      <c r="B1957" s="981" t="s">
        <v>4473</v>
      </c>
      <c r="C1957" s="981" t="s">
        <v>4474</v>
      </c>
      <c r="D1957" s="982">
        <v>6282</v>
      </c>
    </row>
    <row r="1958" spans="1:4" s="33" customFormat="1">
      <c r="A1958" s="1007"/>
      <c r="B1958" s="981" t="s">
        <v>4475</v>
      </c>
      <c r="C1958" s="981" t="s">
        <v>4476</v>
      </c>
      <c r="D1958" s="982">
        <v>2134.4</v>
      </c>
    </row>
    <row r="1959" spans="1:4" s="33" customFormat="1">
      <c r="A1959" s="1007"/>
      <c r="B1959" s="981" t="s">
        <v>4477</v>
      </c>
      <c r="C1959" s="981" t="s">
        <v>4478</v>
      </c>
      <c r="D1959" s="982">
        <v>1208</v>
      </c>
    </row>
    <row r="1960" spans="1:4" s="33" customFormat="1">
      <c r="A1960" s="1007"/>
      <c r="B1960" s="981" t="s">
        <v>4479</v>
      </c>
      <c r="C1960" s="981" t="s">
        <v>4480</v>
      </c>
      <c r="D1960" s="982">
        <v>19790</v>
      </c>
    </row>
    <row r="1961" spans="1:4" s="33" customFormat="1">
      <c r="A1961" s="1007"/>
      <c r="B1961" s="981" t="s">
        <v>4481</v>
      </c>
      <c r="C1961" s="981" t="s">
        <v>4482</v>
      </c>
      <c r="D1961" s="982">
        <v>1870</v>
      </c>
    </row>
    <row r="1962" spans="1:4" s="33" customFormat="1">
      <c r="A1962" s="1007"/>
      <c r="B1962" s="981" t="s">
        <v>4483</v>
      </c>
      <c r="C1962" s="981" t="s">
        <v>4484</v>
      </c>
      <c r="D1962" s="982">
        <v>1208</v>
      </c>
    </row>
    <row r="1963" spans="1:4" s="33" customFormat="1">
      <c r="A1963" s="1007"/>
      <c r="B1963" s="981" t="s">
        <v>4485</v>
      </c>
      <c r="C1963" s="981" t="s">
        <v>4478</v>
      </c>
      <c r="D1963" s="982">
        <v>1208</v>
      </c>
    </row>
    <row r="1964" spans="1:4" s="33" customFormat="1">
      <c r="A1964" s="1007"/>
      <c r="B1964" s="981" t="s">
        <v>4486</v>
      </c>
      <c r="C1964" s="981" t="s">
        <v>4478</v>
      </c>
      <c r="D1964" s="982">
        <v>1208</v>
      </c>
    </row>
    <row r="1965" spans="1:4" s="33" customFormat="1">
      <c r="A1965" s="1007"/>
      <c r="B1965" s="981" t="s">
        <v>4487</v>
      </c>
      <c r="C1965" s="981" t="s">
        <v>4478</v>
      </c>
      <c r="D1965" s="982">
        <v>1208</v>
      </c>
    </row>
    <row r="1966" spans="1:4" s="33" customFormat="1">
      <c r="A1966" s="1007"/>
      <c r="B1966" s="981" t="s">
        <v>4488</v>
      </c>
      <c r="C1966" s="981" t="s">
        <v>4478</v>
      </c>
      <c r="D1966" s="982">
        <v>1208</v>
      </c>
    </row>
    <row r="1967" spans="1:4" s="33" customFormat="1">
      <c r="A1967" s="1007"/>
      <c r="B1967" s="981" t="s">
        <v>4489</v>
      </c>
      <c r="C1967" s="981" t="s">
        <v>4490</v>
      </c>
      <c r="D1967" s="982">
        <v>1289</v>
      </c>
    </row>
    <row r="1968" spans="1:4" s="33" customFormat="1">
      <c r="A1968" s="1007"/>
      <c r="B1968" s="981" t="s">
        <v>4491</v>
      </c>
      <c r="C1968" s="981" t="s">
        <v>4490</v>
      </c>
      <c r="D1968" s="982">
        <v>1289</v>
      </c>
    </row>
    <row r="1969" spans="1:4" s="33" customFormat="1">
      <c r="A1969" s="1007"/>
      <c r="B1969" s="981" t="s">
        <v>4492</v>
      </c>
      <c r="C1969" s="981" t="s">
        <v>4493</v>
      </c>
      <c r="D1969" s="982">
        <v>2380</v>
      </c>
    </row>
    <row r="1970" spans="1:4" s="33" customFormat="1">
      <c r="A1970" s="1007"/>
      <c r="B1970" s="981" t="s">
        <v>4494</v>
      </c>
      <c r="C1970" s="981" t="s">
        <v>4495</v>
      </c>
      <c r="D1970" s="982">
        <v>2380</v>
      </c>
    </row>
    <row r="1971" spans="1:4" s="33" customFormat="1">
      <c r="A1971" s="1007"/>
      <c r="B1971" s="981" t="s">
        <v>4496</v>
      </c>
      <c r="C1971" s="981" t="s">
        <v>4497</v>
      </c>
      <c r="D1971" s="982">
        <v>5924.05</v>
      </c>
    </row>
    <row r="1972" spans="1:4" s="33" customFormat="1">
      <c r="A1972" s="1007"/>
      <c r="B1972" s="981" t="s">
        <v>4498</v>
      </c>
      <c r="C1972" s="981" t="s">
        <v>4497</v>
      </c>
      <c r="D1972" s="982">
        <v>5924.05</v>
      </c>
    </row>
    <row r="1973" spans="1:4" s="33" customFormat="1">
      <c r="A1973" s="1007"/>
      <c r="B1973" s="981" t="s">
        <v>4499</v>
      </c>
      <c r="C1973" s="981" t="s">
        <v>4497</v>
      </c>
      <c r="D1973" s="982">
        <v>5924.05</v>
      </c>
    </row>
    <row r="1974" spans="1:4" s="33" customFormat="1">
      <c r="A1974" s="1007"/>
      <c r="B1974" s="981" t="s">
        <v>4500</v>
      </c>
      <c r="C1974" s="981" t="s">
        <v>4497</v>
      </c>
      <c r="D1974" s="982">
        <v>5924.05</v>
      </c>
    </row>
    <row r="1975" spans="1:4" s="33" customFormat="1">
      <c r="A1975" s="1007"/>
      <c r="B1975" s="981" t="s">
        <v>4501</v>
      </c>
      <c r="C1975" s="981" t="s">
        <v>4502</v>
      </c>
      <c r="D1975" s="982">
        <v>46230</v>
      </c>
    </row>
    <row r="1976" spans="1:4" s="33" customFormat="1">
      <c r="A1976" s="1007"/>
      <c r="B1976" s="981" t="s">
        <v>4503</v>
      </c>
      <c r="C1976" s="981" t="s">
        <v>4504</v>
      </c>
      <c r="D1976" s="982">
        <v>26151</v>
      </c>
    </row>
    <row r="1977" spans="1:4" s="33" customFormat="1">
      <c r="A1977" s="1007"/>
      <c r="B1977" s="981" t="s">
        <v>4505</v>
      </c>
      <c r="C1977" s="981" t="s">
        <v>4506</v>
      </c>
      <c r="D1977" s="982">
        <v>22011</v>
      </c>
    </row>
    <row r="1978" spans="1:4" s="33" customFormat="1">
      <c r="A1978" s="1007"/>
      <c r="B1978" s="981" t="s">
        <v>4507</v>
      </c>
      <c r="C1978" s="981" t="s">
        <v>4508</v>
      </c>
      <c r="D1978" s="982">
        <v>1710</v>
      </c>
    </row>
    <row r="1979" spans="1:4" s="33" customFormat="1">
      <c r="A1979" s="1007"/>
      <c r="B1979" s="981" t="s">
        <v>4509</v>
      </c>
      <c r="C1979" s="981" t="s">
        <v>4510</v>
      </c>
      <c r="D1979" s="982">
        <v>1710</v>
      </c>
    </row>
    <row r="1980" spans="1:4" s="33" customFormat="1">
      <c r="A1980" s="1007"/>
      <c r="B1980" s="981" t="s">
        <v>4511</v>
      </c>
      <c r="C1980" s="981" t="s">
        <v>4512</v>
      </c>
      <c r="D1980" s="982">
        <v>1710</v>
      </c>
    </row>
    <row r="1981" spans="1:4" s="33" customFormat="1">
      <c r="A1981" s="1007"/>
      <c r="B1981" s="981" t="s">
        <v>4513</v>
      </c>
      <c r="C1981" s="981" t="s">
        <v>4514</v>
      </c>
      <c r="D1981" s="982">
        <v>1710</v>
      </c>
    </row>
    <row r="1982" spans="1:4" s="33" customFormat="1">
      <c r="A1982" s="1007"/>
      <c r="B1982" s="981" t="s">
        <v>4515</v>
      </c>
      <c r="C1982" s="981" t="s">
        <v>4516</v>
      </c>
      <c r="D1982" s="982">
        <v>2140</v>
      </c>
    </row>
    <row r="1983" spans="1:4" s="33" customFormat="1">
      <c r="A1983" s="1007"/>
      <c r="B1983" s="981" t="s">
        <v>4517</v>
      </c>
      <c r="C1983" s="981" t="s">
        <v>4518</v>
      </c>
      <c r="D1983" s="982">
        <v>2420</v>
      </c>
    </row>
    <row r="1984" spans="1:4" s="33" customFormat="1">
      <c r="A1984" s="1007"/>
      <c r="B1984" s="981" t="s">
        <v>4519</v>
      </c>
      <c r="C1984" s="981" t="s">
        <v>4520</v>
      </c>
      <c r="D1984" s="982">
        <v>2420</v>
      </c>
    </row>
    <row r="1985" spans="1:4" s="33" customFormat="1">
      <c r="A1985" s="1007"/>
      <c r="B1985" s="981" t="s">
        <v>4521</v>
      </c>
      <c r="C1985" s="981" t="s">
        <v>4522</v>
      </c>
      <c r="D1985" s="982">
        <v>2420</v>
      </c>
    </row>
    <row r="1986" spans="1:4" s="33" customFormat="1">
      <c r="A1986" s="1007"/>
      <c r="B1986" s="981" t="s">
        <v>4523</v>
      </c>
      <c r="C1986" s="981" t="s">
        <v>4524</v>
      </c>
      <c r="D1986" s="982">
        <v>2420</v>
      </c>
    </row>
    <row r="1987" spans="1:4" s="33" customFormat="1">
      <c r="A1987" s="1007"/>
      <c r="B1987" s="981" t="s">
        <v>4525</v>
      </c>
      <c r="C1987" s="981" t="s">
        <v>4526</v>
      </c>
      <c r="D1987" s="982">
        <v>2420</v>
      </c>
    </row>
    <row r="1988" spans="1:4" s="33" customFormat="1">
      <c r="A1988" s="1007"/>
      <c r="B1988" s="981" t="s">
        <v>4527</v>
      </c>
      <c r="C1988" s="981" t="s">
        <v>4528</v>
      </c>
      <c r="D1988" s="982">
        <v>2200</v>
      </c>
    </row>
    <row r="1989" spans="1:4" s="33" customFormat="1">
      <c r="A1989" s="1007"/>
      <c r="B1989" s="981" t="s">
        <v>4529</v>
      </c>
      <c r="C1989" s="981" t="s">
        <v>4530</v>
      </c>
      <c r="D1989" s="982">
        <v>2200</v>
      </c>
    </row>
    <row r="1990" spans="1:4" s="33" customFormat="1">
      <c r="A1990" s="1007"/>
      <c r="B1990" s="981" t="s">
        <v>4531</v>
      </c>
      <c r="C1990" s="981" t="s">
        <v>4532</v>
      </c>
      <c r="D1990" s="982">
        <v>2250</v>
      </c>
    </row>
    <row r="1991" spans="1:4" s="33" customFormat="1">
      <c r="A1991" s="1007"/>
      <c r="B1991" s="981" t="s">
        <v>4533</v>
      </c>
      <c r="C1991" s="981" t="s">
        <v>4534</v>
      </c>
      <c r="D1991" s="982">
        <v>2990</v>
      </c>
    </row>
    <row r="1992" spans="1:4" s="33" customFormat="1">
      <c r="A1992" s="1007"/>
      <c r="B1992" s="981" t="s">
        <v>4535</v>
      </c>
      <c r="C1992" s="981" t="s">
        <v>4536</v>
      </c>
      <c r="D1992" s="982">
        <v>2990</v>
      </c>
    </row>
    <row r="1993" spans="1:4" s="33" customFormat="1">
      <c r="A1993" s="1007"/>
      <c r="B1993" s="981" t="s">
        <v>4537</v>
      </c>
      <c r="C1993" s="981" t="s">
        <v>4538</v>
      </c>
      <c r="D1993" s="982">
        <v>2580</v>
      </c>
    </row>
    <row r="1994" spans="1:4" s="33" customFormat="1">
      <c r="A1994" s="1007"/>
      <c r="B1994" s="981" t="s">
        <v>4539</v>
      </c>
      <c r="C1994" s="981" t="s">
        <v>4540</v>
      </c>
      <c r="D1994" s="982">
        <v>5407</v>
      </c>
    </row>
    <row r="1995" spans="1:4" s="33" customFormat="1">
      <c r="A1995" s="1007"/>
      <c r="B1995" s="981" t="s">
        <v>4541</v>
      </c>
      <c r="C1995" s="981" t="s">
        <v>4542</v>
      </c>
      <c r="D1995" s="982">
        <v>3183.36</v>
      </c>
    </row>
    <row r="1996" spans="1:4" s="33" customFormat="1">
      <c r="A1996" s="1007"/>
      <c r="B1996" s="981" t="s">
        <v>4543</v>
      </c>
      <c r="C1996" s="981" t="s">
        <v>4542</v>
      </c>
      <c r="D1996" s="982">
        <v>3183.36</v>
      </c>
    </row>
    <row r="1997" spans="1:4" s="33" customFormat="1">
      <c r="A1997" s="1007"/>
      <c r="B1997" s="981" t="s">
        <v>4544</v>
      </c>
      <c r="C1997" s="981" t="s">
        <v>4545</v>
      </c>
      <c r="D1997" s="982">
        <v>2550</v>
      </c>
    </row>
    <row r="1998" spans="1:4" s="33" customFormat="1">
      <c r="A1998" s="1007"/>
      <c r="B1998" s="981" t="s">
        <v>4546</v>
      </c>
      <c r="C1998" s="981" t="s">
        <v>4547</v>
      </c>
      <c r="D1998" s="982">
        <v>2027.48</v>
      </c>
    </row>
    <row r="1999" spans="1:4" s="33" customFormat="1">
      <c r="A1999" s="1007"/>
      <c r="B1999" s="981" t="s">
        <v>4548</v>
      </c>
      <c r="C1999" s="981" t="s">
        <v>4549</v>
      </c>
      <c r="D1999" s="982">
        <v>2140</v>
      </c>
    </row>
    <row r="2000" spans="1:4" s="33" customFormat="1">
      <c r="A2000" s="1007"/>
      <c r="B2000" s="981" t="s">
        <v>4550</v>
      </c>
      <c r="C2000" s="981" t="s">
        <v>4549</v>
      </c>
      <c r="D2000" s="982">
        <v>2270</v>
      </c>
    </row>
    <row r="2001" spans="1:4" s="33" customFormat="1">
      <c r="A2001" s="1007"/>
      <c r="B2001" s="981" t="s">
        <v>4551</v>
      </c>
      <c r="C2001" s="981" t="s">
        <v>4549</v>
      </c>
      <c r="D2001" s="982">
        <v>2270</v>
      </c>
    </row>
    <row r="2002" spans="1:4" s="33" customFormat="1">
      <c r="A2002" s="1007"/>
      <c r="B2002" s="981" t="s">
        <v>4552</v>
      </c>
      <c r="C2002" s="981" t="s">
        <v>4553</v>
      </c>
      <c r="D2002" s="982">
        <v>5407</v>
      </c>
    </row>
    <row r="2003" spans="1:4" s="33" customFormat="1">
      <c r="A2003" s="1007"/>
      <c r="B2003" s="981" t="s">
        <v>4554</v>
      </c>
      <c r="C2003" s="981" t="s">
        <v>4555</v>
      </c>
      <c r="D2003" s="982">
        <v>3100</v>
      </c>
    </row>
    <row r="2004" spans="1:4" s="33" customFormat="1">
      <c r="A2004" s="1007"/>
      <c r="B2004" s="981" t="s">
        <v>4556</v>
      </c>
      <c r="C2004" s="981" t="s">
        <v>4555</v>
      </c>
      <c r="D2004" s="982">
        <v>3100</v>
      </c>
    </row>
    <row r="2005" spans="1:4" s="33" customFormat="1">
      <c r="A2005" s="1007"/>
      <c r="B2005" s="981" t="s">
        <v>4557</v>
      </c>
      <c r="C2005" s="981" t="s">
        <v>4553</v>
      </c>
      <c r="D2005" s="982">
        <v>5407</v>
      </c>
    </row>
    <row r="2006" spans="1:4" s="33" customFormat="1">
      <c r="A2006" s="1007"/>
      <c r="B2006" s="981" t="s">
        <v>4558</v>
      </c>
      <c r="C2006" s="981" t="s">
        <v>4555</v>
      </c>
      <c r="D2006" s="982">
        <v>2215</v>
      </c>
    </row>
    <row r="2007" spans="1:4" s="33" customFormat="1">
      <c r="A2007" s="1007"/>
      <c r="B2007" s="981" t="s">
        <v>4559</v>
      </c>
      <c r="C2007" s="981" t="s">
        <v>4560</v>
      </c>
      <c r="D2007" s="982">
        <v>7130.76</v>
      </c>
    </row>
    <row r="2008" spans="1:4" s="33" customFormat="1">
      <c r="A2008" s="1007"/>
      <c r="B2008" s="981" t="s">
        <v>4561</v>
      </c>
      <c r="C2008" s="981" t="s">
        <v>4562</v>
      </c>
      <c r="D2008" s="982">
        <v>1970</v>
      </c>
    </row>
    <row r="2009" spans="1:4" s="33" customFormat="1">
      <c r="A2009" s="1007"/>
      <c r="B2009" s="981" t="s">
        <v>4563</v>
      </c>
      <c r="C2009" s="981" t="s">
        <v>4562</v>
      </c>
      <c r="D2009" s="982">
        <v>1970</v>
      </c>
    </row>
    <row r="2010" spans="1:4" s="33" customFormat="1">
      <c r="A2010" s="1007"/>
      <c r="B2010" s="981" t="s">
        <v>4564</v>
      </c>
      <c r="C2010" s="981" t="s">
        <v>4565</v>
      </c>
      <c r="D2010" s="982">
        <v>2071</v>
      </c>
    </row>
    <row r="2011" spans="1:4" s="33" customFormat="1">
      <c r="A2011" s="1007"/>
      <c r="B2011" s="981" t="s">
        <v>4566</v>
      </c>
      <c r="C2011" s="981" t="s">
        <v>4565</v>
      </c>
      <c r="D2011" s="982">
        <v>2071</v>
      </c>
    </row>
    <row r="2012" spans="1:4" s="33" customFormat="1">
      <c r="A2012" s="1007"/>
      <c r="B2012" s="981" t="s">
        <v>4567</v>
      </c>
      <c r="C2012" s="981" t="s">
        <v>4568</v>
      </c>
      <c r="D2012" s="982">
        <v>2324</v>
      </c>
    </row>
    <row r="2013" spans="1:4" s="33" customFormat="1">
      <c r="A2013" s="1007"/>
      <c r="B2013" s="981" t="s">
        <v>4569</v>
      </c>
      <c r="C2013" s="981" t="s">
        <v>4570</v>
      </c>
      <c r="D2013" s="982">
        <v>2537</v>
      </c>
    </row>
    <row r="2014" spans="1:4" s="33" customFormat="1">
      <c r="A2014" s="1007"/>
      <c r="B2014" s="981" t="s">
        <v>4571</v>
      </c>
      <c r="C2014" s="981" t="s">
        <v>4572</v>
      </c>
      <c r="D2014" s="982">
        <v>15969.01</v>
      </c>
    </row>
    <row r="2015" spans="1:4" s="33" customFormat="1">
      <c r="A2015" s="1007"/>
      <c r="B2015" s="981" t="s">
        <v>4573</v>
      </c>
      <c r="C2015" s="981" t="s">
        <v>4574</v>
      </c>
      <c r="D2015" s="982">
        <v>15969.01</v>
      </c>
    </row>
    <row r="2016" spans="1:4" s="33" customFormat="1">
      <c r="A2016" s="1007"/>
      <c r="B2016" s="981" t="s">
        <v>4575</v>
      </c>
      <c r="C2016" s="981" t="s">
        <v>4576</v>
      </c>
      <c r="D2016" s="982">
        <v>26206.080000000002</v>
      </c>
    </row>
    <row r="2017" spans="1:4" s="33" customFormat="1">
      <c r="A2017" s="1007"/>
      <c r="B2017" s="981" t="s">
        <v>4577</v>
      </c>
      <c r="C2017" s="981" t="s">
        <v>4578</v>
      </c>
      <c r="D2017" s="982">
        <v>26206.080000000002</v>
      </c>
    </row>
    <row r="2018" spans="1:4" s="33" customFormat="1">
      <c r="A2018" s="1007"/>
      <c r="B2018" s="981" t="s">
        <v>4579</v>
      </c>
      <c r="C2018" s="981" t="s">
        <v>4580</v>
      </c>
      <c r="D2018" s="982">
        <v>26206.080000000002</v>
      </c>
    </row>
    <row r="2019" spans="1:4" s="33" customFormat="1">
      <c r="A2019" s="1007"/>
      <c r="B2019" s="981" t="s">
        <v>4581</v>
      </c>
      <c r="C2019" s="981" t="s">
        <v>4582</v>
      </c>
      <c r="D2019" s="982">
        <v>26206.080000000002</v>
      </c>
    </row>
    <row r="2020" spans="1:4" s="33" customFormat="1">
      <c r="A2020" s="1007"/>
      <c r="B2020" s="981" t="s">
        <v>4583</v>
      </c>
      <c r="C2020" s="981" t="s">
        <v>4584</v>
      </c>
      <c r="D2020" s="982">
        <v>26206.080000000002</v>
      </c>
    </row>
    <row r="2021" spans="1:4" s="33" customFormat="1">
      <c r="A2021" s="1007"/>
      <c r="B2021" s="981" t="s">
        <v>4585</v>
      </c>
      <c r="C2021" s="981" t="s">
        <v>4586</v>
      </c>
      <c r="D2021" s="982">
        <v>26206.080000000002</v>
      </c>
    </row>
    <row r="2022" spans="1:4" s="33" customFormat="1">
      <c r="A2022" s="1007"/>
      <c r="B2022" s="981" t="s">
        <v>4587</v>
      </c>
      <c r="C2022" s="981" t="s">
        <v>4588</v>
      </c>
      <c r="D2022" s="982">
        <v>26206.080000000002</v>
      </c>
    </row>
    <row r="2023" spans="1:4" s="33" customFormat="1">
      <c r="A2023" s="1007"/>
      <c r="B2023" s="981" t="s">
        <v>4589</v>
      </c>
      <c r="C2023" s="981" t="s">
        <v>4590</v>
      </c>
      <c r="D2023" s="982">
        <v>26206.080000000002</v>
      </c>
    </row>
    <row r="2024" spans="1:4" s="33" customFormat="1">
      <c r="A2024" s="1007"/>
      <c r="B2024" s="981" t="s">
        <v>4591</v>
      </c>
      <c r="C2024" s="981" t="s">
        <v>4592</v>
      </c>
      <c r="D2024" s="982">
        <v>26206.080000000002</v>
      </c>
    </row>
    <row r="2025" spans="1:4" s="33" customFormat="1">
      <c r="A2025" s="1007"/>
      <c r="B2025" s="981" t="s">
        <v>4593</v>
      </c>
      <c r="C2025" s="981" t="s">
        <v>4594</v>
      </c>
      <c r="D2025" s="982">
        <v>26206.080000000002</v>
      </c>
    </row>
    <row r="2026" spans="1:4" s="33" customFormat="1">
      <c r="A2026" s="1007"/>
      <c r="B2026" s="981" t="s">
        <v>4595</v>
      </c>
      <c r="C2026" s="981" t="s">
        <v>4596</v>
      </c>
      <c r="D2026" s="982">
        <v>26206.080000000002</v>
      </c>
    </row>
    <row r="2027" spans="1:4" s="33" customFormat="1">
      <c r="A2027" s="1007"/>
      <c r="B2027" s="981" t="s">
        <v>4597</v>
      </c>
      <c r="C2027" s="981" t="s">
        <v>4598</v>
      </c>
      <c r="D2027" s="982">
        <v>26206.080000000002</v>
      </c>
    </row>
    <row r="2028" spans="1:4" s="33" customFormat="1">
      <c r="A2028" s="1007"/>
      <c r="B2028" s="981" t="s">
        <v>4599</v>
      </c>
      <c r="C2028" s="981" t="s">
        <v>4600</v>
      </c>
      <c r="D2028" s="982">
        <v>26206.080000000002</v>
      </c>
    </row>
    <row r="2029" spans="1:4" s="33" customFormat="1">
      <c r="A2029" s="1007"/>
      <c r="B2029" s="981" t="s">
        <v>4601</v>
      </c>
      <c r="C2029" s="981" t="s">
        <v>4602</v>
      </c>
      <c r="D2029" s="982">
        <v>26206.080000000002</v>
      </c>
    </row>
    <row r="2030" spans="1:4" s="33" customFormat="1">
      <c r="A2030" s="1007"/>
      <c r="B2030" s="981" t="s">
        <v>4603</v>
      </c>
      <c r="C2030" s="981" t="s">
        <v>4604</v>
      </c>
      <c r="D2030" s="982">
        <v>26206.080000000002</v>
      </c>
    </row>
    <row r="2031" spans="1:4" s="33" customFormat="1">
      <c r="A2031" s="1007"/>
      <c r="B2031" s="981" t="s">
        <v>4605</v>
      </c>
      <c r="C2031" s="981" t="s">
        <v>4606</v>
      </c>
      <c r="D2031" s="982">
        <v>26206.080000000002</v>
      </c>
    </row>
    <row r="2032" spans="1:4" s="33" customFormat="1">
      <c r="A2032" s="1007"/>
      <c r="B2032" s="981" t="s">
        <v>4607</v>
      </c>
      <c r="C2032" s="981" t="s">
        <v>4608</v>
      </c>
      <c r="D2032" s="982">
        <v>26206.080000000002</v>
      </c>
    </row>
    <row r="2033" spans="1:4" s="33" customFormat="1">
      <c r="A2033" s="1007"/>
      <c r="B2033" s="981" t="s">
        <v>4609</v>
      </c>
      <c r="C2033" s="981" t="s">
        <v>4610</v>
      </c>
      <c r="D2033" s="982">
        <v>26206.080000000002</v>
      </c>
    </row>
    <row r="2034" spans="1:4" s="33" customFormat="1">
      <c r="A2034" s="1007"/>
      <c r="B2034" s="981" t="s">
        <v>4611</v>
      </c>
      <c r="C2034" s="981" t="s">
        <v>4612</v>
      </c>
      <c r="D2034" s="982">
        <v>10775</v>
      </c>
    </row>
    <row r="2035" spans="1:4" s="33" customFormat="1">
      <c r="A2035" s="1007"/>
      <c r="B2035" s="981" t="s">
        <v>4613</v>
      </c>
      <c r="C2035" s="981" t="s">
        <v>4614</v>
      </c>
      <c r="D2035" s="982">
        <v>7154.31</v>
      </c>
    </row>
    <row r="2036" spans="1:4" s="33" customFormat="1">
      <c r="A2036" s="1007"/>
      <c r="B2036" s="981" t="s">
        <v>4615</v>
      </c>
      <c r="C2036" s="981" t="s">
        <v>4616</v>
      </c>
      <c r="D2036" s="982">
        <v>7154.31</v>
      </c>
    </row>
    <row r="2037" spans="1:4" s="33" customFormat="1">
      <c r="A2037" s="1007"/>
      <c r="B2037" s="981" t="s">
        <v>4617</v>
      </c>
      <c r="C2037" s="981" t="s">
        <v>4618</v>
      </c>
      <c r="D2037" s="982">
        <v>7154.31</v>
      </c>
    </row>
    <row r="2038" spans="1:4" s="33" customFormat="1">
      <c r="A2038" s="1007"/>
      <c r="B2038" s="981" t="s">
        <v>4619</v>
      </c>
      <c r="C2038" s="981" t="s">
        <v>4620</v>
      </c>
      <c r="D2038" s="982">
        <v>7154.31</v>
      </c>
    </row>
    <row r="2039" spans="1:4" s="33" customFormat="1">
      <c r="A2039" s="1007"/>
      <c r="B2039" s="981" t="s">
        <v>4621</v>
      </c>
      <c r="C2039" s="981" t="s">
        <v>4622</v>
      </c>
      <c r="D2039" s="982">
        <v>7154.31</v>
      </c>
    </row>
    <row r="2040" spans="1:4" s="33" customFormat="1">
      <c r="A2040" s="1007"/>
      <c r="B2040" s="981" t="s">
        <v>4623</v>
      </c>
      <c r="C2040" s="981" t="s">
        <v>4624</v>
      </c>
      <c r="D2040" s="982">
        <v>13356.21</v>
      </c>
    </row>
    <row r="2041" spans="1:4" s="33" customFormat="1">
      <c r="A2041" s="1007"/>
      <c r="B2041" s="981" t="s">
        <v>4625</v>
      </c>
      <c r="C2041" s="981" t="s">
        <v>4624</v>
      </c>
      <c r="D2041" s="982">
        <v>9680</v>
      </c>
    </row>
    <row r="2042" spans="1:4" s="33" customFormat="1">
      <c r="A2042" s="1007"/>
      <c r="B2042" s="981" t="s">
        <v>4626</v>
      </c>
      <c r="C2042" s="981" t="s">
        <v>4624</v>
      </c>
      <c r="D2042" s="982">
        <v>13380.25</v>
      </c>
    </row>
    <row r="2043" spans="1:4" s="33" customFormat="1">
      <c r="A2043" s="1007"/>
      <c r="B2043" s="981" t="s">
        <v>4627</v>
      </c>
      <c r="C2043" s="981" t="s">
        <v>4624</v>
      </c>
      <c r="D2043" s="982">
        <v>9702.5499999999993</v>
      </c>
    </row>
    <row r="2044" spans="1:4" s="33" customFormat="1">
      <c r="A2044" s="1007"/>
      <c r="B2044" s="981" t="s">
        <v>4628</v>
      </c>
      <c r="C2044" s="981" t="s">
        <v>4629</v>
      </c>
      <c r="D2044" s="982">
        <v>5683.7</v>
      </c>
    </row>
    <row r="2045" spans="1:4" s="33" customFormat="1">
      <c r="A2045" s="1007"/>
      <c r="B2045" s="981" t="s">
        <v>4630</v>
      </c>
      <c r="C2045" s="981" t="s">
        <v>4631</v>
      </c>
      <c r="D2045" s="982">
        <v>3650</v>
      </c>
    </row>
    <row r="2046" spans="1:4" s="33" customFormat="1">
      <c r="A2046" s="1007"/>
      <c r="B2046" s="981" t="s">
        <v>4632</v>
      </c>
      <c r="C2046" s="981" t="s">
        <v>4633</v>
      </c>
      <c r="D2046" s="982">
        <v>47455</v>
      </c>
    </row>
    <row r="2047" spans="1:4" s="33" customFormat="1">
      <c r="A2047" s="1007"/>
      <c r="B2047" s="981" t="s">
        <v>4634</v>
      </c>
      <c r="C2047" s="981" t="s">
        <v>4635</v>
      </c>
      <c r="D2047" s="982">
        <v>8250</v>
      </c>
    </row>
    <row r="2048" spans="1:4" s="33" customFormat="1">
      <c r="A2048" s="1007"/>
      <c r="B2048" s="981" t="s">
        <v>4636</v>
      </c>
      <c r="C2048" s="981" t="s">
        <v>4635</v>
      </c>
      <c r="D2048" s="982">
        <v>8250</v>
      </c>
    </row>
    <row r="2049" spans="1:4" s="33" customFormat="1">
      <c r="A2049" s="1007"/>
      <c r="B2049" s="981" t="s">
        <v>4637</v>
      </c>
      <c r="C2049" s="981" t="s">
        <v>4638</v>
      </c>
      <c r="D2049" s="982">
        <v>18720</v>
      </c>
    </row>
    <row r="2050" spans="1:4" s="33" customFormat="1">
      <c r="A2050" s="1007"/>
      <c r="B2050" s="981" t="s">
        <v>4639</v>
      </c>
      <c r="C2050" s="981" t="s">
        <v>4640</v>
      </c>
      <c r="D2050" s="982">
        <v>3279</v>
      </c>
    </row>
    <row r="2051" spans="1:4" s="33" customFormat="1">
      <c r="A2051" s="1007"/>
      <c r="B2051" s="981" t="s">
        <v>4641</v>
      </c>
      <c r="C2051" s="981" t="s">
        <v>4642</v>
      </c>
      <c r="D2051" s="982">
        <v>3738</v>
      </c>
    </row>
    <row r="2052" spans="1:4" s="33" customFormat="1">
      <c r="A2052" s="1007"/>
      <c r="B2052" s="981" t="s">
        <v>4643</v>
      </c>
      <c r="C2052" s="981" t="s">
        <v>4644</v>
      </c>
      <c r="D2052" s="982">
        <v>5588</v>
      </c>
    </row>
    <row r="2053" spans="1:4" s="33" customFormat="1">
      <c r="A2053" s="1007"/>
      <c r="B2053" s="981" t="s">
        <v>4645</v>
      </c>
      <c r="C2053" s="981" t="s">
        <v>4646</v>
      </c>
      <c r="D2053" s="982">
        <v>6329.31</v>
      </c>
    </row>
    <row r="2054" spans="1:4" s="33" customFormat="1">
      <c r="A2054" s="1007"/>
      <c r="B2054" s="981" t="s">
        <v>4647</v>
      </c>
      <c r="C2054" s="981" t="s">
        <v>4648</v>
      </c>
      <c r="D2054" s="982">
        <v>1950</v>
      </c>
    </row>
    <row r="2055" spans="1:4" s="33" customFormat="1">
      <c r="A2055" s="1007"/>
      <c r="B2055" s="981" t="s">
        <v>4649</v>
      </c>
      <c r="C2055" s="981" t="s">
        <v>4650</v>
      </c>
      <c r="D2055" s="982">
        <v>2535</v>
      </c>
    </row>
    <row r="2056" spans="1:4" s="33" customFormat="1">
      <c r="A2056" s="1007"/>
      <c r="B2056" s="981" t="s">
        <v>4651</v>
      </c>
      <c r="C2056" s="981" t="s">
        <v>4652</v>
      </c>
      <c r="D2056" s="982">
        <v>1823</v>
      </c>
    </row>
    <row r="2057" spans="1:4" s="33" customFormat="1">
      <c r="A2057" s="1007"/>
      <c r="B2057" s="981" t="s">
        <v>4653</v>
      </c>
      <c r="C2057" s="981" t="s">
        <v>4654</v>
      </c>
      <c r="D2057" s="982">
        <v>1823</v>
      </c>
    </row>
    <row r="2058" spans="1:4" s="33" customFormat="1">
      <c r="A2058" s="1007"/>
      <c r="B2058" s="981" t="s">
        <v>4655</v>
      </c>
      <c r="C2058" s="981" t="s">
        <v>4656</v>
      </c>
      <c r="D2058" s="982">
        <v>6098</v>
      </c>
    </row>
    <row r="2059" spans="1:4" s="33" customFormat="1">
      <c r="A2059" s="1007"/>
      <c r="B2059" s="981" t="s">
        <v>4657</v>
      </c>
      <c r="C2059" s="981" t="s">
        <v>4658</v>
      </c>
      <c r="D2059" s="982">
        <v>108000</v>
      </c>
    </row>
    <row r="2060" spans="1:4" s="33" customFormat="1">
      <c r="A2060" s="1007"/>
      <c r="B2060" s="981" t="s">
        <v>4659</v>
      </c>
      <c r="C2060" s="981" t="s">
        <v>4660</v>
      </c>
      <c r="D2060" s="982">
        <v>3646</v>
      </c>
    </row>
    <row r="2061" spans="1:4" s="33" customFormat="1">
      <c r="A2061" s="1007"/>
      <c r="B2061" s="981" t="s">
        <v>4661</v>
      </c>
      <c r="C2061" s="983" t="s">
        <v>4662</v>
      </c>
      <c r="D2061" s="984">
        <v>2135.3000000000002</v>
      </c>
    </row>
    <row r="2062" spans="1:4" s="33" customFormat="1">
      <c r="A2062" s="1007"/>
      <c r="B2062" s="981" t="s">
        <v>4663</v>
      </c>
      <c r="C2062" s="983" t="s">
        <v>4664</v>
      </c>
      <c r="D2062" s="984">
        <v>2189.19</v>
      </c>
    </row>
    <row r="2063" spans="1:4" s="33" customFormat="1">
      <c r="A2063" s="963"/>
      <c r="B2063" s="981" t="s">
        <v>4665</v>
      </c>
      <c r="C2063" s="983" t="s">
        <v>4664</v>
      </c>
      <c r="D2063" s="984">
        <v>2189.19</v>
      </c>
    </row>
    <row r="2064" spans="1:4" s="33" customFormat="1">
      <c r="A2064" s="963"/>
      <c r="B2064" s="981" t="s">
        <v>4666</v>
      </c>
      <c r="C2064" s="983" t="s">
        <v>4667</v>
      </c>
      <c r="D2064" s="984">
        <v>2060.35</v>
      </c>
    </row>
    <row r="2065" spans="1:4" s="33" customFormat="1">
      <c r="A2065" s="963"/>
      <c r="B2065" s="981" t="s">
        <v>4668</v>
      </c>
      <c r="C2065" s="983" t="s">
        <v>1627</v>
      </c>
      <c r="D2065" s="984">
        <v>2897</v>
      </c>
    </row>
    <row r="2066" spans="1:4" s="33" customFormat="1">
      <c r="A2066" s="963"/>
      <c r="B2066" s="981" t="s">
        <v>4669</v>
      </c>
      <c r="C2066" s="981" t="s">
        <v>4670</v>
      </c>
      <c r="D2066" s="982">
        <v>12592.83</v>
      </c>
    </row>
    <row r="2067" spans="1:4" s="33" customFormat="1">
      <c r="A2067" s="963"/>
      <c r="B2067" s="981" t="s">
        <v>4671</v>
      </c>
      <c r="C2067" s="981" t="s">
        <v>4672</v>
      </c>
      <c r="D2067" s="982">
        <v>4960</v>
      </c>
    </row>
    <row r="2068" spans="1:4" s="33" customFormat="1">
      <c r="A2068" s="963"/>
      <c r="B2068" s="981" t="s">
        <v>4673</v>
      </c>
      <c r="C2068" s="1009" t="s">
        <v>4674</v>
      </c>
      <c r="D2068" s="1010">
        <v>84249.37</v>
      </c>
    </row>
    <row r="2069" spans="1:4" s="33" customFormat="1">
      <c r="A2069" s="963"/>
      <c r="B2069" s="981" t="s">
        <v>4675</v>
      </c>
      <c r="C2069" s="1009" t="s">
        <v>4676</v>
      </c>
      <c r="D2069" s="1010">
        <v>84249.37</v>
      </c>
    </row>
    <row r="2070" spans="1:4" s="33" customFormat="1">
      <c r="A2070" s="1011"/>
      <c r="B2070" s="981" t="s">
        <v>4677</v>
      </c>
      <c r="C2070" s="1009" t="s">
        <v>4678</v>
      </c>
      <c r="D2070" s="1010">
        <v>84249.37</v>
      </c>
    </row>
    <row r="2071" spans="1:4" s="33" customFormat="1">
      <c r="A2071"/>
      <c r="B2071" s="981" t="s">
        <v>4679</v>
      </c>
      <c r="C2071" s="1009" t="s">
        <v>4680</v>
      </c>
      <c r="D2071" s="1010">
        <v>84249.37</v>
      </c>
    </row>
    <row r="2072" spans="1:4" s="33" customFormat="1">
      <c r="A2072"/>
      <c r="B2072" s="981" t="s">
        <v>4681</v>
      </c>
      <c r="C2072" s="1009" t="s">
        <v>4682</v>
      </c>
      <c r="D2072" s="1010">
        <v>84249.37</v>
      </c>
    </row>
    <row r="2073" spans="1:4" s="33" customFormat="1">
      <c r="A2073"/>
      <c r="B2073" s="981" t="s">
        <v>4683</v>
      </c>
      <c r="C2073" s="1009" t="s">
        <v>4684</v>
      </c>
      <c r="D2073" s="1010">
        <v>84249.37</v>
      </c>
    </row>
    <row r="2074" spans="1:4" s="33" customFormat="1">
      <c r="A2074"/>
      <c r="B2074" s="981" t="s">
        <v>4685</v>
      </c>
      <c r="C2074" s="1009" t="s">
        <v>4686</v>
      </c>
      <c r="D2074" s="1010">
        <v>84249.37</v>
      </c>
    </row>
    <row r="2075" spans="1:4" s="33" customFormat="1">
      <c r="A2075"/>
      <c r="B2075" s="981" t="s">
        <v>4687</v>
      </c>
      <c r="C2075" s="1009" t="s">
        <v>4688</v>
      </c>
      <c r="D2075" s="1010">
        <v>84249.37</v>
      </c>
    </row>
    <row r="2076" spans="1:4" s="33" customFormat="1">
      <c r="A2076"/>
      <c r="B2076" s="981" t="s">
        <v>4689</v>
      </c>
      <c r="C2076" s="1009" t="s">
        <v>4690</v>
      </c>
      <c r="D2076" s="1010">
        <v>84249.37</v>
      </c>
    </row>
    <row r="2077" spans="1:4" s="33" customFormat="1">
      <c r="A2077"/>
      <c r="B2077" s="981" t="s">
        <v>4691</v>
      </c>
      <c r="C2077" s="1009" t="s">
        <v>4692</v>
      </c>
      <c r="D2077" s="1010">
        <v>84249.37</v>
      </c>
    </row>
    <row r="2078" spans="1:4" s="33" customFormat="1">
      <c r="A2078"/>
      <c r="B2078" s="981" t="s">
        <v>4693</v>
      </c>
      <c r="C2078" s="1009" t="s">
        <v>4694</v>
      </c>
      <c r="D2078" s="1010">
        <v>84249.37</v>
      </c>
    </row>
    <row r="2079" spans="1:4" s="33" customFormat="1">
      <c r="A2079"/>
      <c r="B2079" s="981" t="s">
        <v>4695</v>
      </c>
      <c r="C2079" s="1009" t="s">
        <v>4696</v>
      </c>
      <c r="D2079" s="1010">
        <v>84249.37</v>
      </c>
    </row>
    <row r="2080" spans="1:4" s="33" customFormat="1">
      <c r="A2080"/>
      <c r="B2080" s="981" t="s">
        <v>4697</v>
      </c>
      <c r="C2080" s="1009" t="s">
        <v>4698</v>
      </c>
      <c r="D2080" s="1010">
        <v>84249.37</v>
      </c>
    </row>
    <row r="2081" spans="1:4" s="33" customFormat="1">
      <c r="A2081"/>
      <c r="B2081" s="981" t="s">
        <v>4699</v>
      </c>
      <c r="C2081" s="1009" t="s">
        <v>4700</v>
      </c>
      <c r="D2081" s="1010">
        <v>84249.37</v>
      </c>
    </row>
    <row r="2082" spans="1:4" s="33" customFormat="1">
      <c r="A2082"/>
      <c r="B2082" s="981" t="s">
        <v>4701</v>
      </c>
      <c r="C2082" s="1009" t="s">
        <v>4702</v>
      </c>
      <c r="D2082" s="1010">
        <v>84249.37</v>
      </c>
    </row>
    <row r="2083" spans="1:4" s="33" customFormat="1">
      <c r="A2083"/>
      <c r="B2083" s="981" t="s">
        <v>4703</v>
      </c>
      <c r="C2083" s="1009" t="s">
        <v>4704</v>
      </c>
      <c r="D2083" s="1010">
        <v>84249.37</v>
      </c>
    </row>
    <row r="2084" spans="1:4" s="33" customFormat="1">
      <c r="A2084"/>
      <c r="B2084" s="981" t="s">
        <v>4705</v>
      </c>
      <c r="C2084" s="1009" t="s">
        <v>4706</v>
      </c>
      <c r="D2084" s="1010">
        <v>84249.37</v>
      </c>
    </row>
    <row r="2085" spans="1:4" s="33" customFormat="1">
      <c r="A2085"/>
      <c r="B2085" s="981" t="s">
        <v>4707</v>
      </c>
      <c r="C2085" s="1009" t="s">
        <v>4708</v>
      </c>
      <c r="D2085" s="1010">
        <v>84249.37</v>
      </c>
    </row>
    <row r="2086" spans="1:4" s="33" customFormat="1">
      <c r="A2086"/>
      <c r="B2086" s="981" t="s">
        <v>4709</v>
      </c>
      <c r="C2086" s="1009" t="s">
        <v>4710</v>
      </c>
      <c r="D2086" s="1010">
        <v>84249.37</v>
      </c>
    </row>
    <row r="2087" spans="1:4" s="33" customFormat="1">
      <c r="A2087"/>
      <c r="B2087" s="981" t="s">
        <v>4711</v>
      </c>
      <c r="C2087" s="1009" t="s">
        <v>4712</v>
      </c>
      <c r="D2087" s="1010">
        <v>84249.37</v>
      </c>
    </row>
    <row r="2088" spans="1:4" s="33" customFormat="1">
      <c r="A2088"/>
      <c r="B2088" s="981" t="s">
        <v>4713</v>
      </c>
      <c r="C2088" s="1009" t="s">
        <v>4714</v>
      </c>
      <c r="D2088" s="1010">
        <v>31750.13</v>
      </c>
    </row>
    <row r="2089" spans="1:4" s="33" customFormat="1">
      <c r="A2089"/>
      <c r="B2089" s="981" t="s">
        <v>4715</v>
      </c>
      <c r="C2089" s="1009" t="s">
        <v>4716</v>
      </c>
      <c r="D2089" s="1010">
        <v>31750.13</v>
      </c>
    </row>
    <row r="2090" spans="1:4" s="33" customFormat="1">
      <c r="A2090"/>
      <c r="B2090" s="981" t="s">
        <v>4717</v>
      </c>
      <c r="C2090" s="1009" t="s">
        <v>4718</v>
      </c>
      <c r="D2090" s="1010">
        <v>31750.13</v>
      </c>
    </row>
    <row r="2091" spans="1:4" s="33" customFormat="1">
      <c r="A2091"/>
      <c r="B2091" s="981" t="s">
        <v>4719</v>
      </c>
      <c r="C2091" s="1009" t="s">
        <v>4720</v>
      </c>
      <c r="D2091" s="1010">
        <v>31750.13</v>
      </c>
    </row>
    <row r="2092" spans="1:4" s="33" customFormat="1">
      <c r="A2092"/>
      <c r="B2092" s="981" t="s">
        <v>4721</v>
      </c>
      <c r="C2092" s="1009" t="s">
        <v>4722</v>
      </c>
      <c r="D2092" s="1010">
        <v>31750.13</v>
      </c>
    </row>
    <row r="2093" spans="1:4" s="33" customFormat="1">
      <c r="A2093"/>
      <c r="B2093" s="981" t="s">
        <v>4723</v>
      </c>
      <c r="C2093" s="1009" t="s">
        <v>4724</v>
      </c>
      <c r="D2093" s="1010">
        <v>31750.13</v>
      </c>
    </row>
    <row r="2094" spans="1:4" s="33" customFormat="1">
      <c r="A2094"/>
      <c r="B2094" s="981" t="s">
        <v>4725</v>
      </c>
      <c r="C2094" s="1009" t="s">
        <v>4726</v>
      </c>
      <c r="D2094" s="1010">
        <v>31750.13</v>
      </c>
    </row>
    <row r="2095" spans="1:4" s="33" customFormat="1">
      <c r="A2095"/>
      <c r="B2095" s="981" t="s">
        <v>4727</v>
      </c>
      <c r="C2095" s="1009" t="s">
        <v>4728</v>
      </c>
      <c r="D2095" s="1010">
        <v>31750.13</v>
      </c>
    </row>
    <row r="2096" spans="1:4" s="33" customFormat="1">
      <c r="A2096"/>
      <c r="B2096" s="981" t="s">
        <v>4729</v>
      </c>
      <c r="C2096" s="1009" t="s">
        <v>4730</v>
      </c>
      <c r="D2096" s="1010">
        <v>31750.13</v>
      </c>
    </row>
    <row r="2097" spans="1:4" s="33" customFormat="1">
      <c r="A2097"/>
      <c r="B2097" s="981" t="s">
        <v>4731</v>
      </c>
      <c r="C2097" s="1009" t="s">
        <v>4732</v>
      </c>
      <c r="D2097" s="1010">
        <v>31750.13</v>
      </c>
    </row>
    <row r="2098" spans="1:4" s="33" customFormat="1">
      <c r="A2098"/>
      <c r="B2098" s="981" t="s">
        <v>4733</v>
      </c>
      <c r="C2098" s="1009" t="s">
        <v>4734</v>
      </c>
      <c r="D2098" s="1010">
        <v>31750.13</v>
      </c>
    </row>
    <row r="2099" spans="1:4" s="33" customFormat="1">
      <c r="A2099"/>
      <c r="B2099" s="981" t="s">
        <v>4735</v>
      </c>
      <c r="C2099" s="1009" t="s">
        <v>4736</v>
      </c>
      <c r="D2099" s="1010">
        <v>31750.13</v>
      </c>
    </row>
    <row r="2100" spans="1:4" s="33" customFormat="1">
      <c r="A2100"/>
      <c r="B2100" s="981" t="s">
        <v>4737</v>
      </c>
      <c r="C2100" s="1009" t="s">
        <v>4738</v>
      </c>
      <c r="D2100" s="1010">
        <v>31750.13</v>
      </c>
    </row>
    <row r="2101" spans="1:4" s="33" customFormat="1">
      <c r="A2101"/>
      <c r="B2101" s="981" t="s">
        <v>4739</v>
      </c>
      <c r="C2101" s="1009" t="s">
        <v>4740</v>
      </c>
      <c r="D2101" s="1010">
        <v>31750.13</v>
      </c>
    </row>
    <row r="2102" spans="1:4" s="33" customFormat="1">
      <c r="A2102"/>
      <c r="B2102" s="981" t="s">
        <v>4741</v>
      </c>
      <c r="C2102" s="1009" t="s">
        <v>4742</v>
      </c>
      <c r="D2102" s="1010">
        <v>31750.13</v>
      </c>
    </row>
    <row r="2103" spans="1:4" s="33" customFormat="1">
      <c r="A2103"/>
      <c r="B2103" s="981" t="s">
        <v>4743</v>
      </c>
      <c r="C2103" s="1009" t="s">
        <v>4744</v>
      </c>
      <c r="D2103" s="1010">
        <v>31750.13</v>
      </c>
    </row>
    <row r="2104" spans="1:4" s="33" customFormat="1">
      <c r="A2104"/>
      <c r="B2104" s="981" t="s">
        <v>4745</v>
      </c>
      <c r="C2104" s="1009" t="s">
        <v>4746</v>
      </c>
      <c r="D2104" s="1010">
        <v>54148.38</v>
      </c>
    </row>
    <row r="2105" spans="1:4" s="33" customFormat="1">
      <c r="A2105"/>
      <c r="B2105" s="981" t="s">
        <v>4747</v>
      </c>
      <c r="C2105" s="1009" t="s">
        <v>4748</v>
      </c>
      <c r="D2105" s="1010">
        <v>54148.38</v>
      </c>
    </row>
    <row r="2106" spans="1:4" s="33" customFormat="1">
      <c r="A2106"/>
      <c r="B2106" s="981" t="s">
        <v>4749</v>
      </c>
      <c r="C2106" s="1009" t="s">
        <v>4750</v>
      </c>
      <c r="D2106" s="1010">
        <v>54148.38</v>
      </c>
    </row>
    <row r="2107" spans="1:4" s="33" customFormat="1">
      <c r="A2107"/>
      <c r="B2107" s="981" t="s">
        <v>4751</v>
      </c>
      <c r="C2107" s="1009" t="s">
        <v>4752</v>
      </c>
      <c r="D2107" s="1010">
        <v>54148.38</v>
      </c>
    </row>
    <row r="2108" spans="1:4" s="33" customFormat="1">
      <c r="A2108"/>
      <c r="B2108" s="981" t="s">
        <v>4753</v>
      </c>
      <c r="C2108" s="1009" t="s">
        <v>4754</v>
      </c>
      <c r="D2108" s="1010">
        <v>54148.38</v>
      </c>
    </row>
    <row r="2109" spans="1:4" s="33" customFormat="1">
      <c r="A2109"/>
      <c r="B2109" s="981" t="s">
        <v>4755</v>
      </c>
      <c r="C2109" s="1009" t="s">
        <v>4756</v>
      </c>
      <c r="D2109" s="1010">
        <v>54148.38</v>
      </c>
    </row>
    <row r="2110" spans="1:4" s="33" customFormat="1">
      <c r="A2110"/>
      <c r="B2110" s="981" t="s">
        <v>4757</v>
      </c>
      <c r="C2110" s="1009" t="s">
        <v>4758</v>
      </c>
      <c r="D2110" s="1010">
        <v>54148.38</v>
      </c>
    </row>
    <row r="2111" spans="1:4" s="33" customFormat="1">
      <c r="A2111"/>
      <c r="B2111" s="981" t="s">
        <v>4759</v>
      </c>
      <c r="C2111" s="1009" t="s">
        <v>4760</v>
      </c>
      <c r="D2111" s="1010">
        <v>54148.38</v>
      </c>
    </row>
    <row r="2112" spans="1:4" s="33" customFormat="1">
      <c r="A2112"/>
      <c r="B2112" s="981" t="s">
        <v>4761</v>
      </c>
      <c r="C2112" s="1009" t="s">
        <v>4762</v>
      </c>
      <c r="D2112" s="1010">
        <v>54148.38</v>
      </c>
    </row>
    <row r="2113" spans="1:4" s="33" customFormat="1">
      <c r="A2113"/>
      <c r="B2113" s="981" t="s">
        <v>4763</v>
      </c>
      <c r="C2113" s="1009" t="s">
        <v>4764</v>
      </c>
      <c r="D2113" s="1010">
        <v>54148.38</v>
      </c>
    </row>
    <row r="2114" spans="1:4" s="33" customFormat="1">
      <c r="A2114"/>
      <c r="B2114" s="981" t="s">
        <v>4765</v>
      </c>
      <c r="C2114" s="1009" t="s">
        <v>4766</v>
      </c>
      <c r="D2114" s="1010">
        <v>40694.25</v>
      </c>
    </row>
    <row r="2115" spans="1:4" s="33" customFormat="1">
      <c r="A2115"/>
      <c r="B2115" s="981" t="s">
        <v>4767</v>
      </c>
      <c r="C2115" s="1009" t="s">
        <v>4768</v>
      </c>
      <c r="D2115" s="1010">
        <v>40694.25</v>
      </c>
    </row>
    <row r="2116" spans="1:4" s="33" customFormat="1">
      <c r="A2116"/>
      <c r="B2116" s="981" t="s">
        <v>4769</v>
      </c>
      <c r="C2116" s="1009" t="s">
        <v>4770</v>
      </c>
      <c r="D2116" s="1010">
        <v>40694.25</v>
      </c>
    </row>
    <row r="2117" spans="1:4" s="33" customFormat="1">
      <c r="A2117"/>
      <c r="B2117" s="981" t="s">
        <v>4771</v>
      </c>
      <c r="C2117" s="1009" t="s">
        <v>4772</v>
      </c>
      <c r="D2117" s="1010">
        <v>40694.25</v>
      </c>
    </row>
    <row r="2118" spans="1:4" s="33" customFormat="1">
      <c r="A2118"/>
      <c r="B2118" s="981" t="s">
        <v>4773</v>
      </c>
      <c r="C2118" s="1009" t="s">
        <v>4774</v>
      </c>
      <c r="D2118" s="1010">
        <v>40694.25</v>
      </c>
    </row>
    <row r="2119" spans="1:4" s="33" customFormat="1">
      <c r="A2119"/>
      <c r="B2119" s="981" t="s">
        <v>4775</v>
      </c>
      <c r="C2119" s="1009" t="s">
        <v>4776</v>
      </c>
      <c r="D2119" s="1010">
        <v>40694.25</v>
      </c>
    </row>
    <row r="2120" spans="1:4" s="33" customFormat="1">
      <c r="A2120"/>
      <c r="B2120" s="981" t="s">
        <v>4777</v>
      </c>
      <c r="C2120" s="1009" t="s">
        <v>4778</v>
      </c>
      <c r="D2120" s="1010">
        <v>40694.25</v>
      </c>
    </row>
    <row r="2121" spans="1:4" s="33" customFormat="1">
      <c r="A2121"/>
      <c r="B2121" s="981" t="s">
        <v>4779</v>
      </c>
      <c r="C2121" s="1009" t="s">
        <v>4780</v>
      </c>
      <c r="D2121" s="1010">
        <v>4380</v>
      </c>
    </row>
    <row r="2122" spans="1:4" s="33" customFormat="1">
      <c r="A2122"/>
      <c r="B2122" s="981" t="s">
        <v>4781</v>
      </c>
      <c r="C2122" s="1009" t="s">
        <v>4782</v>
      </c>
      <c r="D2122" s="1010">
        <v>2950</v>
      </c>
    </row>
    <row r="2123" spans="1:4" s="33" customFormat="1">
      <c r="A2123"/>
      <c r="B2123" s="981" t="s">
        <v>4783</v>
      </c>
      <c r="C2123" s="1009" t="s">
        <v>4782</v>
      </c>
      <c r="D2123" s="1010">
        <v>2950</v>
      </c>
    </row>
    <row r="2124" spans="1:4" s="33" customFormat="1">
      <c r="A2124"/>
      <c r="B2124" s="981" t="s">
        <v>4784</v>
      </c>
      <c r="C2124" s="1009" t="s">
        <v>4785</v>
      </c>
      <c r="D2124" s="1010">
        <v>50974</v>
      </c>
    </row>
    <row r="2125" spans="1:4" s="33" customFormat="1">
      <c r="A2125"/>
      <c r="B2125" s="981" t="s">
        <v>4786</v>
      </c>
      <c r="C2125" s="1009" t="s">
        <v>4782</v>
      </c>
      <c r="D2125" s="1010">
        <v>4460</v>
      </c>
    </row>
    <row r="2126" spans="1:4" s="33" customFormat="1">
      <c r="A2126"/>
      <c r="B2126" s="981" t="s">
        <v>4787</v>
      </c>
      <c r="C2126" s="1009" t="s">
        <v>4788</v>
      </c>
      <c r="D2126" s="1010">
        <v>14828.4</v>
      </c>
    </row>
    <row r="2127" spans="1:4" s="33" customFormat="1">
      <c r="A2127"/>
      <c r="B2127" s="981" t="s">
        <v>4789</v>
      </c>
      <c r="C2127" s="1009" t="s">
        <v>4790</v>
      </c>
      <c r="D2127" s="1010">
        <v>4496.09</v>
      </c>
    </row>
    <row r="2128" spans="1:4" s="33" customFormat="1">
      <c r="A2128"/>
      <c r="B2128" s="981" t="s">
        <v>4791</v>
      </c>
      <c r="C2128" s="1009" t="s">
        <v>4792</v>
      </c>
      <c r="D2128" s="1010">
        <v>17447.400000000001</v>
      </c>
    </row>
    <row r="2129" spans="1:256" s="33" customFormat="1">
      <c r="A2129"/>
      <c r="B2129" s="981" t="s">
        <v>4793</v>
      </c>
      <c r="C2129" s="1009" t="s">
        <v>4478</v>
      </c>
      <c r="D2129" s="1010">
        <v>2088.7399999999998</v>
      </c>
    </row>
    <row r="2130" spans="1:256" s="33" customFormat="1">
      <c r="A2130"/>
      <c r="B2130" s="981" t="s">
        <v>4794</v>
      </c>
      <c r="C2130" s="1009" t="s">
        <v>4795</v>
      </c>
      <c r="D2130" s="1010">
        <v>191309.72</v>
      </c>
    </row>
    <row r="2131" spans="1:256" s="33" customFormat="1">
      <c r="A2131"/>
      <c r="B2131" s="981" t="s">
        <v>4796</v>
      </c>
      <c r="C2131" s="1009" t="s">
        <v>4797</v>
      </c>
      <c r="D2131" s="1012">
        <v>2499.14</v>
      </c>
    </row>
    <row r="2132" spans="1:256" s="33" customFormat="1">
      <c r="A2132"/>
      <c r="B2132" s="981" t="s">
        <v>4798</v>
      </c>
      <c r="C2132" s="1009" t="s">
        <v>4799</v>
      </c>
      <c r="D2132" s="1012">
        <v>2515.9499999999998</v>
      </c>
    </row>
    <row r="2133" spans="1:256" s="33" customFormat="1">
      <c r="A2133"/>
      <c r="B2133" s="981" t="s">
        <v>4800</v>
      </c>
      <c r="C2133" s="1009" t="s">
        <v>4799</v>
      </c>
      <c r="D2133" s="1012">
        <v>2515.9499999999998</v>
      </c>
    </row>
    <row r="2134" spans="1:256" s="33" customFormat="1">
      <c r="A2134"/>
      <c r="B2134" s="981" t="s">
        <v>4801</v>
      </c>
      <c r="C2134" s="1009" t="s">
        <v>4802</v>
      </c>
      <c r="D2134" s="1012">
        <v>2640</v>
      </c>
    </row>
    <row r="2135" spans="1:256" s="33" customFormat="1">
      <c r="A2135"/>
      <c r="B2135" s="981" t="s">
        <v>4803</v>
      </c>
      <c r="C2135" s="981" t="s">
        <v>1169</v>
      </c>
      <c r="D2135" s="982">
        <f>-1405090+6.15</f>
        <v>-1405083.85</v>
      </c>
    </row>
    <row r="2136" spans="1:256" s="33" customFormat="1">
      <c r="A2136"/>
      <c r="B2136" s="1013" t="s">
        <v>4804</v>
      </c>
      <c r="C2136" s="1014" t="s">
        <v>4805</v>
      </c>
      <c r="D2136" s="980">
        <f>SUM(D2137:D2141)</f>
        <v>44846.960000000006</v>
      </c>
    </row>
    <row r="2137" spans="1:256" s="33" customFormat="1">
      <c r="A2137"/>
      <c r="B2137" s="981" t="s">
        <v>4806</v>
      </c>
      <c r="C2137" s="981" t="s">
        <v>4807</v>
      </c>
      <c r="D2137" s="982">
        <v>64140</v>
      </c>
    </row>
    <row r="2138" spans="1:256" s="33" customFormat="1">
      <c r="A2138"/>
      <c r="B2138" s="981" t="s">
        <v>4808</v>
      </c>
      <c r="C2138" s="981" t="s">
        <v>4809</v>
      </c>
      <c r="D2138" s="982">
        <v>7895.2</v>
      </c>
    </row>
    <row r="2139" spans="1:256" s="33" customFormat="1">
      <c r="A2139"/>
      <c r="B2139" s="981" t="s">
        <v>4810</v>
      </c>
      <c r="C2139" s="981" t="s">
        <v>4811</v>
      </c>
      <c r="D2139" s="982">
        <v>909.5</v>
      </c>
    </row>
    <row r="2140" spans="1:256" s="33" customFormat="1">
      <c r="A2140"/>
      <c r="B2140" s="981" t="s">
        <v>4812</v>
      </c>
      <c r="C2140" s="981" t="s">
        <v>4813</v>
      </c>
      <c r="D2140" s="982">
        <v>6918.6</v>
      </c>
    </row>
    <row r="2141" spans="1:256" s="33" customFormat="1">
      <c r="A2141"/>
      <c r="B2141" s="981" t="s">
        <v>4814</v>
      </c>
      <c r="C2141" s="981" t="s">
        <v>1169</v>
      </c>
      <c r="D2141" s="982">
        <v>-35016.339999999997</v>
      </c>
      <c r="E2141" s="444"/>
      <c r="F2141" s="3"/>
      <c r="G2141" s="584"/>
      <c r="H2141" s="3"/>
      <c r="I2141" s="444"/>
      <c r="J2141" s="3"/>
      <c r="K2141" s="584"/>
      <c r="L2141" s="3"/>
      <c r="M2141" s="444"/>
      <c r="N2141" s="3"/>
      <c r="O2141" s="584"/>
      <c r="P2141" s="3"/>
      <c r="Q2141" s="444"/>
      <c r="R2141" s="3"/>
      <c r="S2141" s="584"/>
      <c r="T2141" s="3"/>
      <c r="U2141" s="444"/>
      <c r="V2141" s="3"/>
      <c r="W2141" s="584"/>
      <c r="X2141" s="3"/>
      <c r="Y2141" s="444"/>
      <c r="Z2141" s="3"/>
      <c r="AA2141" s="584"/>
      <c r="AB2141" s="3"/>
      <c r="AC2141" s="444"/>
      <c r="AD2141" s="3"/>
      <c r="AE2141" s="584"/>
      <c r="AF2141" s="3"/>
      <c r="AG2141" s="444"/>
      <c r="AH2141" s="3"/>
      <c r="AI2141" s="584"/>
      <c r="AJ2141" s="3"/>
      <c r="AK2141" s="444"/>
      <c r="AL2141" s="3"/>
      <c r="AM2141" s="584"/>
      <c r="AN2141" s="3"/>
      <c r="AO2141" s="444"/>
      <c r="AP2141" s="3"/>
      <c r="AQ2141" s="584"/>
      <c r="AR2141" s="3"/>
      <c r="AS2141" s="444"/>
      <c r="AT2141" s="3"/>
      <c r="AU2141" s="584"/>
      <c r="AV2141" s="3"/>
      <c r="AW2141" s="444"/>
      <c r="AX2141" s="3"/>
      <c r="AY2141" s="584"/>
      <c r="AZ2141" s="3"/>
      <c r="BA2141" s="444"/>
      <c r="BB2141" s="3"/>
      <c r="BC2141" s="584"/>
      <c r="BD2141" s="3"/>
      <c r="BE2141" s="444"/>
      <c r="BF2141" s="3"/>
      <c r="BG2141" s="584"/>
      <c r="BH2141" s="3"/>
      <c r="BI2141" s="444"/>
      <c r="BJ2141" s="3"/>
      <c r="BK2141" s="584"/>
      <c r="BL2141" s="3"/>
      <c r="BM2141" s="444"/>
      <c r="BN2141" s="3"/>
      <c r="BO2141" s="584"/>
      <c r="BP2141" s="3"/>
      <c r="BQ2141" s="444"/>
      <c r="BR2141" s="3"/>
      <c r="BS2141" s="584"/>
      <c r="BT2141" s="3"/>
      <c r="BU2141" s="444"/>
      <c r="BV2141" s="3"/>
      <c r="BW2141" s="584"/>
      <c r="BX2141" s="3"/>
      <c r="BY2141" s="444"/>
      <c r="BZ2141" s="3"/>
      <c r="CA2141" s="584"/>
      <c r="CB2141" s="3"/>
      <c r="CC2141" s="444"/>
      <c r="CD2141" s="3"/>
      <c r="CE2141" s="584"/>
      <c r="CF2141" s="3"/>
      <c r="CG2141" s="444"/>
      <c r="CH2141" s="3"/>
      <c r="CI2141" s="584"/>
      <c r="CJ2141" s="3"/>
      <c r="CK2141" s="444"/>
      <c r="CL2141" s="3"/>
      <c r="CM2141" s="584"/>
      <c r="CN2141" s="3"/>
      <c r="CO2141" s="444"/>
      <c r="CP2141" s="3"/>
      <c r="CQ2141" s="584"/>
      <c r="CR2141" s="3"/>
      <c r="CS2141" s="444"/>
      <c r="CT2141" s="3"/>
      <c r="CU2141" s="584"/>
      <c r="CV2141" s="3"/>
      <c r="CW2141" s="444"/>
      <c r="CX2141" s="3"/>
      <c r="CY2141" s="584"/>
      <c r="CZ2141" s="3"/>
      <c r="DA2141" s="444"/>
      <c r="DB2141" s="3"/>
      <c r="DC2141" s="584"/>
      <c r="DD2141" s="3"/>
      <c r="DE2141" s="444"/>
      <c r="DF2141" s="3"/>
      <c r="DG2141" s="584"/>
      <c r="DH2141" s="3"/>
      <c r="DI2141" s="444"/>
      <c r="DJ2141" s="3"/>
      <c r="DK2141" s="584"/>
      <c r="DL2141" s="3"/>
      <c r="DM2141" s="444"/>
      <c r="DN2141" s="3"/>
      <c r="DO2141" s="584"/>
      <c r="DP2141" s="3"/>
      <c r="DQ2141" s="444"/>
      <c r="DR2141" s="3"/>
      <c r="DS2141" s="584"/>
      <c r="DT2141" s="3"/>
      <c r="DU2141" s="444"/>
      <c r="DV2141" s="3"/>
      <c r="DW2141" s="584"/>
      <c r="DX2141" s="3"/>
      <c r="DY2141" s="444"/>
      <c r="DZ2141" s="3"/>
      <c r="EA2141" s="584"/>
      <c r="EB2141" s="3"/>
      <c r="EC2141" s="444"/>
      <c r="ED2141" s="3"/>
      <c r="EE2141" s="584"/>
      <c r="EF2141" s="3"/>
      <c r="EG2141" s="444"/>
      <c r="EH2141" s="3"/>
      <c r="EI2141" s="584"/>
      <c r="EJ2141" s="3"/>
      <c r="EK2141" s="444"/>
      <c r="EL2141" s="3"/>
      <c r="EM2141" s="584"/>
      <c r="EN2141" s="3"/>
      <c r="EO2141" s="444"/>
      <c r="EP2141" s="3"/>
      <c r="EQ2141" s="584"/>
      <c r="ER2141" s="3"/>
      <c r="ES2141" s="444"/>
      <c r="ET2141" s="3"/>
      <c r="EU2141" s="584"/>
      <c r="EV2141" s="3"/>
      <c r="EW2141" s="444"/>
      <c r="EX2141" s="3"/>
      <c r="EY2141" s="584"/>
      <c r="EZ2141" s="3"/>
      <c r="FA2141" s="444"/>
      <c r="FB2141" s="3"/>
      <c r="FC2141" s="584"/>
      <c r="FD2141" s="3"/>
      <c r="FE2141" s="444"/>
      <c r="FF2141" s="3"/>
      <c r="FG2141" s="584"/>
      <c r="FH2141" s="3"/>
      <c r="FI2141" s="444"/>
      <c r="FJ2141" s="3"/>
      <c r="FK2141" s="584"/>
      <c r="FL2141" s="3"/>
      <c r="FM2141" s="444"/>
      <c r="FN2141" s="3"/>
      <c r="FO2141" s="584"/>
      <c r="FP2141" s="3"/>
      <c r="FQ2141" s="444"/>
      <c r="FR2141" s="3"/>
      <c r="FS2141" s="584"/>
      <c r="FT2141" s="3"/>
      <c r="FU2141" s="444"/>
      <c r="FV2141" s="3"/>
      <c r="FW2141" s="584"/>
      <c r="FX2141" s="3"/>
      <c r="FY2141" s="444"/>
      <c r="FZ2141" s="3"/>
      <c r="GA2141" s="584"/>
      <c r="GB2141" s="3"/>
      <c r="GC2141" s="444"/>
      <c r="GD2141" s="3"/>
      <c r="GE2141" s="584"/>
      <c r="GF2141" s="3"/>
      <c r="GG2141" s="444"/>
      <c r="GH2141" s="3"/>
      <c r="GI2141" s="584"/>
      <c r="GJ2141" s="3"/>
      <c r="GK2141" s="444"/>
      <c r="GL2141" s="3"/>
      <c r="GM2141" s="584"/>
      <c r="GN2141" s="3"/>
      <c r="GO2141" s="444"/>
      <c r="GP2141" s="3"/>
      <c r="GQ2141" s="584"/>
      <c r="GR2141" s="3"/>
      <c r="GS2141" s="444"/>
      <c r="GT2141" s="3"/>
      <c r="GU2141" s="584"/>
      <c r="GV2141" s="3"/>
      <c r="GW2141" s="444"/>
      <c r="GX2141" s="3"/>
      <c r="GY2141" s="584"/>
      <c r="GZ2141" s="3"/>
      <c r="HA2141" s="444"/>
      <c r="HB2141" s="3"/>
      <c r="HC2141" s="584"/>
      <c r="HD2141" s="3"/>
      <c r="HE2141" s="444"/>
      <c r="HF2141" s="3"/>
      <c r="HG2141" s="584"/>
      <c r="HH2141" s="3"/>
      <c r="HI2141" s="444"/>
      <c r="HJ2141" s="3"/>
      <c r="HK2141" s="584"/>
      <c r="HL2141" s="3"/>
      <c r="HM2141" s="444"/>
      <c r="HN2141" s="3"/>
      <c r="HO2141" s="584"/>
      <c r="HP2141" s="3"/>
      <c r="HQ2141" s="444"/>
      <c r="HR2141" s="3"/>
      <c r="HS2141" s="584"/>
      <c r="HT2141" s="3"/>
      <c r="HU2141" s="444"/>
      <c r="HV2141" s="3"/>
      <c r="HW2141" s="584"/>
      <c r="HX2141" s="3"/>
      <c r="HY2141" s="444"/>
      <c r="HZ2141" s="3"/>
      <c r="IA2141" s="584"/>
      <c r="IB2141" s="3"/>
      <c r="IC2141" s="444"/>
      <c r="ID2141" s="3"/>
      <c r="IE2141" s="584"/>
      <c r="IF2141" s="3"/>
      <c r="IG2141" s="444"/>
      <c r="IH2141" s="3"/>
      <c r="II2141" s="584"/>
      <c r="IJ2141" s="3"/>
      <c r="IK2141" s="444"/>
      <c r="IL2141" s="3"/>
      <c r="IM2141" s="584"/>
      <c r="IN2141" s="3"/>
      <c r="IO2141" s="444"/>
      <c r="IP2141" s="3"/>
      <c r="IQ2141" s="584"/>
      <c r="IR2141" s="3"/>
      <c r="IS2141" s="444"/>
      <c r="IT2141" s="3"/>
      <c r="IU2141" s="584"/>
      <c r="IV2141" s="3"/>
    </row>
    <row r="2142" spans="1:256" s="33" customFormat="1">
      <c r="A2142"/>
      <c r="B2142" s="1015"/>
      <c r="C2142" s="1015"/>
      <c r="D2142" s="1016"/>
      <c r="E2142" s="444"/>
      <c r="F2142" s="3"/>
      <c r="G2142" s="584"/>
      <c r="H2142" s="3"/>
      <c r="I2142" s="444"/>
      <c r="J2142" s="3"/>
      <c r="K2142" s="584"/>
      <c r="L2142" s="3"/>
      <c r="M2142" s="444"/>
      <c r="N2142" s="3"/>
      <c r="O2142" s="584"/>
      <c r="P2142" s="3"/>
      <c r="Q2142" s="444"/>
      <c r="R2142" s="3"/>
      <c r="S2142" s="584"/>
      <c r="T2142" s="3"/>
      <c r="U2142" s="444"/>
      <c r="V2142" s="3"/>
      <c r="W2142" s="584"/>
      <c r="X2142" s="3"/>
      <c r="Y2142" s="444"/>
      <c r="Z2142" s="3"/>
      <c r="AA2142" s="584"/>
      <c r="AB2142" s="3"/>
      <c r="AC2142" s="444"/>
      <c r="AD2142" s="3"/>
      <c r="AE2142" s="584"/>
      <c r="AF2142" s="3"/>
      <c r="AG2142" s="444"/>
      <c r="AH2142" s="3"/>
      <c r="AI2142" s="584"/>
      <c r="AJ2142" s="3"/>
      <c r="AK2142" s="444"/>
      <c r="AL2142" s="3"/>
      <c r="AM2142" s="584"/>
      <c r="AN2142" s="3"/>
      <c r="AO2142" s="444"/>
      <c r="AP2142" s="3"/>
      <c r="AQ2142" s="584"/>
      <c r="AR2142" s="3"/>
      <c r="AS2142" s="444"/>
      <c r="AT2142" s="3"/>
      <c r="AU2142" s="584"/>
      <c r="AV2142" s="3"/>
      <c r="AW2142" s="444"/>
      <c r="AX2142" s="3"/>
      <c r="AY2142" s="584"/>
      <c r="AZ2142" s="3"/>
      <c r="BA2142" s="444"/>
      <c r="BB2142" s="3"/>
      <c r="BC2142" s="584"/>
      <c r="BD2142" s="3"/>
      <c r="BE2142" s="444"/>
      <c r="BF2142" s="3"/>
      <c r="BG2142" s="584"/>
      <c r="BH2142" s="3"/>
      <c r="BI2142" s="444"/>
      <c r="BJ2142" s="3"/>
      <c r="BK2142" s="584"/>
      <c r="BL2142" s="3"/>
      <c r="BM2142" s="444"/>
      <c r="BN2142" s="3"/>
      <c r="BO2142" s="584"/>
      <c r="BP2142" s="3"/>
      <c r="BQ2142" s="444"/>
      <c r="BR2142" s="3"/>
      <c r="BS2142" s="584"/>
      <c r="BT2142" s="3"/>
      <c r="BU2142" s="444"/>
      <c r="BV2142" s="3"/>
      <c r="BW2142" s="584"/>
      <c r="BX2142" s="3"/>
      <c r="BY2142" s="444"/>
      <c r="BZ2142" s="3"/>
      <c r="CA2142" s="584"/>
      <c r="CB2142" s="3"/>
      <c r="CC2142" s="444"/>
      <c r="CD2142" s="3"/>
      <c r="CE2142" s="584"/>
      <c r="CF2142" s="3"/>
      <c r="CG2142" s="444"/>
      <c r="CH2142" s="3"/>
      <c r="CI2142" s="584"/>
      <c r="CJ2142" s="3"/>
      <c r="CK2142" s="444"/>
      <c r="CL2142" s="3"/>
      <c r="CM2142" s="584"/>
      <c r="CN2142" s="3"/>
      <c r="CO2142" s="444"/>
      <c r="CP2142" s="3"/>
      <c r="CQ2142" s="584"/>
      <c r="CR2142" s="3"/>
      <c r="CS2142" s="444"/>
      <c r="CT2142" s="3"/>
      <c r="CU2142" s="584"/>
      <c r="CV2142" s="3"/>
      <c r="CW2142" s="444"/>
      <c r="CX2142" s="3"/>
      <c r="CY2142" s="584"/>
      <c r="CZ2142" s="3"/>
      <c r="DA2142" s="444"/>
      <c r="DB2142" s="3"/>
      <c r="DC2142" s="584"/>
      <c r="DD2142" s="3"/>
      <c r="DE2142" s="444"/>
      <c r="DF2142" s="3"/>
      <c r="DG2142" s="584"/>
      <c r="DH2142" s="3"/>
      <c r="DI2142" s="444"/>
      <c r="DJ2142" s="3"/>
      <c r="DK2142" s="584"/>
      <c r="DL2142" s="3"/>
      <c r="DM2142" s="444"/>
      <c r="DN2142" s="3"/>
      <c r="DO2142" s="584"/>
      <c r="DP2142" s="3"/>
      <c r="DQ2142" s="444"/>
      <c r="DR2142" s="3"/>
      <c r="DS2142" s="584"/>
      <c r="DT2142" s="3"/>
      <c r="DU2142" s="444"/>
      <c r="DV2142" s="3"/>
      <c r="DW2142" s="584"/>
      <c r="DX2142" s="3"/>
      <c r="DY2142" s="444"/>
      <c r="DZ2142" s="3"/>
      <c r="EA2142" s="584"/>
      <c r="EB2142" s="3"/>
      <c r="EC2142" s="444"/>
      <c r="ED2142" s="3"/>
      <c r="EE2142" s="584"/>
      <c r="EF2142" s="3"/>
      <c r="EG2142" s="444"/>
      <c r="EH2142" s="3"/>
      <c r="EI2142" s="584"/>
      <c r="EJ2142" s="3"/>
      <c r="EK2142" s="444"/>
      <c r="EL2142" s="3"/>
      <c r="EM2142" s="584"/>
      <c r="EN2142" s="3"/>
      <c r="EO2142" s="444"/>
      <c r="EP2142" s="3"/>
      <c r="EQ2142" s="584"/>
      <c r="ER2142" s="3"/>
      <c r="ES2142" s="444"/>
      <c r="ET2142" s="3"/>
      <c r="EU2142" s="584"/>
      <c r="EV2142" s="3"/>
      <c r="EW2142" s="444"/>
      <c r="EX2142" s="3"/>
      <c r="EY2142" s="584"/>
      <c r="EZ2142" s="3"/>
      <c r="FA2142" s="444"/>
      <c r="FB2142" s="3"/>
      <c r="FC2142" s="584"/>
      <c r="FD2142" s="3"/>
      <c r="FE2142" s="444"/>
      <c r="FF2142" s="3"/>
      <c r="FG2142" s="584"/>
      <c r="FH2142" s="3"/>
      <c r="FI2142" s="444"/>
      <c r="FJ2142" s="3"/>
      <c r="FK2142" s="584"/>
      <c r="FL2142" s="3"/>
      <c r="FM2142" s="444"/>
      <c r="FN2142" s="3"/>
      <c r="FO2142" s="584"/>
      <c r="FP2142" s="3"/>
      <c r="FQ2142" s="444"/>
      <c r="FR2142" s="3"/>
      <c r="FS2142" s="584"/>
      <c r="FT2142" s="3"/>
      <c r="FU2142" s="444"/>
      <c r="FV2142" s="3"/>
      <c r="FW2142" s="584"/>
      <c r="FX2142" s="3"/>
      <c r="FY2142" s="444"/>
      <c r="FZ2142" s="3"/>
      <c r="GA2142" s="584"/>
      <c r="GB2142" s="3"/>
      <c r="GC2142" s="444"/>
      <c r="GD2142" s="3"/>
      <c r="GE2142" s="584"/>
      <c r="GF2142" s="3"/>
      <c r="GG2142" s="444"/>
      <c r="GH2142" s="3"/>
      <c r="GI2142" s="584"/>
      <c r="GJ2142" s="3"/>
      <c r="GK2142" s="444"/>
      <c r="GL2142" s="3"/>
      <c r="GM2142" s="584"/>
      <c r="GN2142" s="3"/>
      <c r="GO2142" s="444"/>
      <c r="GP2142" s="3"/>
      <c r="GQ2142" s="584"/>
      <c r="GR2142" s="3"/>
      <c r="GS2142" s="444"/>
      <c r="GT2142" s="3"/>
      <c r="GU2142" s="584"/>
      <c r="GV2142" s="3"/>
      <c r="GW2142" s="444"/>
      <c r="GX2142" s="3"/>
      <c r="GY2142" s="584"/>
      <c r="GZ2142" s="3"/>
      <c r="HA2142" s="444"/>
      <c r="HB2142" s="3"/>
      <c r="HC2142" s="584"/>
      <c r="HD2142" s="3"/>
      <c r="HE2142" s="444"/>
      <c r="HF2142" s="3"/>
      <c r="HG2142" s="584"/>
      <c r="HH2142" s="3"/>
      <c r="HI2142" s="444"/>
      <c r="HJ2142" s="3"/>
      <c r="HK2142" s="584"/>
      <c r="HL2142" s="3"/>
      <c r="HM2142" s="444"/>
      <c r="HN2142" s="3"/>
      <c r="HO2142" s="584"/>
      <c r="HP2142" s="3"/>
      <c r="HQ2142" s="444"/>
      <c r="HR2142" s="3"/>
      <c r="HS2142" s="584"/>
      <c r="HT2142" s="3"/>
      <c r="HU2142" s="444"/>
      <c r="HV2142" s="3"/>
      <c r="HW2142" s="584"/>
      <c r="HX2142" s="3"/>
      <c r="HY2142" s="444"/>
      <c r="HZ2142" s="3"/>
      <c r="IA2142" s="584"/>
      <c r="IB2142" s="3"/>
      <c r="IC2142" s="444"/>
      <c r="ID2142" s="3"/>
      <c r="IE2142" s="584"/>
      <c r="IF2142" s="3"/>
      <c r="IG2142" s="444"/>
      <c r="IH2142" s="3"/>
      <c r="II2142" s="584"/>
      <c r="IJ2142" s="3"/>
      <c r="IK2142" s="444"/>
      <c r="IL2142" s="3"/>
      <c r="IM2142" s="584"/>
      <c r="IN2142" s="3"/>
      <c r="IO2142" s="444"/>
      <c r="IP2142" s="3"/>
      <c r="IQ2142" s="584"/>
      <c r="IR2142" s="3"/>
      <c r="IS2142" s="444"/>
      <c r="IT2142" s="3"/>
      <c r="IU2142" s="584"/>
      <c r="IV2142" s="3"/>
    </row>
    <row r="2143" spans="1:256" s="33" customFormat="1">
      <c r="A2143" s="444" t="s">
        <v>247</v>
      </c>
      <c r="B2143" s="3"/>
      <c r="C2143" s="3"/>
      <c r="D2143" s="3"/>
      <c r="E2143" s="444"/>
      <c r="F2143" s="3"/>
      <c r="G2143" s="584"/>
      <c r="H2143" s="3"/>
      <c r="I2143" s="444"/>
      <c r="J2143" s="3"/>
      <c r="K2143" s="584"/>
      <c r="L2143" s="3"/>
      <c r="M2143" s="444"/>
      <c r="N2143" s="3"/>
      <c r="O2143" s="584"/>
      <c r="P2143" s="3"/>
      <c r="Q2143" s="444"/>
      <c r="R2143" s="3"/>
      <c r="S2143" s="584"/>
      <c r="T2143" s="3"/>
      <c r="U2143" s="444"/>
      <c r="V2143" s="3"/>
      <c r="W2143" s="584"/>
      <c r="X2143" s="3"/>
      <c r="Y2143" s="444"/>
      <c r="Z2143" s="3"/>
      <c r="AA2143" s="584"/>
      <c r="AB2143" s="3"/>
      <c r="AC2143" s="444"/>
      <c r="AD2143" s="3"/>
      <c r="AE2143" s="584"/>
      <c r="AF2143" s="3"/>
      <c r="AG2143" s="444"/>
      <c r="AH2143" s="3"/>
      <c r="AI2143" s="584"/>
      <c r="AJ2143" s="3"/>
      <c r="AK2143" s="444"/>
      <c r="AL2143" s="3"/>
      <c r="AM2143" s="584"/>
      <c r="AN2143" s="3"/>
      <c r="AO2143" s="444"/>
      <c r="AP2143" s="3"/>
      <c r="AQ2143" s="584"/>
      <c r="AR2143" s="3"/>
      <c r="AS2143" s="444"/>
      <c r="AT2143" s="3"/>
      <c r="AU2143" s="584"/>
      <c r="AV2143" s="3"/>
      <c r="AW2143" s="444"/>
      <c r="AX2143" s="3"/>
      <c r="AY2143" s="584"/>
      <c r="AZ2143" s="3"/>
      <c r="BA2143" s="444"/>
      <c r="BB2143" s="3"/>
      <c r="BC2143" s="584"/>
      <c r="BD2143" s="3"/>
      <c r="BE2143" s="444"/>
      <c r="BF2143" s="3"/>
      <c r="BG2143" s="584"/>
      <c r="BH2143" s="3"/>
      <c r="BI2143" s="444"/>
      <c r="BJ2143" s="3"/>
      <c r="BK2143" s="584"/>
      <c r="BL2143" s="3"/>
      <c r="BM2143" s="444"/>
      <c r="BN2143" s="3"/>
      <c r="BO2143" s="584"/>
      <c r="BP2143" s="3"/>
      <c r="BQ2143" s="444"/>
      <c r="BR2143" s="3"/>
      <c r="BS2143" s="584"/>
      <c r="BT2143" s="3"/>
      <c r="BU2143" s="444"/>
      <c r="BV2143" s="3"/>
      <c r="BW2143" s="584"/>
      <c r="BX2143" s="3"/>
      <c r="BY2143" s="444"/>
      <c r="BZ2143" s="3"/>
      <c r="CA2143" s="584"/>
      <c r="CB2143" s="3"/>
      <c r="CC2143" s="444"/>
      <c r="CD2143" s="3"/>
      <c r="CE2143" s="584"/>
      <c r="CF2143" s="3"/>
      <c r="CG2143" s="444"/>
      <c r="CH2143" s="3"/>
      <c r="CI2143" s="584"/>
      <c r="CJ2143" s="3"/>
      <c r="CK2143" s="444"/>
      <c r="CL2143" s="3"/>
      <c r="CM2143" s="584"/>
      <c r="CN2143" s="3"/>
      <c r="CO2143" s="444"/>
      <c r="CP2143" s="3"/>
      <c r="CQ2143" s="584"/>
      <c r="CR2143" s="3"/>
      <c r="CS2143" s="444"/>
      <c r="CT2143" s="3"/>
      <c r="CU2143" s="584"/>
      <c r="CV2143" s="3"/>
      <c r="CW2143" s="444"/>
      <c r="CX2143" s="3"/>
      <c r="CY2143" s="584"/>
      <c r="CZ2143" s="3"/>
      <c r="DA2143" s="444"/>
      <c r="DB2143" s="3"/>
      <c r="DC2143" s="584"/>
      <c r="DD2143" s="3"/>
      <c r="DE2143" s="444"/>
      <c r="DF2143" s="3"/>
      <c r="DG2143" s="584"/>
      <c r="DH2143" s="3"/>
      <c r="DI2143" s="444"/>
      <c r="DJ2143" s="3"/>
      <c r="DK2143" s="584"/>
      <c r="DL2143" s="3"/>
      <c r="DM2143" s="444"/>
      <c r="DN2143" s="3"/>
      <c r="DO2143" s="584"/>
      <c r="DP2143" s="3"/>
      <c r="DQ2143" s="444"/>
      <c r="DR2143" s="3"/>
      <c r="DS2143" s="584"/>
      <c r="DT2143" s="3"/>
      <c r="DU2143" s="444"/>
      <c r="DV2143" s="3"/>
      <c r="DW2143" s="584"/>
      <c r="DX2143" s="3"/>
      <c r="DY2143" s="444"/>
      <c r="DZ2143" s="3"/>
      <c r="EA2143" s="584"/>
      <c r="EB2143" s="3"/>
      <c r="EC2143" s="444"/>
      <c r="ED2143" s="3"/>
      <c r="EE2143" s="584"/>
      <c r="EF2143" s="3"/>
      <c r="EG2143" s="444"/>
      <c r="EH2143" s="3"/>
      <c r="EI2143" s="584"/>
      <c r="EJ2143" s="3"/>
      <c r="EK2143" s="444"/>
      <c r="EL2143" s="3"/>
      <c r="EM2143" s="584"/>
      <c r="EN2143" s="3"/>
      <c r="EO2143" s="444"/>
      <c r="EP2143" s="3"/>
      <c r="EQ2143" s="584"/>
      <c r="ER2143" s="3"/>
      <c r="ES2143" s="444"/>
      <c r="ET2143" s="3"/>
      <c r="EU2143" s="584"/>
      <c r="EV2143" s="3"/>
      <c r="EW2143" s="444"/>
      <c r="EX2143" s="3"/>
      <c r="EY2143" s="584"/>
      <c r="EZ2143" s="3"/>
      <c r="FA2143" s="444"/>
      <c r="FB2143" s="3"/>
      <c r="FC2143" s="584"/>
      <c r="FD2143" s="3"/>
      <c r="FE2143" s="444"/>
      <c r="FF2143" s="3"/>
      <c r="FG2143" s="584"/>
      <c r="FH2143" s="3"/>
      <c r="FI2143" s="444"/>
      <c r="FJ2143" s="3"/>
      <c r="FK2143" s="584"/>
      <c r="FL2143" s="3"/>
      <c r="FM2143" s="444"/>
      <c r="FN2143" s="3"/>
      <c r="FO2143" s="584"/>
      <c r="FP2143" s="3"/>
      <c r="FQ2143" s="444"/>
      <c r="FR2143" s="3"/>
      <c r="FS2143" s="584"/>
      <c r="FT2143" s="3"/>
      <c r="FU2143" s="444"/>
      <c r="FV2143" s="3"/>
      <c r="FW2143" s="584"/>
      <c r="FX2143" s="3"/>
      <c r="FY2143" s="444"/>
      <c r="FZ2143" s="3"/>
      <c r="GA2143" s="584"/>
      <c r="GB2143" s="3"/>
      <c r="GC2143" s="444"/>
      <c r="GD2143" s="3"/>
      <c r="GE2143" s="584"/>
      <c r="GF2143" s="3"/>
      <c r="GG2143" s="444"/>
      <c r="GH2143" s="3"/>
      <c r="GI2143" s="584"/>
      <c r="GJ2143" s="3"/>
      <c r="GK2143" s="444"/>
      <c r="GL2143" s="3"/>
      <c r="GM2143" s="584"/>
      <c r="GN2143" s="3"/>
      <c r="GO2143" s="444"/>
      <c r="GP2143" s="3"/>
      <c r="GQ2143" s="584"/>
      <c r="GR2143" s="3"/>
      <c r="GS2143" s="444"/>
      <c r="GT2143" s="3"/>
      <c r="GU2143" s="584"/>
      <c r="GV2143" s="3"/>
      <c r="GW2143" s="444"/>
      <c r="GX2143" s="3"/>
      <c r="GY2143" s="584"/>
      <c r="GZ2143" s="3"/>
      <c r="HA2143" s="444"/>
      <c r="HB2143" s="3"/>
      <c r="HC2143" s="584"/>
      <c r="HD2143" s="3"/>
      <c r="HE2143" s="444"/>
      <c r="HF2143" s="3"/>
      <c r="HG2143" s="584"/>
      <c r="HH2143" s="3"/>
      <c r="HI2143" s="444"/>
      <c r="HJ2143" s="3"/>
      <c r="HK2143" s="584"/>
      <c r="HL2143" s="3"/>
      <c r="HM2143" s="444"/>
      <c r="HN2143" s="3"/>
      <c r="HO2143" s="584"/>
      <c r="HP2143" s="3"/>
      <c r="HQ2143" s="444"/>
      <c r="HR2143" s="3"/>
      <c r="HS2143" s="584"/>
      <c r="HT2143" s="3"/>
      <c r="HU2143" s="444"/>
      <c r="HV2143" s="3"/>
      <c r="HW2143" s="584"/>
      <c r="HX2143" s="3"/>
      <c r="HY2143" s="444"/>
      <c r="HZ2143" s="3"/>
      <c r="IA2143" s="584"/>
      <c r="IB2143" s="3"/>
      <c r="IC2143" s="444"/>
      <c r="ID2143" s="3"/>
      <c r="IE2143" s="584"/>
      <c r="IF2143" s="3"/>
      <c r="IG2143" s="444"/>
      <c r="IH2143" s="3"/>
      <c r="II2143" s="584"/>
      <c r="IJ2143" s="3"/>
      <c r="IK2143" s="444"/>
      <c r="IL2143" s="3"/>
      <c r="IM2143" s="584"/>
      <c r="IN2143" s="3"/>
      <c r="IO2143" s="444"/>
      <c r="IP2143" s="3"/>
      <c r="IQ2143" s="584"/>
      <c r="IR2143" s="3"/>
      <c r="IS2143" s="444"/>
      <c r="IT2143" s="3"/>
      <c r="IU2143" s="584"/>
      <c r="IV2143" s="3"/>
    </row>
    <row r="2144" spans="1:256" s="33" customFormat="1">
      <c r="A2144" s="444"/>
      <c r="B2144" s="3"/>
      <c r="C2144" s="3"/>
      <c r="D2144" s="3"/>
      <c r="E2144" s="444"/>
      <c r="F2144" s="3"/>
      <c r="G2144" s="584"/>
      <c r="H2144" s="3"/>
      <c r="I2144" s="444"/>
      <c r="J2144" s="3"/>
      <c r="K2144" s="584"/>
      <c r="L2144" s="3"/>
      <c r="M2144" s="444"/>
      <c r="N2144" s="3"/>
      <c r="O2144" s="584"/>
      <c r="P2144" s="3"/>
      <c r="Q2144" s="444"/>
      <c r="R2144" s="3"/>
      <c r="S2144" s="584"/>
      <c r="T2144" s="3"/>
      <c r="U2144" s="444"/>
      <c r="V2144" s="3"/>
      <c r="W2144" s="584"/>
      <c r="X2144" s="3"/>
      <c r="Y2144" s="444"/>
      <c r="Z2144" s="3"/>
      <c r="AA2144" s="584"/>
      <c r="AB2144" s="3"/>
      <c r="AC2144" s="444"/>
      <c r="AD2144" s="3"/>
      <c r="AE2144" s="584"/>
      <c r="AF2144" s="3"/>
      <c r="AG2144" s="444"/>
      <c r="AH2144" s="3"/>
      <c r="AI2144" s="584"/>
      <c r="AJ2144" s="3"/>
      <c r="AK2144" s="444"/>
      <c r="AL2144" s="3"/>
      <c r="AM2144" s="584"/>
      <c r="AN2144" s="3"/>
      <c r="AO2144" s="444"/>
      <c r="AP2144" s="3"/>
      <c r="AQ2144" s="584"/>
      <c r="AR2144" s="3"/>
      <c r="AS2144" s="444"/>
      <c r="AT2144" s="3"/>
      <c r="AU2144" s="584"/>
      <c r="AV2144" s="3"/>
      <c r="AW2144" s="444"/>
      <c r="AX2144" s="3"/>
      <c r="AY2144" s="584"/>
      <c r="AZ2144" s="3"/>
      <c r="BA2144" s="444"/>
      <c r="BB2144" s="3"/>
      <c r="BC2144" s="584"/>
      <c r="BD2144" s="3"/>
      <c r="BE2144" s="444"/>
      <c r="BF2144" s="3"/>
      <c r="BG2144" s="584"/>
      <c r="BH2144" s="3"/>
      <c r="BI2144" s="444"/>
      <c r="BJ2144" s="3"/>
      <c r="BK2144" s="584"/>
      <c r="BL2144" s="3"/>
      <c r="BM2144" s="444"/>
      <c r="BN2144" s="3"/>
      <c r="BO2144" s="584"/>
      <c r="BP2144" s="3"/>
      <c r="BQ2144" s="444"/>
      <c r="BR2144" s="3"/>
      <c r="BS2144" s="584"/>
      <c r="BT2144" s="3"/>
      <c r="BU2144" s="444"/>
      <c r="BV2144" s="3"/>
      <c r="BW2144" s="584"/>
      <c r="BX2144" s="3"/>
      <c r="BY2144" s="444"/>
      <c r="BZ2144" s="3"/>
      <c r="CA2144" s="584"/>
      <c r="CB2144" s="3"/>
      <c r="CC2144" s="444"/>
      <c r="CD2144" s="3"/>
      <c r="CE2144" s="584"/>
      <c r="CF2144" s="3"/>
      <c r="CG2144" s="444"/>
      <c r="CH2144" s="3"/>
      <c r="CI2144" s="584"/>
      <c r="CJ2144" s="3"/>
      <c r="CK2144" s="444"/>
      <c r="CL2144" s="3"/>
      <c r="CM2144" s="584"/>
      <c r="CN2144" s="3"/>
      <c r="CO2144" s="444"/>
      <c r="CP2144" s="3"/>
      <c r="CQ2144" s="584"/>
      <c r="CR2144" s="3"/>
      <c r="CS2144" s="444"/>
      <c r="CT2144" s="3"/>
      <c r="CU2144" s="584"/>
      <c r="CV2144" s="3"/>
      <c r="CW2144" s="444"/>
      <c r="CX2144" s="3"/>
      <c r="CY2144" s="584"/>
      <c r="CZ2144" s="3"/>
      <c r="DA2144" s="444"/>
      <c r="DB2144" s="3"/>
      <c r="DC2144" s="584"/>
      <c r="DD2144" s="3"/>
      <c r="DE2144" s="444"/>
      <c r="DF2144" s="3"/>
      <c r="DG2144" s="584"/>
      <c r="DH2144" s="3"/>
      <c r="DI2144" s="444"/>
      <c r="DJ2144" s="3"/>
      <c r="DK2144" s="584"/>
      <c r="DL2144" s="3"/>
      <c r="DM2144" s="444"/>
      <c r="DN2144" s="3"/>
      <c r="DO2144" s="584"/>
      <c r="DP2144" s="3"/>
      <c r="DQ2144" s="444"/>
      <c r="DR2144" s="3"/>
      <c r="DS2144" s="584"/>
      <c r="DT2144" s="3"/>
      <c r="DU2144" s="444"/>
      <c r="DV2144" s="3"/>
      <c r="DW2144" s="584"/>
      <c r="DX2144" s="3"/>
      <c r="DY2144" s="444"/>
      <c r="DZ2144" s="3"/>
      <c r="EA2144" s="584"/>
      <c r="EB2144" s="3"/>
      <c r="EC2144" s="444"/>
      <c r="ED2144" s="3"/>
      <c r="EE2144" s="584"/>
      <c r="EF2144" s="3"/>
      <c r="EG2144" s="444"/>
      <c r="EH2144" s="3"/>
      <c r="EI2144" s="584"/>
      <c r="EJ2144" s="3"/>
      <c r="EK2144" s="444"/>
      <c r="EL2144" s="3"/>
      <c r="EM2144" s="584"/>
      <c r="EN2144" s="3"/>
      <c r="EO2144" s="444"/>
      <c r="EP2144" s="3"/>
      <c r="EQ2144" s="584"/>
      <c r="ER2144" s="3"/>
      <c r="ES2144" s="444"/>
      <c r="ET2144" s="3"/>
      <c r="EU2144" s="584"/>
      <c r="EV2144" s="3"/>
      <c r="EW2144" s="444"/>
      <c r="EX2144" s="3"/>
      <c r="EY2144" s="584"/>
      <c r="EZ2144" s="3"/>
      <c r="FA2144" s="444"/>
      <c r="FB2144" s="3"/>
      <c r="FC2144" s="584"/>
      <c r="FD2144" s="3"/>
      <c r="FE2144" s="444"/>
      <c r="FF2144" s="3"/>
      <c r="FG2144" s="584"/>
      <c r="FH2144" s="3"/>
      <c r="FI2144" s="444"/>
      <c r="FJ2144" s="3"/>
      <c r="FK2144" s="584"/>
      <c r="FL2144" s="3"/>
      <c r="FM2144" s="444"/>
      <c r="FN2144" s="3"/>
      <c r="FO2144" s="584"/>
      <c r="FP2144" s="3"/>
      <c r="FQ2144" s="444"/>
      <c r="FR2144" s="3"/>
      <c r="FS2144" s="584"/>
      <c r="FT2144" s="3"/>
      <c r="FU2144" s="444"/>
      <c r="FV2144" s="3"/>
      <c r="FW2144" s="584"/>
      <c r="FX2144" s="3"/>
      <c r="FY2144" s="444"/>
      <c r="FZ2144" s="3"/>
      <c r="GA2144" s="584"/>
      <c r="GB2144" s="3"/>
      <c r="GC2144" s="444"/>
      <c r="GD2144" s="3"/>
      <c r="GE2144" s="584"/>
      <c r="GF2144" s="3"/>
      <c r="GG2144" s="444"/>
      <c r="GH2144" s="3"/>
      <c r="GI2144" s="584"/>
      <c r="GJ2144" s="3"/>
      <c r="GK2144" s="444"/>
      <c r="GL2144" s="3"/>
      <c r="GM2144" s="584"/>
      <c r="GN2144" s="3"/>
      <c r="GO2144" s="444"/>
      <c r="GP2144" s="3"/>
      <c r="GQ2144" s="584"/>
      <c r="GR2144" s="3"/>
      <c r="GS2144" s="444"/>
      <c r="GT2144" s="3"/>
      <c r="GU2144" s="584"/>
      <c r="GV2144" s="3"/>
      <c r="GW2144" s="444"/>
      <c r="GX2144" s="3"/>
      <c r="GY2144" s="584"/>
      <c r="GZ2144" s="3"/>
      <c r="HA2144" s="444"/>
      <c r="HB2144" s="3"/>
      <c r="HC2144" s="584"/>
      <c r="HD2144" s="3"/>
      <c r="HE2144" s="444"/>
      <c r="HF2144" s="3"/>
      <c r="HG2144" s="584"/>
      <c r="HH2144" s="3"/>
      <c r="HI2144" s="444"/>
      <c r="HJ2144" s="3"/>
      <c r="HK2144" s="584"/>
      <c r="HL2144" s="3"/>
      <c r="HM2144" s="444"/>
      <c r="HN2144" s="3"/>
      <c r="HO2144" s="584"/>
      <c r="HP2144" s="3"/>
      <c r="HQ2144" s="444"/>
      <c r="HR2144" s="3"/>
      <c r="HS2144" s="584"/>
      <c r="HT2144" s="3"/>
      <c r="HU2144" s="444"/>
      <c r="HV2144" s="3"/>
      <c r="HW2144" s="584"/>
      <c r="HX2144" s="3"/>
      <c r="HY2144" s="444"/>
      <c r="HZ2144" s="3"/>
      <c r="IA2144" s="584"/>
      <c r="IB2144" s="3"/>
      <c r="IC2144" s="444"/>
      <c r="ID2144" s="3"/>
      <c r="IE2144" s="584"/>
      <c r="IF2144" s="3"/>
      <c r="IG2144" s="444"/>
      <c r="IH2144" s="3"/>
      <c r="II2144" s="584"/>
      <c r="IJ2144" s="3"/>
      <c r="IK2144" s="444"/>
      <c r="IL2144" s="3"/>
      <c r="IM2144" s="584"/>
      <c r="IN2144" s="3"/>
      <c r="IO2144" s="444"/>
      <c r="IP2144" s="3"/>
      <c r="IQ2144" s="584"/>
      <c r="IR2144" s="3"/>
      <c r="IS2144" s="444"/>
      <c r="IT2144" s="3"/>
      <c r="IU2144" s="584"/>
      <c r="IV2144" s="3"/>
    </row>
    <row r="2145" spans="1:2">
      <c r="A2145" s="444"/>
    </row>
    <row r="2146" spans="1:2">
      <c r="A2146" s="444"/>
    </row>
    <row r="2147" spans="1:2">
      <c r="A2147" s="444"/>
    </row>
    <row r="2148" spans="1:2" ht="23.25">
      <c r="B2148" s="397" t="s">
        <v>937</v>
      </c>
    </row>
  </sheetData>
  <mergeCells count="10">
    <mergeCell ref="B9:C9"/>
    <mergeCell ref="B22:C22"/>
    <mergeCell ref="C7:C8"/>
    <mergeCell ref="D7:D8"/>
    <mergeCell ref="A1:D1"/>
    <mergeCell ref="A2:D2"/>
    <mergeCell ref="A3:D3"/>
    <mergeCell ref="A4:D4"/>
    <mergeCell ref="A7:B8"/>
    <mergeCell ref="B5:C5"/>
  </mergeCells>
  <dataValidations count="2">
    <dataValidation type="decimal" allowBlank="1" showInputMessage="1" showErrorMessage="1" error="Solo se permiten números y decimales" sqref="D24:D116"/>
    <dataValidation type="textLength" operator="lessThanOrEqual" allowBlank="1" showInputMessage="1" showErrorMessage="1" sqref="B24:B116">
      <formula1>1000</formula1>
    </dataValidation>
  </dataValidations>
  <printOptions horizontalCentered="1"/>
  <pageMargins left="0.39370078740157483" right="0.39370078740157483" top="0.74803149606299213" bottom="0.74803149606299213" header="0.31496062992125984" footer="0.31496062992125984"/>
  <pageSetup scale="90" orientation="portrait" r:id="rId1"/>
  <drawing r:id="rId2"/>
</worksheet>
</file>

<file path=xl/worksheets/sheet39.xml><?xml version="1.0" encoding="utf-8"?>
<worksheet xmlns="http://schemas.openxmlformats.org/spreadsheetml/2006/main" xmlns:r="http://schemas.openxmlformats.org/officeDocument/2006/relationships">
  <sheetPr>
    <tabColor rgb="FFFF0000"/>
  </sheetPr>
  <dimension ref="A1:F31"/>
  <sheetViews>
    <sheetView view="pageBreakPreview" zoomScaleSheetLayoutView="100" workbookViewId="0">
      <selection activeCell="A3" sqref="A3:F3"/>
    </sheetView>
  </sheetViews>
  <sheetFormatPr baseColWidth="10" defaultRowHeight="13.5"/>
  <cols>
    <col min="1" max="1" width="4.5703125" style="1243" bestFit="1" customWidth="1"/>
    <col min="2" max="2" width="28.5703125" style="1234" customWidth="1"/>
    <col min="3" max="3" width="7.42578125" style="1266" customWidth="1"/>
    <col min="4" max="4" width="10.42578125" style="1266" customWidth="1"/>
    <col min="5" max="5" width="7" style="1266" customWidth="1"/>
    <col min="6" max="6" width="52.85546875" style="1269" customWidth="1"/>
    <col min="7" max="16384" width="11.42578125" style="1234"/>
  </cols>
  <sheetData>
    <row r="1" spans="1:6">
      <c r="A1" s="1652" t="s">
        <v>5043</v>
      </c>
      <c r="B1" s="1653"/>
      <c r="C1" s="1653"/>
      <c r="D1" s="1653"/>
      <c r="E1" s="1653"/>
      <c r="F1" s="1654"/>
    </row>
    <row r="2" spans="1:6">
      <c r="A2" s="1235"/>
      <c r="B2" s="1236"/>
      <c r="C2" s="1237"/>
      <c r="D2" s="1655" t="s">
        <v>5044</v>
      </c>
      <c r="E2" s="1655"/>
      <c r="F2" s="1238" t="s">
        <v>5079</v>
      </c>
    </row>
    <row r="3" spans="1:6">
      <c r="A3" s="1656" t="s">
        <v>5045</v>
      </c>
      <c r="B3" s="1657"/>
      <c r="C3" s="1657"/>
      <c r="D3" s="1657"/>
      <c r="E3" s="1657"/>
      <c r="F3" s="1658"/>
    </row>
    <row r="4" spans="1:6" s="1243" customFormat="1" ht="51">
      <c r="A4" s="1239" t="s">
        <v>5046</v>
      </c>
      <c r="B4" s="1239" t="s">
        <v>5047</v>
      </c>
      <c r="C4" s="1240" t="s">
        <v>5048</v>
      </c>
      <c r="D4" s="1241" t="s">
        <v>5049</v>
      </c>
      <c r="E4" s="1240" t="s">
        <v>5050</v>
      </c>
      <c r="F4" s="1242" t="s">
        <v>5051</v>
      </c>
    </row>
    <row r="5" spans="1:6" s="1249" customFormat="1" ht="25.5">
      <c r="A5" s="1244" t="s">
        <v>4843</v>
      </c>
      <c r="B5" s="1245" t="s">
        <v>4844</v>
      </c>
      <c r="C5" s="1246">
        <v>109560.6</v>
      </c>
      <c r="D5" s="1246">
        <v>109463.19</v>
      </c>
      <c r="E5" s="1247">
        <f>+D5-C5</f>
        <v>-97.410000000003492</v>
      </c>
      <c r="F5" s="1248" t="s">
        <v>5052</v>
      </c>
    </row>
    <row r="6" spans="1:6" ht="51">
      <c r="A6" s="1250">
        <v>24801</v>
      </c>
      <c r="B6" s="1251" t="s">
        <v>4860</v>
      </c>
      <c r="C6" s="1247">
        <v>470396.3</v>
      </c>
      <c r="D6" s="1247">
        <v>446124.02</v>
      </c>
      <c r="E6" s="1247">
        <f>+D6-C6</f>
        <v>-24272.27999999997</v>
      </c>
      <c r="F6" s="1248" t="s">
        <v>5053</v>
      </c>
    </row>
    <row r="7" spans="1:6" s="1088" customFormat="1" ht="25.5">
      <c r="A7" s="1244" t="s">
        <v>4863</v>
      </c>
      <c r="B7" s="1252" t="s">
        <v>4864</v>
      </c>
      <c r="C7" s="1246">
        <v>216.12</v>
      </c>
      <c r="D7" s="1247">
        <v>488.4</v>
      </c>
      <c r="E7" s="1247">
        <f>+D7-C7</f>
        <v>272.27999999999997</v>
      </c>
      <c r="F7" s="1248" t="s">
        <v>5054</v>
      </c>
    </row>
    <row r="8" spans="1:6" ht="25.5">
      <c r="A8" s="1250">
        <v>27101</v>
      </c>
      <c r="B8" s="1251" t="s">
        <v>4872</v>
      </c>
      <c r="C8" s="1247">
        <v>33170.97</v>
      </c>
      <c r="D8" s="1247">
        <v>57170.97</v>
      </c>
      <c r="E8" s="1247">
        <f t="shared" ref="E8:E24" si="0">+D8-C8</f>
        <v>24000</v>
      </c>
      <c r="F8" s="1248" t="s">
        <v>5055</v>
      </c>
    </row>
    <row r="9" spans="1:6" ht="25.5">
      <c r="A9" s="1244" t="s">
        <v>4877</v>
      </c>
      <c r="B9" s="1252" t="s">
        <v>5056</v>
      </c>
      <c r="C9" s="1247">
        <v>61734.1</v>
      </c>
      <c r="D9" s="1247">
        <v>61831.51</v>
      </c>
      <c r="E9" s="1247">
        <f t="shared" si="0"/>
        <v>97.410000000003492</v>
      </c>
      <c r="F9" s="1248" t="s">
        <v>5054</v>
      </c>
    </row>
    <row r="10" spans="1:6" ht="25.5">
      <c r="A10" s="1253">
        <v>31601</v>
      </c>
      <c r="B10" s="1251" t="s">
        <v>5057</v>
      </c>
      <c r="C10" s="1247">
        <v>400000</v>
      </c>
      <c r="D10" s="1247">
        <v>636605.67000000004</v>
      </c>
      <c r="E10" s="1247">
        <f t="shared" si="0"/>
        <v>236605.67000000004</v>
      </c>
      <c r="F10" s="1248" t="s">
        <v>5058</v>
      </c>
    </row>
    <row r="11" spans="1:6" s="1088" customFormat="1" ht="38.25">
      <c r="A11" s="1254" t="s">
        <v>4891</v>
      </c>
      <c r="B11" s="1255" t="s">
        <v>5059</v>
      </c>
      <c r="C11" s="1247">
        <v>412756.47999999998</v>
      </c>
      <c r="D11" s="1247">
        <v>403009.82</v>
      </c>
      <c r="E11" s="1247">
        <f t="shared" si="0"/>
        <v>-9746.6599999999744</v>
      </c>
      <c r="F11" s="1248" t="s">
        <v>5060</v>
      </c>
    </row>
    <row r="12" spans="1:6" s="1257" customFormat="1" ht="38.25">
      <c r="A12" s="1256" t="s">
        <v>4903</v>
      </c>
      <c r="B12" s="1255" t="s">
        <v>4904</v>
      </c>
      <c r="C12" s="1247">
        <v>119665.79</v>
      </c>
      <c r="D12" s="1247">
        <v>106718.39999999999</v>
      </c>
      <c r="E12" s="1247">
        <f t="shared" si="0"/>
        <v>-12947.39</v>
      </c>
      <c r="F12" s="1248" t="s">
        <v>5060</v>
      </c>
    </row>
    <row r="13" spans="1:6" ht="38.25">
      <c r="A13" s="1258">
        <v>33101</v>
      </c>
      <c r="B13" s="1251" t="s">
        <v>5061</v>
      </c>
      <c r="C13" s="1247">
        <v>2424957.2200000002</v>
      </c>
      <c r="D13" s="1247">
        <v>2107561</v>
      </c>
      <c r="E13" s="1247">
        <f t="shared" si="0"/>
        <v>-317396.2200000002</v>
      </c>
      <c r="F13" s="1248" t="s">
        <v>5062</v>
      </c>
    </row>
    <row r="14" spans="1:6" ht="51">
      <c r="A14" s="1239">
        <v>33401</v>
      </c>
      <c r="B14" s="1251" t="s">
        <v>5063</v>
      </c>
      <c r="C14" s="1247">
        <v>62627.68</v>
      </c>
      <c r="D14" s="1247">
        <v>189693.78</v>
      </c>
      <c r="E14" s="1247">
        <f t="shared" si="0"/>
        <v>127066.1</v>
      </c>
      <c r="F14" s="1259" t="s">
        <v>5064</v>
      </c>
    </row>
    <row r="15" spans="1:6" s="1257" customFormat="1" ht="38.25">
      <c r="A15" s="1260">
        <v>33603</v>
      </c>
      <c r="B15" s="1255" t="s">
        <v>4917</v>
      </c>
      <c r="C15" s="1247">
        <v>4743.79</v>
      </c>
      <c r="D15" s="1247">
        <v>4696.38</v>
      </c>
      <c r="E15" s="1247">
        <f t="shared" si="0"/>
        <v>-47.409999999999854</v>
      </c>
      <c r="F15" s="1248" t="s">
        <v>5065</v>
      </c>
    </row>
    <row r="16" spans="1:6" s="1257" customFormat="1" ht="25.5">
      <c r="A16" s="1261">
        <v>34701</v>
      </c>
      <c r="B16" s="1255" t="s">
        <v>4927</v>
      </c>
      <c r="C16" s="1247">
        <v>0</v>
      </c>
      <c r="D16" s="1247">
        <v>47.41</v>
      </c>
      <c r="E16" s="1247">
        <f t="shared" si="0"/>
        <v>47.41</v>
      </c>
      <c r="F16" s="1248" t="s">
        <v>5066</v>
      </c>
    </row>
    <row r="17" spans="1:6" s="1257" customFormat="1" ht="38.25">
      <c r="A17" s="1260" t="s">
        <v>4928</v>
      </c>
      <c r="B17" s="1245" t="s">
        <v>4929</v>
      </c>
      <c r="C17" s="1247">
        <v>1282526.98</v>
      </c>
      <c r="D17" s="1247">
        <v>1271850.77</v>
      </c>
      <c r="E17" s="1247">
        <f t="shared" si="0"/>
        <v>-10676.209999999963</v>
      </c>
      <c r="F17" s="1248" t="s">
        <v>5067</v>
      </c>
    </row>
    <row r="18" spans="1:6" ht="38.25">
      <c r="A18" s="1258">
        <v>35101</v>
      </c>
      <c r="B18" s="1251" t="s">
        <v>5068</v>
      </c>
      <c r="C18" s="1247">
        <v>105758.04</v>
      </c>
      <c r="D18" s="1247">
        <v>78064.94</v>
      </c>
      <c r="E18" s="1247">
        <f t="shared" si="0"/>
        <v>-27693.099999999991</v>
      </c>
      <c r="F18" s="1248" t="s">
        <v>5067</v>
      </c>
    </row>
    <row r="19" spans="1:6" ht="38.25">
      <c r="A19" s="1239">
        <v>35201</v>
      </c>
      <c r="B19" s="1251" t="s">
        <v>5069</v>
      </c>
      <c r="C19" s="1247">
        <v>104167.08</v>
      </c>
      <c r="D19" s="1247">
        <v>77567.08</v>
      </c>
      <c r="E19" s="1247">
        <f t="shared" si="0"/>
        <v>-26600</v>
      </c>
      <c r="F19" s="1248" t="s">
        <v>5067</v>
      </c>
    </row>
    <row r="20" spans="1:6" ht="38.25">
      <c r="A20" s="1253">
        <v>35801</v>
      </c>
      <c r="B20" s="1251" t="s">
        <v>5070</v>
      </c>
      <c r="C20" s="1247">
        <v>397434.68</v>
      </c>
      <c r="D20" s="1247">
        <v>480000</v>
      </c>
      <c r="E20" s="1247">
        <f t="shared" si="0"/>
        <v>82565.320000000007</v>
      </c>
      <c r="F20" s="1259" t="s">
        <v>5071</v>
      </c>
    </row>
    <row r="21" spans="1:6" ht="25.5">
      <c r="A21" s="1253">
        <v>36201</v>
      </c>
      <c r="B21" s="1251" t="s">
        <v>5072</v>
      </c>
      <c r="C21" s="1247">
        <v>0</v>
      </c>
      <c r="D21" s="1247">
        <v>1000</v>
      </c>
      <c r="E21" s="1247">
        <f t="shared" si="0"/>
        <v>1000</v>
      </c>
      <c r="F21" s="1259" t="s">
        <v>5073</v>
      </c>
    </row>
    <row r="22" spans="1:6" ht="38.25">
      <c r="A22" s="1253">
        <v>36301</v>
      </c>
      <c r="B22" s="1251" t="s">
        <v>5074</v>
      </c>
      <c r="C22" s="1247">
        <v>538763.12</v>
      </c>
      <c r="D22" s="1247">
        <v>506238.61</v>
      </c>
      <c r="E22" s="1247">
        <f t="shared" si="0"/>
        <v>-32524.510000000009</v>
      </c>
      <c r="F22" s="1248" t="s">
        <v>5075</v>
      </c>
    </row>
    <row r="23" spans="1:6" ht="38.25">
      <c r="A23" s="1253">
        <v>37201</v>
      </c>
      <c r="B23" s="1251" t="s">
        <v>4954</v>
      </c>
      <c r="C23" s="1247">
        <v>20527.75</v>
      </c>
      <c r="D23" s="1247">
        <v>18480.47</v>
      </c>
      <c r="E23" s="1247">
        <f t="shared" si="0"/>
        <v>-2047.2799999999988</v>
      </c>
      <c r="F23" s="1248" t="s">
        <v>5067</v>
      </c>
    </row>
    <row r="24" spans="1:6" ht="38.25">
      <c r="A24" s="1253" t="s">
        <v>4955</v>
      </c>
      <c r="B24" s="1251" t="s">
        <v>4956</v>
      </c>
      <c r="C24" s="1247">
        <v>220248.69</v>
      </c>
      <c r="D24" s="1247">
        <v>212642.97</v>
      </c>
      <c r="E24" s="1247">
        <f t="shared" si="0"/>
        <v>-7605.7200000000012</v>
      </c>
      <c r="F24" s="1248" t="s">
        <v>5067</v>
      </c>
    </row>
    <row r="25" spans="1:6">
      <c r="A25" s="1250"/>
      <c r="B25" s="1262"/>
      <c r="C25" s="1247">
        <f>SUM(C5:C24)</f>
        <v>6769255.3900000006</v>
      </c>
      <c r="D25" s="1247">
        <f t="shared" ref="D25" si="1">SUM(D5:D24)</f>
        <v>6769255.3900000006</v>
      </c>
      <c r="E25" s="1247">
        <v>0</v>
      </c>
      <c r="F25" s="1263"/>
    </row>
    <row r="26" spans="1:6">
      <c r="A26" s="1239" t="s">
        <v>5076</v>
      </c>
      <c r="B26" s="1659" t="s">
        <v>5077</v>
      </c>
      <c r="C26" s="1659"/>
      <c r="D26" s="1659"/>
      <c r="E26" s="1659"/>
      <c r="F26" s="1659"/>
    </row>
    <row r="29" spans="1:6">
      <c r="B29" s="1264"/>
      <c r="C29" s="1265"/>
      <c r="D29" s="1265"/>
      <c r="F29" s="1267"/>
    </row>
    <row r="30" spans="1:6">
      <c r="B30" s="1651" t="s">
        <v>5039</v>
      </c>
      <c r="C30" s="1651"/>
      <c r="D30" s="1651"/>
      <c r="F30" s="1268" t="s">
        <v>5078</v>
      </c>
    </row>
    <row r="31" spans="1:6">
      <c r="B31" s="1651" t="s">
        <v>5040</v>
      </c>
      <c r="C31" s="1651"/>
      <c r="D31" s="1651"/>
      <c r="F31" s="1268" t="s">
        <v>5038</v>
      </c>
    </row>
  </sheetData>
  <mergeCells count="6">
    <mergeCell ref="B31:D31"/>
    <mergeCell ref="A1:F1"/>
    <mergeCell ref="D2:E2"/>
    <mergeCell ref="A3:F3"/>
    <mergeCell ref="B26:F26"/>
    <mergeCell ref="B30:D30"/>
  </mergeCells>
  <pageMargins left="0.70866141732283472" right="0.70866141732283472" top="0.74803149606299213" bottom="0.74803149606299213"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sheetPr codeName="Hoja2">
    <tabColor rgb="FFFFFF00"/>
    <pageSetUpPr fitToPage="1"/>
  </sheetPr>
  <dimension ref="A1:G71"/>
  <sheetViews>
    <sheetView view="pageBreakPreview" topLeftCell="A13" zoomScale="110" zoomScaleSheetLayoutView="110" workbookViewId="0">
      <selection activeCell="C24" sqref="C24"/>
    </sheetView>
  </sheetViews>
  <sheetFormatPr baseColWidth="10" defaultColWidth="11.28515625" defaultRowHeight="16.5"/>
  <cols>
    <col min="1" max="1" width="1.7109375" style="109" customWidth="1"/>
    <col min="2" max="2" width="101.7109375" style="109" bestFit="1" customWidth="1"/>
    <col min="3" max="3" width="18.28515625" style="109" customWidth="1"/>
    <col min="4" max="4" width="18" style="438" customWidth="1"/>
    <col min="5" max="5" width="59.28515625" style="108" customWidth="1"/>
    <col min="6" max="6" width="22.7109375" style="108" customWidth="1"/>
    <col min="7" max="16384" width="11.28515625" style="108"/>
  </cols>
  <sheetData>
    <row r="1" spans="1:7" s="107" customFormat="1" ht="20.25">
      <c r="A1" s="1280" t="s">
        <v>23</v>
      </c>
      <c r="B1" s="1280"/>
      <c r="C1" s="1280"/>
      <c r="D1" s="1280"/>
      <c r="E1" s="426"/>
      <c r="G1" s="52"/>
    </row>
    <row r="2" spans="1:7" ht="15.75">
      <c r="A2" s="1281" t="s">
        <v>1</v>
      </c>
      <c r="B2" s="1281"/>
      <c r="C2" s="1281"/>
      <c r="D2" s="1281"/>
    </row>
    <row r="3" spans="1:7" ht="15.75">
      <c r="A3" s="1290" t="str">
        <f>'ETCA-I-01'!A3</f>
        <v>TELEVISORA DE HERMOSILLO, S.A. de C.V.</v>
      </c>
      <c r="B3" s="1290"/>
      <c r="C3" s="1290"/>
      <c r="D3" s="1290"/>
    </row>
    <row r="4" spans="1:7">
      <c r="A4" s="1282" t="s">
        <v>1128</v>
      </c>
      <c r="B4" s="1282"/>
      <c r="C4" s="1282"/>
      <c r="D4" s="1282"/>
    </row>
    <row r="5" spans="1:7" s="109" customFormat="1" ht="17.25" thickBot="1">
      <c r="A5" s="1285" t="s">
        <v>200</v>
      </c>
      <c r="B5" s="1285"/>
      <c r="C5" s="52"/>
      <c r="D5" s="434"/>
    </row>
    <row r="6" spans="1:7" ht="27.75" customHeight="1" thickBot="1">
      <c r="A6" s="1288"/>
      <c r="B6" s="1289"/>
      <c r="C6" s="830">
        <v>2019</v>
      </c>
      <c r="D6" s="830">
        <v>2018</v>
      </c>
    </row>
    <row r="7" spans="1:7" ht="17.25" thickTop="1">
      <c r="A7" s="110" t="s">
        <v>201</v>
      </c>
      <c r="B7" s="111"/>
      <c r="C7" s="112"/>
      <c r="D7" s="592"/>
    </row>
    <row r="8" spans="1:7">
      <c r="A8" s="113" t="s">
        <v>1056</v>
      </c>
      <c r="B8" s="114"/>
      <c r="C8" s="537">
        <f>SUM(C9:C15)</f>
        <v>33972967</v>
      </c>
      <c r="D8" s="538">
        <f>SUM(D9:D15)</f>
        <v>44591764</v>
      </c>
    </row>
    <row r="9" spans="1:7">
      <c r="A9" s="115"/>
      <c r="B9" s="116" t="s">
        <v>202</v>
      </c>
      <c r="C9" s="539">
        <v>0</v>
      </c>
      <c r="D9" s="540">
        <v>0</v>
      </c>
    </row>
    <row r="10" spans="1:7">
      <c r="A10" s="115"/>
      <c r="B10" s="116" t="s">
        <v>203</v>
      </c>
      <c r="C10" s="539">
        <v>0</v>
      </c>
      <c r="D10" s="540">
        <v>0</v>
      </c>
    </row>
    <row r="11" spans="1:7">
      <c r="A11" s="115"/>
      <c r="B11" s="116" t="s">
        <v>204</v>
      </c>
      <c r="C11" s="539">
        <v>0</v>
      </c>
      <c r="D11" s="540">
        <v>0</v>
      </c>
    </row>
    <row r="12" spans="1:7">
      <c r="A12" s="115"/>
      <c r="B12" s="116" t="s">
        <v>205</v>
      </c>
      <c r="C12" s="539">
        <v>0</v>
      </c>
      <c r="D12" s="540">
        <v>0</v>
      </c>
    </row>
    <row r="13" spans="1:7">
      <c r="A13" s="115"/>
      <c r="B13" s="116" t="s">
        <v>1040</v>
      </c>
      <c r="C13" s="539">
        <v>0</v>
      </c>
      <c r="D13" s="540">
        <v>0</v>
      </c>
    </row>
    <row r="14" spans="1:7">
      <c r="A14" s="115"/>
      <c r="B14" s="116" t="s">
        <v>1041</v>
      </c>
      <c r="C14" s="539">
        <v>0</v>
      </c>
      <c r="D14" s="540">
        <v>0</v>
      </c>
    </row>
    <row r="15" spans="1:7">
      <c r="A15" s="115"/>
      <c r="B15" s="116" t="s">
        <v>1057</v>
      </c>
      <c r="C15" s="539">
        <v>33972967</v>
      </c>
      <c r="D15" s="540">
        <v>44591764</v>
      </c>
    </row>
    <row r="16" spans="1:7" ht="33" customHeight="1">
      <c r="A16" s="1286" t="s">
        <v>1042</v>
      </c>
      <c r="B16" s="1287"/>
      <c r="C16" s="537">
        <f>SUM(C17:C18)</f>
        <v>8188470</v>
      </c>
      <c r="D16" s="538">
        <f>SUM(D17:D18)</f>
        <v>8761781</v>
      </c>
    </row>
    <row r="17" spans="1:4">
      <c r="A17" s="115"/>
      <c r="B17" s="116" t="s">
        <v>1059</v>
      </c>
      <c r="C17" s="539">
        <v>0</v>
      </c>
      <c r="D17" s="540">
        <v>0</v>
      </c>
    </row>
    <row r="18" spans="1:4">
      <c r="A18" s="115"/>
      <c r="B18" s="116" t="s">
        <v>1058</v>
      </c>
      <c r="C18" s="539">
        <v>8188470</v>
      </c>
      <c r="D18" s="540">
        <v>8761781</v>
      </c>
    </row>
    <row r="19" spans="1:4">
      <c r="A19" s="113" t="s">
        <v>207</v>
      </c>
      <c r="B19" s="114"/>
      <c r="C19" s="537">
        <f>SUM(C20:C24)</f>
        <v>154047</v>
      </c>
      <c r="D19" s="538">
        <f>SUM(D20:D24)</f>
        <v>79279</v>
      </c>
    </row>
    <row r="20" spans="1:4">
      <c r="A20" s="115"/>
      <c r="B20" s="116" t="s">
        <v>208</v>
      </c>
      <c r="C20" s="539">
        <v>11004</v>
      </c>
      <c r="D20" s="540">
        <v>0</v>
      </c>
    </row>
    <row r="21" spans="1:4">
      <c r="A21" s="115"/>
      <c r="B21" s="116" t="s">
        <v>209</v>
      </c>
      <c r="C21" s="539">
        <v>0</v>
      </c>
      <c r="D21" s="540">
        <v>0</v>
      </c>
    </row>
    <row r="22" spans="1:4">
      <c r="A22" s="115"/>
      <c r="B22" s="116" t="s">
        <v>210</v>
      </c>
      <c r="C22" s="539">
        <v>0</v>
      </c>
      <c r="D22" s="540">
        <v>0</v>
      </c>
    </row>
    <row r="23" spans="1:4">
      <c r="A23" s="115"/>
      <c r="B23" s="116" t="s">
        <v>211</v>
      </c>
      <c r="C23" s="539">
        <v>0</v>
      </c>
      <c r="D23" s="540">
        <v>0</v>
      </c>
    </row>
    <row r="24" spans="1:4">
      <c r="A24" s="115"/>
      <c r="B24" s="116" t="s">
        <v>212</v>
      </c>
      <c r="C24" s="539">
        <v>143043</v>
      </c>
      <c r="D24" s="540">
        <v>79279</v>
      </c>
    </row>
    <row r="25" spans="1:4">
      <c r="A25" s="117" t="s">
        <v>213</v>
      </c>
      <c r="B25" s="118"/>
      <c r="C25" s="541">
        <f>C19+C16+C8</f>
        <v>42315484</v>
      </c>
      <c r="D25" s="542">
        <f>D19+D16+D8-1</f>
        <v>53432823</v>
      </c>
    </row>
    <row r="26" spans="1:4">
      <c r="A26" s="115"/>
      <c r="B26" s="112"/>
      <c r="C26" s="539"/>
      <c r="D26" s="540"/>
    </row>
    <row r="27" spans="1:4">
      <c r="A27" s="110" t="s">
        <v>214</v>
      </c>
      <c r="B27" s="111"/>
      <c r="C27" s="539"/>
      <c r="D27" s="540"/>
    </row>
    <row r="28" spans="1:4">
      <c r="A28" s="113" t="s">
        <v>215</v>
      </c>
      <c r="B28" s="114"/>
      <c r="C28" s="537">
        <f>SUM(C29:C31)</f>
        <v>44165476</v>
      </c>
      <c r="D28" s="538">
        <f>SUM(D29:D31)-1</f>
        <v>47910363</v>
      </c>
    </row>
    <row r="29" spans="1:4">
      <c r="A29" s="115"/>
      <c r="B29" s="116" t="s">
        <v>216</v>
      </c>
      <c r="C29" s="539">
        <v>37144437</v>
      </c>
      <c r="D29" s="540">
        <v>36227513</v>
      </c>
    </row>
    <row r="30" spans="1:4">
      <c r="A30" s="115"/>
      <c r="B30" s="116" t="s">
        <v>217</v>
      </c>
      <c r="C30" s="539">
        <v>515627</v>
      </c>
      <c r="D30" s="540">
        <v>659059</v>
      </c>
    </row>
    <row r="31" spans="1:4">
      <c r="A31" s="115"/>
      <c r="B31" s="116" t="s">
        <v>218</v>
      </c>
      <c r="C31" s="539">
        <v>6505412</v>
      </c>
      <c r="D31" s="540">
        <v>11023792</v>
      </c>
    </row>
    <row r="32" spans="1:4">
      <c r="A32" s="113" t="s">
        <v>434</v>
      </c>
      <c r="B32" s="114"/>
      <c r="C32" s="537">
        <f>SUM(C33:C41)</f>
        <v>0</v>
      </c>
      <c r="D32" s="538">
        <f>SUM(D33:D41)</f>
        <v>0</v>
      </c>
    </row>
    <row r="33" spans="1:4">
      <c r="A33" s="115"/>
      <c r="B33" s="116" t="s">
        <v>219</v>
      </c>
      <c r="C33" s="539">
        <v>0</v>
      </c>
      <c r="D33" s="540">
        <v>0</v>
      </c>
    </row>
    <row r="34" spans="1:4">
      <c r="A34" s="115"/>
      <c r="B34" s="116" t="s">
        <v>220</v>
      </c>
      <c r="C34" s="539">
        <v>0</v>
      </c>
      <c r="D34" s="540">
        <v>0</v>
      </c>
    </row>
    <row r="35" spans="1:4">
      <c r="A35" s="115"/>
      <c r="B35" s="116" t="s">
        <v>221</v>
      </c>
      <c r="C35" s="539">
        <v>0</v>
      </c>
      <c r="D35" s="540">
        <v>0</v>
      </c>
    </row>
    <row r="36" spans="1:4">
      <c r="A36" s="115"/>
      <c r="B36" s="116" t="s">
        <v>222</v>
      </c>
      <c r="C36" s="539">
        <v>0</v>
      </c>
      <c r="D36" s="540">
        <v>0</v>
      </c>
    </row>
    <row r="37" spans="1:4">
      <c r="A37" s="115"/>
      <c r="B37" s="116" t="s">
        <v>223</v>
      </c>
      <c r="C37" s="539">
        <v>0</v>
      </c>
      <c r="D37" s="540">
        <v>0</v>
      </c>
    </row>
    <row r="38" spans="1:4">
      <c r="A38" s="115"/>
      <c r="B38" s="116" t="s">
        <v>224</v>
      </c>
      <c r="C38" s="539">
        <v>0</v>
      </c>
      <c r="D38" s="540">
        <v>0</v>
      </c>
    </row>
    <row r="39" spans="1:4">
      <c r="A39" s="115"/>
      <c r="B39" s="116" t="s">
        <v>225</v>
      </c>
      <c r="C39" s="539">
        <v>0</v>
      </c>
      <c r="D39" s="540">
        <v>0</v>
      </c>
    </row>
    <row r="40" spans="1:4">
      <c r="A40" s="115"/>
      <c r="B40" s="116" t="s">
        <v>226</v>
      </c>
      <c r="C40" s="539">
        <v>0</v>
      </c>
      <c r="D40" s="540">
        <v>0</v>
      </c>
    </row>
    <row r="41" spans="1:4">
      <c r="A41" s="115"/>
      <c r="B41" s="116" t="s">
        <v>227</v>
      </c>
      <c r="C41" s="539">
        <v>0</v>
      </c>
      <c r="D41" s="540">
        <v>0</v>
      </c>
    </row>
    <row r="42" spans="1:4">
      <c r="A42" s="113" t="s">
        <v>228</v>
      </c>
      <c r="B42" s="114"/>
      <c r="C42" s="537">
        <f>SUM(C43:C45)</f>
        <v>0</v>
      </c>
      <c r="D42" s="538">
        <f>SUM(D43:D45)</f>
        <v>0</v>
      </c>
    </row>
    <row r="43" spans="1:4">
      <c r="A43" s="115"/>
      <c r="B43" s="116" t="s">
        <v>229</v>
      </c>
      <c r="C43" s="539">
        <v>0</v>
      </c>
      <c r="D43" s="540">
        <v>0</v>
      </c>
    </row>
    <row r="44" spans="1:4">
      <c r="A44" s="115"/>
      <c r="B44" s="116" t="s">
        <v>70</v>
      </c>
      <c r="C44" s="539">
        <v>0</v>
      </c>
      <c r="D44" s="540">
        <v>0</v>
      </c>
    </row>
    <row r="45" spans="1:4">
      <c r="A45" s="115"/>
      <c r="B45" s="116" t="s">
        <v>230</v>
      </c>
      <c r="C45" s="539">
        <v>0</v>
      </c>
      <c r="D45" s="540">
        <v>0</v>
      </c>
    </row>
    <row r="46" spans="1:4">
      <c r="A46" s="113" t="s">
        <v>231</v>
      </c>
      <c r="B46" s="114"/>
      <c r="C46" s="537">
        <f>SUM(C47:C51)</f>
        <v>2748688</v>
      </c>
      <c r="D46" s="538">
        <f>SUM(D47:D51)</f>
        <v>3242921</v>
      </c>
    </row>
    <row r="47" spans="1:4">
      <c r="A47" s="115"/>
      <c r="B47" s="116" t="s">
        <v>232</v>
      </c>
      <c r="C47" s="539">
        <v>2748688</v>
      </c>
      <c r="D47" s="540">
        <v>3242921</v>
      </c>
    </row>
    <row r="48" spans="1:4">
      <c r="A48" s="115"/>
      <c r="B48" s="116" t="s">
        <v>233</v>
      </c>
      <c r="C48" s="539">
        <v>0</v>
      </c>
      <c r="D48" s="540">
        <v>0</v>
      </c>
    </row>
    <row r="49" spans="1:5">
      <c r="A49" s="115"/>
      <c r="B49" s="116" t="s">
        <v>234</v>
      </c>
      <c r="C49" s="539">
        <v>0</v>
      </c>
      <c r="D49" s="540">
        <v>0</v>
      </c>
    </row>
    <row r="50" spans="1:5">
      <c r="A50" s="115"/>
      <c r="B50" s="116" t="s">
        <v>235</v>
      </c>
      <c r="C50" s="539">
        <v>0</v>
      </c>
      <c r="D50" s="540">
        <v>0</v>
      </c>
    </row>
    <row r="51" spans="1:5">
      <c r="A51" s="115"/>
      <c r="B51" s="116" t="s">
        <v>236</v>
      </c>
      <c r="C51" s="539">
        <v>0</v>
      </c>
      <c r="D51" s="540">
        <v>0</v>
      </c>
    </row>
    <row r="52" spans="1:5">
      <c r="A52" s="113" t="s">
        <v>237</v>
      </c>
      <c r="B52" s="114"/>
      <c r="C52" s="541">
        <f>SUM(C53:C58)</f>
        <v>7708183</v>
      </c>
      <c r="D52" s="542">
        <f>SUM(D53:D58)</f>
        <v>7647749</v>
      </c>
    </row>
    <row r="53" spans="1:5">
      <c r="A53" s="115"/>
      <c r="B53" s="116" t="s">
        <v>238</v>
      </c>
      <c r="C53" s="539">
        <v>6907510</v>
      </c>
      <c r="D53" s="540">
        <v>6773895</v>
      </c>
    </row>
    <row r="54" spans="1:5">
      <c r="A54" s="115"/>
      <c r="B54" s="116" t="s">
        <v>239</v>
      </c>
      <c r="C54" s="539">
        <v>0</v>
      </c>
      <c r="D54" s="540">
        <v>0</v>
      </c>
    </row>
    <row r="55" spans="1:5">
      <c r="A55" s="115"/>
      <c r="B55" s="116" t="s">
        <v>240</v>
      </c>
      <c r="C55" s="539">
        <v>0</v>
      </c>
      <c r="D55" s="540">
        <v>0</v>
      </c>
    </row>
    <row r="56" spans="1:5">
      <c r="A56" s="115"/>
      <c r="B56" s="116" t="s">
        <v>1060</v>
      </c>
      <c r="C56" s="539">
        <v>0</v>
      </c>
      <c r="D56" s="540">
        <v>0</v>
      </c>
    </row>
    <row r="57" spans="1:5">
      <c r="A57" s="115"/>
      <c r="B57" s="116" t="s">
        <v>241</v>
      </c>
      <c r="C57" s="539">
        <v>0</v>
      </c>
      <c r="D57" s="540">
        <v>0</v>
      </c>
    </row>
    <row r="58" spans="1:5">
      <c r="A58" s="115"/>
      <c r="B58" s="116" t="s">
        <v>242</v>
      </c>
      <c r="C58" s="539">
        <v>800673</v>
      </c>
      <c r="D58" s="540">
        <v>873854</v>
      </c>
    </row>
    <row r="59" spans="1:5">
      <c r="A59" s="113" t="s">
        <v>243</v>
      </c>
      <c r="B59" s="114"/>
      <c r="C59" s="541">
        <f>C60</f>
        <v>0</v>
      </c>
      <c r="D59" s="542">
        <f>D60</f>
        <v>0</v>
      </c>
    </row>
    <row r="60" spans="1:5">
      <c r="A60" s="115"/>
      <c r="B60" s="116" t="s">
        <v>244</v>
      </c>
      <c r="C60" s="539">
        <v>0</v>
      </c>
      <c r="D60" s="540">
        <v>0</v>
      </c>
    </row>
    <row r="61" spans="1:5">
      <c r="A61" s="115"/>
      <c r="B61" s="119"/>
      <c r="C61" s="539"/>
      <c r="D61" s="540"/>
    </row>
    <row r="62" spans="1:5">
      <c r="A62" s="113" t="s">
        <v>245</v>
      </c>
      <c r="B62" s="114"/>
      <c r="C62" s="541">
        <f>C59+C52+C46+C32+C28+C42</f>
        <v>54622347</v>
      </c>
      <c r="D62" s="542">
        <f>D59+D52+D46+D32+D28+D42+1</f>
        <v>58801034</v>
      </c>
    </row>
    <row r="63" spans="1:5">
      <c r="A63" s="115"/>
      <c r="B63" s="119"/>
      <c r="C63" s="539"/>
      <c r="D63" s="540"/>
    </row>
    <row r="64" spans="1:5" ht="20.25">
      <c r="A64" s="113" t="s">
        <v>246</v>
      </c>
      <c r="B64" s="114"/>
      <c r="C64" s="541">
        <f>C25-C62</f>
        <v>-12306863</v>
      </c>
      <c r="D64" s="542">
        <f>D25-D62</f>
        <v>-5368211</v>
      </c>
      <c r="E64" s="439" t="str">
        <f>IF((C64-'ETCA-I-01'!F41)&gt;0.9,"ERROR!!!, NO COINCIDEN LOS MONTOS CON LO REPORTADO EN EL FORMATO ETCA-I-01","")</f>
        <v/>
      </c>
    </row>
    <row r="65" spans="1:5" ht="21" thickBot="1">
      <c r="A65" s="120"/>
      <c r="B65" s="121"/>
      <c r="C65" s="121"/>
      <c r="D65" s="435"/>
      <c r="E65" s="439" t="s">
        <v>248</v>
      </c>
    </row>
    <row r="66" spans="1:5" s="428" customFormat="1" ht="16.5" customHeight="1">
      <c r="A66" s="119"/>
      <c r="B66" s="494" t="s">
        <v>247</v>
      </c>
      <c r="C66" s="119"/>
      <c r="D66" s="495"/>
    </row>
    <row r="67" spans="1:5" s="428" customFormat="1" ht="16.5" customHeight="1">
      <c r="A67" s="119"/>
      <c r="B67" s="119"/>
      <c r="C67" s="119" t="s">
        <v>248</v>
      </c>
      <c r="D67" s="495"/>
    </row>
    <row r="68" spans="1:5" s="428" customFormat="1" ht="16.5" customHeight="1">
      <c r="A68" s="119"/>
      <c r="B68" s="119" t="s">
        <v>248</v>
      </c>
      <c r="C68" s="119" t="s">
        <v>248</v>
      </c>
      <c r="D68" s="495"/>
    </row>
    <row r="69" spans="1:5" s="428" customFormat="1" ht="16.5" customHeight="1">
      <c r="A69" s="119"/>
      <c r="B69" s="119"/>
      <c r="C69" s="119"/>
      <c r="D69" s="495"/>
    </row>
    <row r="70" spans="1:5" s="428" customFormat="1" ht="16.5" customHeight="1">
      <c r="A70" s="427"/>
      <c r="B70" s="51" t="s">
        <v>248</v>
      </c>
      <c r="C70" s="427"/>
      <c r="D70" s="436"/>
    </row>
    <row r="71" spans="1:5">
      <c r="C71" s="101"/>
      <c r="D71" s="437" t="s">
        <v>85</v>
      </c>
    </row>
  </sheetData>
  <sheetProtection formatColumns="0" formatRows="0" insertHyperlinks="0"/>
  <mergeCells count="7">
    <mergeCell ref="A1:D1"/>
    <mergeCell ref="A5:B5"/>
    <mergeCell ref="A16:B16"/>
    <mergeCell ref="A6:B6"/>
    <mergeCell ref="A3:D3"/>
    <mergeCell ref="A2:D2"/>
    <mergeCell ref="A4:D4"/>
  </mergeCells>
  <printOptions horizontalCentered="1"/>
  <pageMargins left="0.47244094488188981" right="0.19685039370078741" top="0.39370078740157483" bottom="0.19685039370078741" header="0.31496062992125984" footer="0.19685039370078741"/>
  <pageSetup scale="61" orientation="portrait" r:id="rId1"/>
  <drawing r:id="rId2"/>
</worksheet>
</file>

<file path=xl/worksheets/sheet40.xml><?xml version="1.0" encoding="utf-8"?>
<worksheet xmlns="http://schemas.openxmlformats.org/spreadsheetml/2006/main" xmlns:r="http://schemas.openxmlformats.org/officeDocument/2006/relationships">
  <sheetPr>
    <tabColor rgb="FFFF0000"/>
  </sheetPr>
  <dimension ref="A1:F81"/>
  <sheetViews>
    <sheetView view="pageBreakPreview" zoomScale="90" zoomScaleSheetLayoutView="90" workbookViewId="0">
      <selection activeCell="F12" sqref="F12"/>
    </sheetView>
  </sheetViews>
  <sheetFormatPr baseColWidth="10" defaultColWidth="11.28515625" defaultRowHeight="16.5"/>
  <cols>
    <col min="1" max="1" width="6.7109375" style="7" customWidth="1"/>
    <col min="2" max="2" width="25.7109375" style="7" customWidth="1"/>
    <col min="3" max="3" width="23.7109375" style="3" customWidth="1"/>
    <col min="4" max="4" width="23.28515625" style="3" customWidth="1"/>
    <col min="5" max="5" width="23" style="3" customWidth="1"/>
    <col min="6" max="6" width="168.85546875" style="3" customWidth="1"/>
    <col min="7" max="16384" width="11.28515625" style="3"/>
  </cols>
  <sheetData>
    <row r="1" spans="1:5">
      <c r="A1" s="1638"/>
      <c r="B1" s="1638"/>
      <c r="C1" s="1638"/>
      <c r="D1" s="1638"/>
      <c r="E1" s="1638"/>
    </row>
    <row r="2" spans="1:5">
      <c r="A2" s="1539" t="s">
        <v>1112</v>
      </c>
      <c r="B2" s="1539"/>
      <c r="C2" s="1539"/>
      <c r="D2" s="1539"/>
      <c r="E2" s="1539"/>
    </row>
    <row r="3" spans="1:5">
      <c r="A3" s="1638" t="str">
        <f>'ETCA-IV-04'!A3:D3</f>
        <v>TELEVISORA DE HERMOSILLO, S.A. DE C.V.</v>
      </c>
      <c r="B3" s="1638"/>
      <c r="C3" s="1638"/>
      <c r="D3" s="1638"/>
      <c r="E3" s="1638"/>
    </row>
    <row r="4" spans="1:5">
      <c r="A4" s="1639" t="str">
        <f>'ETCA-IV-04'!A4:D4</f>
        <v>AL 30 DE JUNIO DEL 2019</v>
      </c>
      <c r="B4" s="1639"/>
      <c r="C4" s="1639"/>
      <c r="D4" s="1639"/>
      <c r="E4" s="1639"/>
    </row>
    <row r="5" spans="1:5">
      <c r="A5" s="39"/>
      <c r="B5" s="1665" t="s">
        <v>923</v>
      </c>
      <c r="C5" s="1665"/>
      <c r="D5" s="1665"/>
      <c r="E5" s="48"/>
    </row>
    <row r="6" spans="1:5">
      <c r="A6" s="39"/>
      <c r="B6" s="957"/>
      <c r="C6" s="957"/>
      <c r="D6" s="957"/>
      <c r="E6" s="48"/>
    </row>
    <row r="7" spans="1:5" ht="33" customHeight="1">
      <c r="A7" s="1662" t="s">
        <v>1113</v>
      </c>
      <c r="B7" s="1663"/>
      <c r="C7" s="1663"/>
      <c r="D7" s="1663"/>
      <c r="E7" s="1664"/>
    </row>
    <row r="8" spans="1:5" ht="32.25" customHeight="1">
      <c r="A8" s="1660" t="s">
        <v>925</v>
      </c>
      <c r="B8" s="1660"/>
      <c r="C8" s="1660"/>
      <c r="D8" s="1660"/>
      <c r="E8" s="1661" t="s">
        <v>1109</v>
      </c>
    </row>
    <row r="9" spans="1:5">
      <c r="A9" s="953"/>
      <c r="B9" s="952" t="s">
        <v>926</v>
      </c>
      <c r="C9" s="952" t="s">
        <v>927</v>
      </c>
      <c r="D9" s="952" t="s">
        <v>311</v>
      </c>
      <c r="E9" s="1661"/>
    </row>
    <row r="10" spans="1:5" s="33" customFormat="1" ht="31.5" customHeight="1">
      <c r="A10" s="36">
        <v>1</v>
      </c>
      <c r="B10" s="354" t="s">
        <v>1141</v>
      </c>
      <c r="C10" s="355" t="s">
        <v>1144</v>
      </c>
      <c r="D10" s="1023">
        <v>65036.92</v>
      </c>
      <c r="E10" s="354" t="s">
        <v>4821</v>
      </c>
    </row>
    <row r="11" spans="1:5" s="33" customFormat="1" ht="31.5" customHeight="1">
      <c r="A11" s="36">
        <v>2</v>
      </c>
      <c r="B11" s="354" t="s">
        <v>1142</v>
      </c>
      <c r="C11" s="355">
        <v>45409949</v>
      </c>
      <c r="D11" s="1023">
        <v>241095.55</v>
      </c>
      <c r="E11" s="354" t="s">
        <v>4821</v>
      </c>
    </row>
    <row r="12" spans="1:5" s="33" customFormat="1" ht="31.5" customHeight="1">
      <c r="A12" s="36">
        <v>3</v>
      </c>
      <c r="B12" s="354" t="s">
        <v>1143</v>
      </c>
      <c r="C12" s="355" t="s">
        <v>1145</v>
      </c>
      <c r="D12" s="1023">
        <v>1556391.93</v>
      </c>
      <c r="E12" s="354" t="s">
        <v>4821</v>
      </c>
    </row>
    <row r="13" spans="1:5" s="33" customFormat="1" ht="31.5" customHeight="1">
      <c r="A13" s="36">
        <v>4</v>
      </c>
      <c r="B13" s="354" t="s">
        <v>1143</v>
      </c>
      <c r="C13" s="355" t="s">
        <v>1146</v>
      </c>
      <c r="D13" s="1023">
        <v>204487.17</v>
      </c>
      <c r="E13" s="354" t="s">
        <v>4821</v>
      </c>
    </row>
    <row r="14" spans="1:5" s="33" customFormat="1" ht="31.5" customHeight="1">
      <c r="A14" s="36">
        <v>5</v>
      </c>
      <c r="B14" s="354" t="s">
        <v>1143</v>
      </c>
      <c r="C14" s="355">
        <v>51500593097</v>
      </c>
      <c r="D14" s="1023">
        <v>10806.94</v>
      </c>
      <c r="E14" s="354" t="s">
        <v>4821</v>
      </c>
    </row>
    <row r="15" spans="1:5" s="33" customFormat="1" ht="31.5" customHeight="1">
      <c r="A15" s="36">
        <v>6</v>
      </c>
      <c r="B15" s="354" t="s">
        <v>4822</v>
      </c>
      <c r="C15" s="355">
        <v>1022983302</v>
      </c>
      <c r="D15" s="1023">
        <v>1800000</v>
      </c>
      <c r="E15" s="354" t="s">
        <v>4821</v>
      </c>
    </row>
    <row r="16" spans="1:5" s="33" customFormat="1" ht="31.5" customHeight="1">
      <c r="A16" s="36">
        <v>7</v>
      </c>
      <c r="B16" s="354" t="s">
        <v>248</v>
      </c>
      <c r="C16" s="354"/>
      <c r="D16" s="1023" t="s">
        <v>248</v>
      </c>
      <c r="E16" s="354" t="s">
        <v>248</v>
      </c>
    </row>
    <row r="17" spans="1:6" s="33" customFormat="1" ht="31.5" customHeight="1">
      <c r="A17" s="36">
        <v>8</v>
      </c>
      <c r="B17" s="354"/>
      <c r="C17" s="354"/>
      <c r="D17" s="354"/>
      <c r="E17" s="354"/>
    </row>
    <row r="18" spans="1:6" s="33" customFormat="1" ht="31.5" customHeight="1">
      <c r="A18" s="36">
        <v>9</v>
      </c>
      <c r="B18" s="354"/>
      <c r="C18" s="354"/>
      <c r="D18" s="354"/>
      <c r="E18" s="354"/>
    </row>
    <row r="19" spans="1:6" s="33" customFormat="1" ht="31.5" customHeight="1">
      <c r="A19" s="36">
        <v>10</v>
      </c>
      <c r="B19" s="354"/>
      <c r="C19" s="354"/>
      <c r="D19" s="354"/>
      <c r="E19" s="354"/>
    </row>
    <row r="20" spans="1:6" s="33" customFormat="1" ht="31.5" customHeight="1">
      <c r="A20" s="36">
        <v>11</v>
      </c>
      <c r="B20" s="354"/>
      <c r="C20" s="354"/>
      <c r="D20" s="354"/>
      <c r="E20" s="354"/>
    </row>
    <row r="21" spans="1:6" s="33" customFormat="1" ht="31.5" customHeight="1">
      <c r="A21" s="36">
        <v>12</v>
      </c>
      <c r="B21" s="354"/>
      <c r="C21" s="354"/>
      <c r="D21" s="354"/>
      <c r="E21" s="354"/>
    </row>
    <row r="22" spans="1:6" s="33" customFormat="1" ht="31.5" customHeight="1">
      <c r="A22" s="36">
        <v>13</v>
      </c>
      <c r="B22" s="354"/>
      <c r="C22" s="354"/>
      <c r="D22" s="354"/>
      <c r="E22" s="354"/>
    </row>
    <row r="23" spans="1:6" s="33" customFormat="1" ht="31.5" customHeight="1">
      <c r="A23" s="36">
        <v>14</v>
      </c>
      <c r="B23" s="354"/>
      <c r="C23" s="354"/>
      <c r="D23" s="354"/>
      <c r="E23" s="354"/>
    </row>
    <row r="24" spans="1:6" s="33" customFormat="1" ht="31.5" customHeight="1">
      <c r="A24" s="36">
        <v>15</v>
      </c>
      <c r="B24" s="354"/>
      <c r="C24" s="354"/>
      <c r="D24" s="354"/>
      <c r="E24" s="354"/>
    </row>
    <row r="25" spans="1:6" s="33" customFormat="1" ht="31.5" customHeight="1">
      <c r="A25" s="36">
        <v>16</v>
      </c>
      <c r="B25" s="354"/>
      <c r="C25" s="354"/>
      <c r="D25" s="354"/>
      <c r="E25" s="354"/>
    </row>
    <row r="26" spans="1:6" s="33" customFormat="1" ht="31.5" customHeight="1">
      <c r="A26" s="36">
        <v>17</v>
      </c>
      <c r="B26" s="354"/>
      <c r="C26" s="354"/>
      <c r="D26" s="354"/>
      <c r="E26" s="354"/>
    </row>
    <row r="27" spans="1:6" s="33" customFormat="1" ht="31.5" customHeight="1">
      <c r="A27" s="36">
        <v>18</v>
      </c>
      <c r="B27" s="354"/>
      <c r="C27" s="354"/>
      <c r="D27" s="354"/>
      <c r="E27" s="354"/>
    </row>
    <row r="28" spans="1:6" s="33" customFormat="1" ht="31.5" customHeight="1">
      <c r="A28" s="36">
        <v>19</v>
      </c>
      <c r="B28" s="354"/>
      <c r="C28" s="354"/>
      <c r="D28" s="354"/>
      <c r="E28" s="354"/>
    </row>
    <row r="29" spans="1:6" s="33" customFormat="1" ht="31.5" customHeight="1">
      <c r="A29" s="36">
        <v>20</v>
      </c>
      <c r="B29" s="354"/>
      <c r="C29" s="354"/>
      <c r="D29" s="354"/>
      <c r="E29" s="354"/>
    </row>
    <row r="30" spans="1:6" s="33" customFormat="1" ht="18.75" customHeight="1">
      <c r="A30" s="954"/>
      <c r="B30" s="955"/>
      <c r="C30" s="960" t="s">
        <v>818</v>
      </c>
      <c r="D30" s="1024">
        <f>SUM(D10:D29)</f>
        <v>3877818.51</v>
      </c>
      <c r="E30" s="956"/>
      <c r="F30" s="959" t="s">
        <v>248</v>
      </c>
    </row>
    <row r="31" spans="1:6" s="444" customFormat="1" ht="15" customHeight="1">
      <c r="A31" s="961" t="s">
        <v>84</v>
      </c>
    </row>
    <row r="32" spans="1:6">
      <c r="A32" s="961" t="s">
        <v>1118</v>
      </c>
    </row>
    <row r="33" spans="1:6" s="444" customFormat="1" ht="12.75">
      <c r="A33" s="961" t="s">
        <v>1117</v>
      </c>
    </row>
    <row r="34" spans="1:6">
      <c r="A34" s="3"/>
      <c r="B34" s="3"/>
    </row>
    <row r="35" spans="1:6" ht="33" customHeight="1">
      <c r="A35" s="1662" t="s">
        <v>1114</v>
      </c>
      <c r="B35" s="1663"/>
      <c r="C35" s="1663"/>
      <c r="D35" s="1663"/>
      <c r="E35" s="1664"/>
    </row>
    <row r="36" spans="1:6" ht="18">
      <c r="A36" s="1660" t="s">
        <v>925</v>
      </c>
      <c r="B36" s="1660"/>
      <c r="C36" s="1660"/>
      <c r="D36" s="1660"/>
      <c r="E36" s="1661" t="s">
        <v>1109</v>
      </c>
    </row>
    <row r="37" spans="1:6">
      <c r="A37" s="953"/>
      <c r="B37" s="952" t="s">
        <v>926</v>
      </c>
      <c r="C37" s="952" t="s">
        <v>927</v>
      </c>
      <c r="D37" s="952" t="s">
        <v>311</v>
      </c>
      <c r="E37" s="1661"/>
    </row>
    <row r="38" spans="1:6">
      <c r="A38" s="36">
        <v>1</v>
      </c>
      <c r="B38" s="354"/>
      <c r="C38" s="354"/>
      <c r="D38" s="354"/>
      <c r="E38" s="354"/>
    </row>
    <row r="39" spans="1:6">
      <c r="A39" s="36">
        <v>2</v>
      </c>
      <c r="B39" s="354"/>
      <c r="C39" s="354"/>
      <c r="D39" s="354"/>
      <c r="E39" s="354"/>
    </row>
    <row r="40" spans="1:6">
      <c r="A40" s="36">
        <v>3</v>
      </c>
      <c r="B40" s="354"/>
      <c r="C40" s="354"/>
      <c r="D40" s="354"/>
      <c r="E40" s="354"/>
    </row>
    <row r="41" spans="1:6">
      <c r="A41" s="36">
        <v>4</v>
      </c>
      <c r="B41" s="354"/>
      <c r="C41" s="354"/>
      <c r="D41" s="354"/>
      <c r="E41" s="354"/>
    </row>
    <row r="42" spans="1:6">
      <c r="A42" s="36">
        <v>5</v>
      </c>
      <c r="B42" s="354"/>
      <c r="C42" s="354"/>
      <c r="D42" s="354"/>
      <c r="E42" s="354"/>
    </row>
    <row r="43" spans="1:6">
      <c r="A43" s="36">
        <v>6</v>
      </c>
      <c r="B43" s="354"/>
      <c r="C43" s="354"/>
      <c r="D43" s="354"/>
      <c r="E43" s="354"/>
    </row>
    <row r="44" spans="1:6">
      <c r="A44" s="36">
        <v>7</v>
      </c>
      <c r="B44" s="354"/>
      <c r="C44" s="354"/>
      <c r="D44" s="354"/>
      <c r="E44" s="354"/>
    </row>
    <row r="45" spans="1:6">
      <c r="A45" s="36">
        <v>8</v>
      </c>
      <c r="B45" s="354"/>
      <c r="C45" s="354"/>
      <c r="D45" s="354"/>
      <c r="E45" s="354"/>
    </row>
    <row r="46" spans="1:6">
      <c r="A46" s="36">
        <v>9</v>
      </c>
      <c r="B46" s="354"/>
      <c r="C46" s="354"/>
      <c r="D46" s="354"/>
      <c r="E46" s="354"/>
    </row>
    <row r="47" spans="1:6" ht="18.75">
      <c r="A47" s="954"/>
      <c r="B47" s="955"/>
      <c r="C47" s="960" t="s">
        <v>818</v>
      </c>
      <c r="D47" s="955">
        <f>SUM(D38:D46)</f>
        <v>0</v>
      </c>
      <c r="E47" s="956"/>
      <c r="F47" s="959" t="str">
        <f>IF(D47='ETCA-I-02'!$B$13,"","VALOR INCORRECTO, DEBE SER IGUAL A LO REPORTADO EN ETCA-I-02 EN LA CUENTA a4) INVERSIONES TEMPORALES (HASTA 3 MESES)")</f>
        <v/>
      </c>
    </row>
    <row r="49" spans="1:6" ht="33.75" customHeight="1">
      <c r="A49" s="1662" t="s">
        <v>1115</v>
      </c>
      <c r="B49" s="1663"/>
      <c r="C49" s="1663"/>
      <c r="D49" s="1663"/>
      <c r="E49" s="1664"/>
    </row>
    <row r="50" spans="1:6" ht="18" customHeight="1">
      <c r="A50" s="1660" t="s">
        <v>925</v>
      </c>
      <c r="B50" s="1660"/>
      <c r="C50" s="1660"/>
      <c r="D50" s="1660"/>
      <c r="E50" s="1661" t="s">
        <v>1109</v>
      </c>
    </row>
    <row r="51" spans="1:6">
      <c r="A51" s="953"/>
      <c r="B51" s="952" t="s">
        <v>926</v>
      </c>
      <c r="C51" s="952" t="s">
        <v>927</v>
      </c>
      <c r="D51" s="952" t="s">
        <v>311</v>
      </c>
      <c r="E51" s="1661"/>
    </row>
    <row r="52" spans="1:6">
      <c r="A52" s="36">
        <v>1</v>
      </c>
      <c r="B52" s="354"/>
      <c r="C52" s="354"/>
      <c r="D52" s="354"/>
      <c r="E52" s="354"/>
    </row>
    <row r="53" spans="1:6">
      <c r="A53" s="36">
        <v>2</v>
      </c>
      <c r="B53" s="354"/>
      <c r="C53" s="354"/>
      <c r="D53" s="354"/>
      <c r="E53" s="354"/>
    </row>
    <row r="54" spans="1:6">
      <c r="A54" s="36">
        <v>3</v>
      </c>
      <c r="B54" s="354"/>
      <c r="C54" s="354"/>
      <c r="D54" s="354"/>
      <c r="E54" s="354"/>
    </row>
    <row r="55" spans="1:6">
      <c r="A55" s="36">
        <v>4</v>
      </c>
      <c r="B55" s="354"/>
      <c r="C55" s="354"/>
      <c r="D55" s="354"/>
      <c r="E55" s="354"/>
    </row>
    <row r="56" spans="1:6">
      <c r="A56" s="36">
        <v>5</v>
      </c>
      <c r="B56" s="354"/>
      <c r="C56" s="354"/>
      <c r="D56" s="354"/>
      <c r="E56" s="354"/>
    </row>
    <row r="57" spans="1:6">
      <c r="A57" s="36">
        <v>6</v>
      </c>
      <c r="B57" s="354"/>
      <c r="C57" s="354"/>
      <c r="D57" s="354"/>
      <c r="E57" s="354"/>
    </row>
    <row r="58" spans="1:6">
      <c r="A58" s="36">
        <v>7</v>
      </c>
      <c r="B58" s="354"/>
      <c r="C58" s="354"/>
      <c r="D58" s="354"/>
      <c r="E58" s="354"/>
    </row>
    <row r="59" spans="1:6">
      <c r="A59" s="36">
        <v>8</v>
      </c>
      <c r="B59" s="354"/>
      <c r="C59" s="354"/>
      <c r="D59" s="354"/>
      <c r="E59" s="354"/>
    </row>
    <row r="60" spans="1:6">
      <c r="A60" s="36">
        <v>9</v>
      </c>
      <c r="B60" s="354"/>
      <c r="C60" s="354"/>
      <c r="D60" s="354"/>
      <c r="E60" s="354"/>
    </row>
    <row r="61" spans="1:6" ht="18.75">
      <c r="A61" s="954"/>
      <c r="B61" s="955"/>
      <c r="C61" s="960" t="s">
        <v>818</v>
      </c>
      <c r="D61" s="955">
        <f>SUM(D52:D60)</f>
        <v>0</v>
      </c>
      <c r="E61" s="956"/>
      <c r="F61" s="959" t="str">
        <f>IF(D61='ETCA-I-02'!$B$18,"","VALOR INCORRECTO, DEBE SER IGUAL A LO REPORTADO EN ETCA-I-02 EN LA CUENTA b1) INVERSIONES FINANCIERAS DE CORTO PLAZO")</f>
        <v/>
      </c>
    </row>
    <row r="63" spans="1:6" ht="33.75" customHeight="1">
      <c r="A63" s="1662" t="s">
        <v>1116</v>
      </c>
      <c r="B63" s="1663"/>
      <c r="C63" s="1663"/>
      <c r="D63" s="1663"/>
      <c r="E63" s="1664"/>
    </row>
    <row r="64" spans="1:6" ht="18">
      <c r="A64" s="1660" t="s">
        <v>925</v>
      </c>
      <c r="B64" s="1660"/>
      <c r="C64" s="1660"/>
      <c r="D64" s="1660"/>
      <c r="E64" s="1661" t="s">
        <v>1109</v>
      </c>
    </row>
    <row r="65" spans="1:6">
      <c r="A65" s="953"/>
      <c r="B65" s="952" t="s">
        <v>926</v>
      </c>
      <c r="C65" s="952" t="s">
        <v>927</v>
      </c>
      <c r="D65" s="952" t="s">
        <v>311</v>
      </c>
      <c r="E65" s="1661"/>
    </row>
    <row r="66" spans="1:6">
      <c r="A66" s="36">
        <v>1</v>
      </c>
      <c r="B66" s="354"/>
      <c r="C66" s="354"/>
      <c r="D66" s="354"/>
      <c r="E66" s="354"/>
    </row>
    <row r="67" spans="1:6">
      <c r="A67" s="36">
        <v>2</v>
      </c>
      <c r="B67" s="354"/>
      <c r="C67" s="354"/>
      <c r="D67" s="354"/>
      <c r="E67" s="354"/>
    </row>
    <row r="68" spans="1:6">
      <c r="A68" s="36">
        <v>3</v>
      </c>
      <c r="B68" s="354"/>
      <c r="C68" s="354"/>
      <c r="D68" s="354"/>
      <c r="E68" s="354"/>
    </row>
    <row r="69" spans="1:6">
      <c r="A69" s="36">
        <v>4</v>
      </c>
      <c r="B69" s="354"/>
      <c r="C69" s="354"/>
      <c r="D69" s="354"/>
      <c r="E69" s="354"/>
    </row>
    <row r="70" spans="1:6">
      <c r="A70" s="36">
        <v>5</v>
      </c>
      <c r="B70" s="354"/>
      <c r="C70" s="354"/>
      <c r="D70" s="354"/>
      <c r="E70" s="354"/>
    </row>
    <row r="71" spans="1:6">
      <c r="A71" s="36">
        <v>6</v>
      </c>
      <c r="B71" s="354"/>
      <c r="C71" s="354"/>
      <c r="D71" s="354"/>
      <c r="E71" s="354"/>
    </row>
    <row r="72" spans="1:6">
      <c r="A72" s="36">
        <v>7</v>
      </c>
      <c r="B72" s="354"/>
      <c r="C72" s="354"/>
      <c r="D72" s="354"/>
      <c r="E72" s="354"/>
    </row>
    <row r="73" spans="1:6">
      <c r="A73" s="36">
        <v>8</v>
      </c>
      <c r="B73" s="354"/>
      <c r="C73" s="354"/>
      <c r="D73" s="354"/>
      <c r="E73" s="354"/>
    </row>
    <row r="74" spans="1:6">
      <c r="A74" s="36">
        <v>9</v>
      </c>
      <c r="B74" s="354"/>
      <c r="C74" s="354"/>
      <c r="D74" s="354"/>
      <c r="E74" s="354"/>
    </row>
    <row r="75" spans="1:6" ht="18.75">
      <c r="A75" s="954"/>
      <c r="B75" s="955"/>
      <c r="C75" s="960" t="s">
        <v>818</v>
      </c>
      <c r="D75" s="955">
        <f>SUM(D66:D74)</f>
        <v>0</v>
      </c>
      <c r="E75" s="956"/>
      <c r="F75" s="959" t="str">
        <f>IF(D75='ETCA-I-02'!$B$48,"","VALOR INCORRECTO, DEBE SER IGUAL A LO REPORTADO EN ETCA-I-02 EN LA CUENTA a) INVERSIONES FINANCIERAS A LARGO PLAZO")</f>
        <v/>
      </c>
    </row>
    <row r="76" spans="1:6">
      <c r="A76" s="961" t="s">
        <v>84</v>
      </c>
      <c r="B76" s="444"/>
      <c r="C76" s="46"/>
    </row>
    <row r="77" spans="1:6">
      <c r="A77" s="961" t="s">
        <v>1118</v>
      </c>
      <c r="B77" s="444"/>
      <c r="C77" s="46"/>
    </row>
    <row r="78" spans="1:6">
      <c r="A78" s="961" t="s">
        <v>1117</v>
      </c>
      <c r="B78" s="444"/>
      <c r="C78" s="444"/>
      <c r="D78" s="444"/>
      <c r="E78" s="444"/>
    </row>
    <row r="79" spans="1:6">
      <c r="A79" s="444"/>
      <c r="B79" s="444"/>
      <c r="C79" s="444"/>
      <c r="D79" s="444"/>
      <c r="E79" s="444"/>
    </row>
    <row r="80" spans="1:6" ht="39" customHeight="1">
      <c r="A80" s="958"/>
      <c r="B80" s="958"/>
      <c r="C80" s="958"/>
      <c r="D80" s="958"/>
      <c r="E80" s="958"/>
    </row>
    <row r="81" spans="1:5" ht="15.75" customHeight="1">
      <c r="A81" s="958"/>
      <c r="B81" s="958"/>
      <c r="C81" s="958"/>
      <c r="D81" s="958"/>
      <c r="E81" s="958"/>
    </row>
  </sheetData>
  <mergeCells count="17">
    <mergeCell ref="A1:E1"/>
    <mergeCell ref="A2:E2"/>
    <mergeCell ref="A3:E3"/>
    <mergeCell ref="A4:E4"/>
    <mergeCell ref="A8:D8"/>
    <mergeCell ref="E8:E9"/>
    <mergeCell ref="B5:D5"/>
    <mergeCell ref="A36:D36"/>
    <mergeCell ref="A7:E7"/>
    <mergeCell ref="A35:E35"/>
    <mergeCell ref="E36:E37"/>
    <mergeCell ref="A49:E49"/>
    <mergeCell ref="A50:D50"/>
    <mergeCell ref="E50:E51"/>
    <mergeCell ref="A63:E63"/>
    <mergeCell ref="A64:D64"/>
    <mergeCell ref="E64:E65"/>
  </mergeCells>
  <printOptions horizontalCentered="1"/>
  <pageMargins left="0.39370078740157483" right="0.39370078740157483" top="0.74803149606299213" bottom="0.74803149606299213" header="0.31496062992125984" footer="0.31496062992125984"/>
  <pageSetup scale="70" orientation="portrait" r:id="rId1"/>
  <rowBreaks count="1" manualBreakCount="1">
    <brk id="33" max="4" man="1"/>
  </rowBreaks>
  <drawing r:id="rId2"/>
</worksheet>
</file>

<file path=xl/worksheets/sheet41.xml><?xml version="1.0" encoding="utf-8"?>
<worksheet xmlns="http://schemas.openxmlformats.org/spreadsheetml/2006/main" xmlns:r="http://schemas.openxmlformats.org/officeDocument/2006/relationships">
  <sheetPr>
    <tabColor rgb="FFFF0000"/>
  </sheetPr>
  <dimension ref="A1:V276"/>
  <sheetViews>
    <sheetView workbookViewId="0">
      <selection activeCell="A3" sqref="A3:XFD3"/>
    </sheetView>
  </sheetViews>
  <sheetFormatPr baseColWidth="10" defaultRowHeight="15"/>
  <cols>
    <col min="1" max="1" width="15.7109375" customWidth="1"/>
    <col min="2" max="4" width="4.5703125" customWidth="1"/>
    <col min="5" max="5" width="13" customWidth="1"/>
    <col min="6" max="6" width="7.7109375" customWidth="1"/>
    <col min="7" max="8" width="6.42578125" customWidth="1"/>
    <col min="9" max="9" width="12" customWidth="1"/>
    <col min="10" max="10" width="6" customWidth="1"/>
    <col min="11" max="12" width="6.42578125" customWidth="1"/>
    <col min="13" max="13" width="7.85546875" customWidth="1"/>
    <col min="14" max="14" width="8.85546875" customWidth="1"/>
    <col min="15" max="15" width="7.5703125" customWidth="1"/>
    <col min="16" max="22" width="13.85546875" style="1229" customWidth="1"/>
  </cols>
  <sheetData>
    <row r="1" spans="1:22" ht="32.25" customHeight="1" thickBot="1">
      <c r="A1" s="1232" t="s">
        <v>4987</v>
      </c>
      <c r="I1" s="1233" t="s">
        <v>5042</v>
      </c>
    </row>
    <row r="2" spans="1:22" ht="24.75" customHeight="1">
      <c r="A2" s="951" t="s">
        <v>1108</v>
      </c>
      <c r="B2" s="1667" t="s">
        <v>1107</v>
      </c>
      <c r="C2" s="1668"/>
      <c r="D2" s="1668"/>
      <c r="E2" s="1668"/>
      <c r="F2" s="1668"/>
      <c r="G2" s="1668"/>
      <c r="H2" s="1669"/>
      <c r="I2" s="1670" t="s">
        <v>1106</v>
      </c>
      <c r="J2" s="1671"/>
      <c r="K2" s="1667" t="s">
        <v>1105</v>
      </c>
      <c r="L2" s="1668"/>
      <c r="M2" s="1668"/>
      <c r="N2" s="1668"/>
      <c r="O2" s="1669"/>
      <c r="P2" s="1672" t="s">
        <v>1104</v>
      </c>
      <c r="Q2" s="1673"/>
      <c r="R2" s="1673"/>
      <c r="S2" s="1673"/>
      <c r="T2" s="1673"/>
      <c r="U2" s="1673"/>
      <c r="V2" s="1674"/>
    </row>
    <row r="3" spans="1:22" ht="130.5" customHeight="1" thickBot="1">
      <c r="A3" s="950" t="s">
        <v>1103</v>
      </c>
      <c r="B3" s="949" t="s">
        <v>1102</v>
      </c>
      <c r="C3" s="948" t="s">
        <v>1101</v>
      </c>
      <c r="D3" s="948" t="s">
        <v>1100</v>
      </c>
      <c r="E3" s="947" t="s">
        <v>1099</v>
      </c>
      <c r="F3" s="946" t="s">
        <v>1098</v>
      </c>
      <c r="G3" s="946" t="s">
        <v>1097</v>
      </c>
      <c r="H3" s="946" t="s">
        <v>1096</v>
      </c>
      <c r="I3" s="945" t="s">
        <v>1095</v>
      </c>
      <c r="J3" s="944" t="s">
        <v>1094</v>
      </c>
      <c r="K3" s="943" t="s">
        <v>1093</v>
      </c>
      <c r="L3" s="942" t="s">
        <v>1092</v>
      </c>
      <c r="M3" s="942" t="s">
        <v>1091</v>
      </c>
      <c r="N3" s="942" t="s">
        <v>1090</v>
      </c>
      <c r="O3" s="941" t="s">
        <v>1089</v>
      </c>
      <c r="P3" s="1224" t="s">
        <v>1088</v>
      </c>
      <c r="Q3" s="1225" t="s">
        <v>1087</v>
      </c>
      <c r="R3" s="1225" t="s">
        <v>1086</v>
      </c>
      <c r="S3" s="1226" t="s">
        <v>1085</v>
      </c>
      <c r="T3" s="1226" t="s">
        <v>1084</v>
      </c>
      <c r="U3" s="1226" t="s">
        <v>1083</v>
      </c>
      <c r="V3" s="1227" t="s">
        <v>1082</v>
      </c>
    </row>
    <row r="4" spans="1:22" ht="15.75" thickBot="1">
      <c r="A4" s="940">
        <v>10</v>
      </c>
      <c r="B4" s="940">
        <v>1</v>
      </c>
      <c r="C4" s="940">
        <v>1</v>
      </c>
      <c r="D4" s="940">
        <v>2</v>
      </c>
      <c r="E4" s="940">
        <v>7</v>
      </c>
      <c r="F4" s="940">
        <v>3</v>
      </c>
      <c r="G4" s="940">
        <v>1</v>
      </c>
      <c r="H4" s="940">
        <v>1</v>
      </c>
      <c r="I4" s="940">
        <v>5</v>
      </c>
      <c r="J4" s="940">
        <v>1</v>
      </c>
      <c r="K4" s="940">
        <v>2</v>
      </c>
      <c r="L4" s="940">
        <v>1</v>
      </c>
      <c r="M4" s="939">
        <v>1</v>
      </c>
      <c r="N4" s="939">
        <v>2</v>
      </c>
      <c r="O4" s="939">
        <v>2</v>
      </c>
      <c r="P4" s="1228"/>
      <c r="Q4" s="1228"/>
      <c r="R4" s="1228"/>
      <c r="S4" s="1228"/>
      <c r="T4" s="1228"/>
      <c r="U4" s="1228"/>
      <c r="V4" s="1228"/>
    </row>
    <row r="5" spans="1:22">
      <c r="A5">
        <v>4089100100</v>
      </c>
      <c r="B5">
        <v>2</v>
      </c>
      <c r="C5">
        <v>4</v>
      </c>
      <c r="D5">
        <v>3</v>
      </c>
      <c r="E5" t="s">
        <v>4983</v>
      </c>
      <c r="F5">
        <v>92</v>
      </c>
      <c r="G5" t="s">
        <v>811</v>
      </c>
      <c r="H5">
        <v>0</v>
      </c>
      <c r="I5" s="1091">
        <v>11301</v>
      </c>
      <c r="J5">
        <v>1</v>
      </c>
      <c r="K5">
        <v>19</v>
      </c>
      <c r="L5">
        <v>1</v>
      </c>
      <c r="M5">
        <v>4</v>
      </c>
      <c r="N5" t="s">
        <v>4984</v>
      </c>
      <c r="O5">
        <v>13</v>
      </c>
      <c r="P5" s="1229">
        <v>3044382.89</v>
      </c>
      <c r="Q5" s="1229">
        <v>0</v>
      </c>
      <c r="R5" s="1229">
        <v>3044382.89</v>
      </c>
      <c r="S5" s="1229">
        <v>3044382.89</v>
      </c>
      <c r="T5" s="1229">
        <v>1842368.8800000001</v>
      </c>
      <c r="U5" s="1229">
        <v>1842368.8800000001</v>
      </c>
      <c r="V5" s="1229">
        <v>1842368.8800000001</v>
      </c>
    </row>
    <row r="6" spans="1:22">
      <c r="A6">
        <v>4089100100</v>
      </c>
      <c r="B6">
        <v>2</v>
      </c>
      <c r="C6">
        <v>4</v>
      </c>
      <c r="D6">
        <v>3</v>
      </c>
      <c r="E6" t="s">
        <v>4983</v>
      </c>
      <c r="F6">
        <v>92</v>
      </c>
      <c r="G6" t="s">
        <v>811</v>
      </c>
      <c r="H6">
        <v>0</v>
      </c>
      <c r="I6" s="1091">
        <v>11303</v>
      </c>
      <c r="J6">
        <v>1</v>
      </c>
      <c r="K6">
        <v>19</v>
      </c>
      <c r="L6">
        <v>1</v>
      </c>
      <c r="M6">
        <v>4</v>
      </c>
      <c r="N6" t="s">
        <v>4984</v>
      </c>
      <c r="O6">
        <v>13</v>
      </c>
      <c r="P6" s="1229">
        <v>2243.5300000000002</v>
      </c>
      <c r="Q6" s="1229">
        <v>0</v>
      </c>
      <c r="R6" s="1229">
        <v>2243.5300000000002</v>
      </c>
      <c r="S6" s="1229">
        <v>2243.5300000000002</v>
      </c>
      <c r="T6" s="1229">
        <v>0</v>
      </c>
      <c r="U6" s="1229">
        <v>0</v>
      </c>
      <c r="V6" s="1229">
        <v>0</v>
      </c>
    </row>
    <row r="7" spans="1:22">
      <c r="A7">
        <v>4089100100</v>
      </c>
      <c r="B7">
        <v>2</v>
      </c>
      <c r="C7">
        <v>4</v>
      </c>
      <c r="D7">
        <v>3</v>
      </c>
      <c r="E7" t="s">
        <v>4983</v>
      </c>
      <c r="F7">
        <v>92</v>
      </c>
      <c r="G7" t="s">
        <v>811</v>
      </c>
      <c r="H7">
        <v>0</v>
      </c>
      <c r="I7" s="1091">
        <v>11308</v>
      </c>
      <c r="J7">
        <v>1</v>
      </c>
      <c r="K7">
        <v>19</v>
      </c>
      <c r="L7">
        <v>1</v>
      </c>
      <c r="M7">
        <v>4</v>
      </c>
      <c r="N7" t="s">
        <v>4984</v>
      </c>
      <c r="O7">
        <v>13</v>
      </c>
      <c r="P7" s="1229">
        <v>67068.41</v>
      </c>
      <c r="Q7" s="1229">
        <v>0</v>
      </c>
      <c r="R7" s="1229">
        <v>67068.41</v>
      </c>
      <c r="S7" s="1229">
        <v>67068.41</v>
      </c>
      <c r="T7" s="1229">
        <v>45000</v>
      </c>
      <c r="U7" s="1229">
        <v>45000</v>
      </c>
      <c r="V7" s="1229">
        <v>45000</v>
      </c>
    </row>
    <row r="8" spans="1:22">
      <c r="A8">
        <v>4089100100</v>
      </c>
      <c r="B8">
        <v>2</v>
      </c>
      <c r="C8">
        <v>4</v>
      </c>
      <c r="D8">
        <v>3</v>
      </c>
      <c r="E8" t="s">
        <v>4983</v>
      </c>
      <c r="F8">
        <v>92</v>
      </c>
      <c r="G8" t="s">
        <v>811</v>
      </c>
      <c r="H8">
        <v>0</v>
      </c>
      <c r="I8" s="1091">
        <v>13201</v>
      </c>
      <c r="J8">
        <v>1</v>
      </c>
      <c r="K8">
        <v>19</v>
      </c>
      <c r="L8">
        <v>1</v>
      </c>
      <c r="M8">
        <v>4</v>
      </c>
      <c r="N8" t="s">
        <v>4984</v>
      </c>
      <c r="O8">
        <v>13</v>
      </c>
      <c r="P8" s="1229">
        <v>189855.63</v>
      </c>
      <c r="Q8" s="1229">
        <v>0</v>
      </c>
      <c r="R8" s="1229">
        <v>189855.63</v>
      </c>
      <c r="S8" s="1229">
        <v>189855.63</v>
      </c>
      <c r="T8" s="1229">
        <v>51500.709999999992</v>
      </c>
      <c r="U8" s="1229">
        <v>51500.71</v>
      </c>
      <c r="V8" s="1229">
        <v>51500.71</v>
      </c>
    </row>
    <row r="9" spans="1:22">
      <c r="A9">
        <v>4089100100</v>
      </c>
      <c r="B9">
        <v>2</v>
      </c>
      <c r="C9">
        <v>4</v>
      </c>
      <c r="D9">
        <v>3</v>
      </c>
      <c r="E9" t="s">
        <v>4983</v>
      </c>
      <c r="F9">
        <v>92</v>
      </c>
      <c r="G9" t="s">
        <v>811</v>
      </c>
      <c r="H9">
        <v>0</v>
      </c>
      <c r="I9" s="1091">
        <v>13202</v>
      </c>
      <c r="J9">
        <v>1</v>
      </c>
      <c r="K9">
        <v>19</v>
      </c>
      <c r="L9">
        <v>1</v>
      </c>
      <c r="M9">
        <v>4</v>
      </c>
      <c r="N9" t="s">
        <v>4984</v>
      </c>
      <c r="O9">
        <v>13</v>
      </c>
      <c r="P9" s="1229">
        <v>427695.47000000003</v>
      </c>
      <c r="Q9" s="1229">
        <v>0</v>
      </c>
      <c r="R9" s="1229">
        <v>427695.47000000003</v>
      </c>
      <c r="S9" s="1229">
        <v>427695.47000000003</v>
      </c>
      <c r="T9" s="1229">
        <v>288767.48</v>
      </c>
      <c r="U9" s="1229">
        <v>0</v>
      </c>
      <c r="V9" s="1229">
        <v>0</v>
      </c>
    </row>
    <row r="10" spans="1:22">
      <c r="A10">
        <v>4089100100</v>
      </c>
      <c r="B10">
        <v>2</v>
      </c>
      <c r="C10">
        <v>4</v>
      </c>
      <c r="D10">
        <v>3</v>
      </c>
      <c r="E10" t="s">
        <v>4983</v>
      </c>
      <c r="F10">
        <v>92</v>
      </c>
      <c r="G10" t="s">
        <v>811</v>
      </c>
      <c r="H10">
        <v>0</v>
      </c>
      <c r="I10" s="1091">
        <v>14101</v>
      </c>
      <c r="J10">
        <v>1</v>
      </c>
      <c r="K10">
        <v>19</v>
      </c>
      <c r="L10">
        <v>1</v>
      </c>
      <c r="M10">
        <v>4</v>
      </c>
      <c r="N10" t="s">
        <v>4984</v>
      </c>
      <c r="O10">
        <v>13</v>
      </c>
      <c r="P10" s="1229">
        <v>208367.14</v>
      </c>
      <c r="Q10" s="1229">
        <v>0</v>
      </c>
      <c r="R10" s="1229">
        <v>208367.14</v>
      </c>
      <c r="S10" s="1229">
        <v>208367.14</v>
      </c>
      <c r="T10" s="1229">
        <v>141499.65</v>
      </c>
      <c r="U10" s="1229">
        <v>117590.71</v>
      </c>
      <c r="V10" s="1229">
        <v>117590.71</v>
      </c>
    </row>
    <row r="11" spans="1:22">
      <c r="A11">
        <v>4089100100</v>
      </c>
      <c r="B11">
        <v>2</v>
      </c>
      <c r="C11">
        <v>4</v>
      </c>
      <c r="D11">
        <v>3</v>
      </c>
      <c r="E11" t="s">
        <v>4983</v>
      </c>
      <c r="F11">
        <v>92</v>
      </c>
      <c r="G11" t="s">
        <v>811</v>
      </c>
      <c r="H11">
        <v>0</v>
      </c>
      <c r="I11" s="1091">
        <v>14201</v>
      </c>
      <c r="J11">
        <v>1</v>
      </c>
      <c r="K11">
        <v>19</v>
      </c>
      <c r="L11">
        <v>1</v>
      </c>
      <c r="M11">
        <v>4</v>
      </c>
      <c r="N11" t="s">
        <v>4984</v>
      </c>
      <c r="O11">
        <v>13</v>
      </c>
      <c r="P11" s="1229">
        <v>113566.27</v>
      </c>
      <c r="Q11" s="1229">
        <v>0</v>
      </c>
      <c r="R11" s="1229">
        <v>113566.27</v>
      </c>
      <c r="S11" s="1229">
        <v>113566.27</v>
      </c>
      <c r="T11" s="1229">
        <v>77636.05</v>
      </c>
      <c r="U11" s="1229">
        <v>24853.07</v>
      </c>
      <c r="V11" s="1229">
        <v>24853.07</v>
      </c>
    </row>
    <row r="12" spans="1:22">
      <c r="A12">
        <v>4089100100</v>
      </c>
      <c r="B12">
        <v>2</v>
      </c>
      <c r="C12">
        <v>4</v>
      </c>
      <c r="D12">
        <v>3</v>
      </c>
      <c r="E12" t="s">
        <v>4983</v>
      </c>
      <c r="F12">
        <v>92</v>
      </c>
      <c r="G12" t="s">
        <v>811</v>
      </c>
      <c r="H12">
        <v>0</v>
      </c>
      <c r="I12" s="1091">
        <v>14301</v>
      </c>
      <c r="J12">
        <v>1</v>
      </c>
      <c r="K12">
        <v>19</v>
      </c>
      <c r="L12">
        <v>1</v>
      </c>
      <c r="M12">
        <v>4</v>
      </c>
      <c r="N12" t="s">
        <v>4984</v>
      </c>
      <c r="O12">
        <v>13</v>
      </c>
      <c r="P12" s="1229">
        <v>142525.68</v>
      </c>
      <c r="Q12" s="1229">
        <v>0</v>
      </c>
      <c r="R12" s="1229">
        <v>142525.68</v>
      </c>
      <c r="S12" s="1229">
        <v>142525.68</v>
      </c>
      <c r="T12" s="1229">
        <v>97433.309999999983</v>
      </c>
      <c r="U12" s="1229">
        <v>31190.63</v>
      </c>
      <c r="V12" s="1229">
        <v>31190.63</v>
      </c>
    </row>
    <row r="13" spans="1:22">
      <c r="A13">
        <v>4089100100</v>
      </c>
      <c r="B13">
        <v>2</v>
      </c>
      <c r="C13">
        <v>4</v>
      </c>
      <c r="D13">
        <v>3</v>
      </c>
      <c r="E13" t="s">
        <v>4983</v>
      </c>
      <c r="F13">
        <v>92</v>
      </c>
      <c r="G13" t="s">
        <v>811</v>
      </c>
      <c r="H13">
        <v>0</v>
      </c>
      <c r="I13" s="1091">
        <v>15101</v>
      </c>
      <c r="J13">
        <v>1</v>
      </c>
      <c r="K13">
        <v>19</v>
      </c>
      <c r="L13">
        <v>1</v>
      </c>
      <c r="M13">
        <v>4</v>
      </c>
      <c r="N13" t="s">
        <v>4984</v>
      </c>
      <c r="O13">
        <v>13</v>
      </c>
      <c r="P13" s="1229">
        <v>182630.64</v>
      </c>
      <c r="Q13" s="1229">
        <v>0</v>
      </c>
      <c r="R13" s="1229">
        <v>182630.64</v>
      </c>
      <c r="S13" s="1229">
        <v>182630.64</v>
      </c>
      <c r="T13" s="1229">
        <v>109753.68000000001</v>
      </c>
      <c r="U13" s="1229">
        <v>0</v>
      </c>
      <c r="V13" s="1229">
        <v>0</v>
      </c>
    </row>
    <row r="14" spans="1:22">
      <c r="A14">
        <v>4089100100</v>
      </c>
      <c r="B14">
        <v>2</v>
      </c>
      <c r="C14">
        <v>4</v>
      </c>
      <c r="D14">
        <v>3</v>
      </c>
      <c r="E14" t="s">
        <v>4983</v>
      </c>
      <c r="F14">
        <v>92</v>
      </c>
      <c r="G14" t="s">
        <v>811</v>
      </c>
      <c r="H14">
        <v>0</v>
      </c>
      <c r="I14" s="1091">
        <v>15404</v>
      </c>
      <c r="J14">
        <v>1</v>
      </c>
      <c r="K14">
        <v>19</v>
      </c>
      <c r="L14">
        <v>1</v>
      </c>
      <c r="M14">
        <v>4</v>
      </c>
      <c r="N14" t="s">
        <v>4984</v>
      </c>
      <c r="O14">
        <v>13</v>
      </c>
      <c r="P14" s="1229">
        <v>1580.07</v>
      </c>
      <c r="Q14" s="1229">
        <v>0</v>
      </c>
      <c r="R14" s="1229">
        <v>1580.07</v>
      </c>
      <c r="S14" s="1229">
        <v>1580.07</v>
      </c>
      <c r="T14" s="1229">
        <v>0</v>
      </c>
      <c r="U14" s="1229">
        <v>0</v>
      </c>
      <c r="V14" s="1229">
        <v>0</v>
      </c>
    </row>
    <row r="15" spans="1:22">
      <c r="A15">
        <v>4089100100</v>
      </c>
      <c r="B15">
        <v>2</v>
      </c>
      <c r="C15">
        <v>4</v>
      </c>
      <c r="D15">
        <v>3</v>
      </c>
      <c r="E15" t="s">
        <v>4983</v>
      </c>
      <c r="F15">
        <v>92</v>
      </c>
      <c r="G15" t="s">
        <v>811</v>
      </c>
      <c r="H15">
        <v>0</v>
      </c>
      <c r="I15" s="1091">
        <v>15901</v>
      </c>
      <c r="J15">
        <v>1</v>
      </c>
      <c r="K15">
        <v>19</v>
      </c>
      <c r="L15">
        <v>1</v>
      </c>
      <c r="M15">
        <v>4</v>
      </c>
      <c r="N15" t="s">
        <v>4984</v>
      </c>
      <c r="O15">
        <v>13</v>
      </c>
      <c r="P15" s="1229">
        <v>27229.16</v>
      </c>
      <c r="Q15" s="1229">
        <v>0</v>
      </c>
      <c r="R15" s="1229">
        <v>27229.16</v>
      </c>
      <c r="S15" s="1229">
        <v>27229.16</v>
      </c>
      <c r="T15" s="1229">
        <v>9674.8799999999992</v>
      </c>
      <c r="U15" s="1229">
        <v>8062.4000000000005</v>
      </c>
      <c r="V15" s="1229">
        <v>8062.4000000000005</v>
      </c>
    </row>
    <row r="16" spans="1:22">
      <c r="A16">
        <v>4089100100</v>
      </c>
      <c r="B16">
        <v>2</v>
      </c>
      <c r="C16">
        <v>4</v>
      </c>
      <c r="D16">
        <v>3</v>
      </c>
      <c r="E16" t="s">
        <v>4983</v>
      </c>
      <c r="F16">
        <v>92</v>
      </c>
      <c r="G16" t="s">
        <v>811</v>
      </c>
      <c r="H16">
        <v>0</v>
      </c>
      <c r="I16" s="1091">
        <v>17102</v>
      </c>
      <c r="J16">
        <v>1</v>
      </c>
      <c r="K16">
        <v>19</v>
      </c>
      <c r="L16">
        <v>1</v>
      </c>
      <c r="M16">
        <v>4</v>
      </c>
      <c r="N16" t="s">
        <v>4984</v>
      </c>
      <c r="O16">
        <v>13</v>
      </c>
      <c r="P16" s="1229">
        <v>164735.18</v>
      </c>
      <c r="Q16" s="1229">
        <v>0</v>
      </c>
      <c r="R16" s="1229">
        <v>164735.18</v>
      </c>
      <c r="S16" s="1229">
        <v>164735.18</v>
      </c>
      <c r="T16" s="1229">
        <v>157280.74</v>
      </c>
      <c r="U16" s="1229">
        <v>157280.74</v>
      </c>
      <c r="V16" s="1229">
        <v>157280.74</v>
      </c>
    </row>
    <row r="17" spans="1:22">
      <c r="A17">
        <v>4089100100</v>
      </c>
      <c r="B17">
        <v>2</v>
      </c>
      <c r="C17">
        <v>4</v>
      </c>
      <c r="D17">
        <v>3</v>
      </c>
      <c r="E17" t="s">
        <v>4983</v>
      </c>
      <c r="F17">
        <v>92</v>
      </c>
      <c r="G17" t="s">
        <v>811</v>
      </c>
      <c r="H17">
        <v>0</v>
      </c>
      <c r="I17" s="1091" t="s">
        <v>4843</v>
      </c>
      <c r="J17">
        <v>1</v>
      </c>
      <c r="K17">
        <v>19</v>
      </c>
      <c r="L17">
        <v>1</v>
      </c>
      <c r="M17">
        <v>4</v>
      </c>
      <c r="N17" t="s">
        <v>4984</v>
      </c>
      <c r="O17">
        <v>13</v>
      </c>
      <c r="P17" s="1229">
        <v>33095.1</v>
      </c>
      <c r="Q17" s="1229">
        <v>-97.41</v>
      </c>
      <c r="R17" s="1229">
        <v>32997.689999999995</v>
      </c>
      <c r="S17" s="1229">
        <v>8881.9500000000007</v>
      </c>
      <c r="T17" s="1229">
        <v>8881.9500000000007</v>
      </c>
      <c r="U17" s="1229">
        <v>8881.9500000000007</v>
      </c>
      <c r="V17" s="1229">
        <v>8881.9500000000007</v>
      </c>
    </row>
    <row r="18" spans="1:22">
      <c r="A18">
        <v>4089100100</v>
      </c>
      <c r="B18">
        <v>2</v>
      </c>
      <c r="C18">
        <v>4</v>
      </c>
      <c r="D18">
        <v>3</v>
      </c>
      <c r="E18" t="s">
        <v>4983</v>
      </c>
      <c r="F18">
        <v>92</v>
      </c>
      <c r="G18" t="s">
        <v>811</v>
      </c>
      <c r="H18">
        <v>0</v>
      </c>
      <c r="I18" s="1091" t="s">
        <v>4853</v>
      </c>
      <c r="J18">
        <v>1</v>
      </c>
      <c r="K18">
        <v>19</v>
      </c>
      <c r="L18">
        <v>1</v>
      </c>
      <c r="M18">
        <v>4</v>
      </c>
      <c r="N18" t="s">
        <v>4984</v>
      </c>
      <c r="O18">
        <v>13</v>
      </c>
      <c r="P18" s="1229">
        <v>22908.600000000002</v>
      </c>
      <c r="Q18" s="1229">
        <v>0</v>
      </c>
      <c r="R18" s="1229">
        <v>22908.600000000002</v>
      </c>
      <c r="S18" s="1229">
        <v>11602.330000000002</v>
      </c>
      <c r="T18" s="1229">
        <v>11602.330000000002</v>
      </c>
      <c r="U18" s="1229">
        <v>11602.33</v>
      </c>
      <c r="V18" s="1229">
        <v>11602.33</v>
      </c>
    </row>
    <row r="19" spans="1:22">
      <c r="A19">
        <v>4089100100</v>
      </c>
      <c r="B19">
        <v>2</v>
      </c>
      <c r="C19">
        <v>4</v>
      </c>
      <c r="D19">
        <v>3</v>
      </c>
      <c r="E19" t="s">
        <v>4983</v>
      </c>
      <c r="F19">
        <v>92</v>
      </c>
      <c r="G19" t="s">
        <v>811</v>
      </c>
      <c r="H19">
        <v>0</v>
      </c>
      <c r="I19" s="1091" t="s">
        <v>4857</v>
      </c>
      <c r="J19">
        <v>1</v>
      </c>
      <c r="K19">
        <v>19</v>
      </c>
      <c r="L19">
        <v>1</v>
      </c>
      <c r="M19">
        <v>4</v>
      </c>
      <c r="N19" t="s">
        <v>4984</v>
      </c>
      <c r="O19">
        <v>13</v>
      </c>
      <c r="P19" s="1229">
        <v>497.88</v>
      </c>
      <c r="Q19" s="1229">
        <v>0</v>
      </c>
      <c r="R19" s="1229">
        <v>497.88</v>
      </c>
      <c r="S19" s="1229">
        <v>462.93</v>
      </c>
      <c r="T19" s="1229">
        <v>462.93</v>
      </c>
      <c r="U19" s="1229">
        <v>462.93</v>
      </c>
      <c r="V19" s="1229">
        <v>462.93</v>
      </c>
    </row>
    <row r="20" spans="1:22">
      <c r="A20">
        <v>4089100100</v>
      </c>
      <c r="B20">
        <v>2</v>
      </c>
      <c r="C20">
        <v>4</v>
      </c>
      <c r="D20">
        <v>3</v>
      </c>
      <c r="E20" t="s">
        <v>4983</v>
      </c>
      <c r="F20">
        <v>92</v>
      </c>
      <c r="G20" t="s">
        <v>811</v>
      </c>
      <c r="H20">
        <v>0</v>
      </c>
      <c r="I20" s="1091" t="s">
        <v>4863</v>
      </c>
      <c r="J20">
        <v>1</v>
      </c>
      <c r="K20">
        <v>19</v>
      </c>
      <c r="L20">
        <v>1</v>
      </c>
      <c r="M20">
        <v>4</v>
      </c>
      <c r="N20" t="s">
        <v>4984</v>
      </c>
      <c r="O20">
        <v>13</v>
      </c>
      <c r="P20" s="1229">
        <v>135.4</v>
      </c>
      <c r="Q20" s="1229">
        <v>-135.4</v>
      </c>
      <c r="R20" s="1229">
        <v>0</v>
      </c>
      <c r="S20" s="1229">
        <v>0</v>
      </c>
      <c r="T20" s="1229">
        <v>0</v>
      </c>
      <c r="U20" s="1229">
        <v>0</v>
      </c>
      <c r="V20" s="1229">
        <v>0</v>
      </c>
    </row>
    <row r="21" spans="1:22">
      <c r="A21">
        <v>4089100100</v>
      </c>
      <c r="B21">
        <v>2</v>
      </c>
      <c r="C21">
        <v>4</v>
      </c>
      <c r="D21">
        <v>3</v>
      </c>
      <c r="E21" t="s">
        <v>4983</v>
      </c>
      <c r="F21">
        <v>92</v>
      </c>
      <c r="G21" t="s">
        <v>811</v>
      </c>
      <c r="H21">
        <v>0</v>
      </c>
      <c r="I21" s="1091" t="s">
        <v>4867</v>
      </c>
      <c r="J21">
        <v>1</v>
      </c>
      <c r="K21">
        <v>19</v>
      </c>
      <c r="L21">
        <v>1</v>
      </c>
      <c r="M21">
        <v>4</v>
      </c>
      <c r="N21" t="s">
        <v>4984</v>
      </c>
      <c r="O21">
        <v>13</v>
      </c>
      <c r="P21" s="1229">
        <v>23115.54</v>
      </c>
      <c r="Q21" s="1229">
        <v>0</v>
      </c>
      <c r="R21" s="1229">
        <v>23115.54</v>
      </c>
      <c r="S21" s="1229">
        <v>11379.669999999996</v>
      </c>
      <c r="T21" s="1229">
        <v>11379.669999999996</v>
      </c>
      <c r="U21" s="1229">
        <v>11379.669999999993</v>
      </c>
      <c r="V21" s="1229">
        <v>11379.669999999993</v>
      </c>
    </row>
    <row r="22" spans="1:22">
      <c r="A22">
        <v>4089100100</v>
      </c>
      <c r="B22">
        <v>2</v>
      </c>
      <c r="C22">
        <v>4</v>
      </c>
      <c r="D22">
        <v>3</v>
      </c>
      <c r="E22" t="s">
        <v>4983</v>
      </c>
      <c r="F22">
        <v>92</v>
      </c>
      <c r="G22" t="s">
        <v>811</v>
      </c>
      <c r="H22">
        <v>0</v>
      </c>
      <c r="I22" s="1091" t="s">
        <v>4875</v>
      </c>
      <c r="J22">
        <v>1</v>
      </c>
      <c r="K22">
        <v>19</v>
      </c>
      <c r="L22">
        <v>1</v>
      </c>
      <c r="M22">
        <v>4</v>
      </c>
      <c r="N22" t="s">
        <v>4984</v>
      </c>
      <c r="O22">
        <v>13</v>
      </c>
      <c r="P22" s="1229">
        <v>237.76</v>
      </c>
      <c r="Q22" s="1229">
        <v>0</v>
      </c>
      <c r="R22" s="1229">
        <v>237.76</v>
      </c>
      <c r="S22" s="1229">
        <v>94.83</v>
      </c>
      <c r="T22" s="1229">
        <v>94.83</v>
      </c>
      <c r="U22" s="1229">
        <v>94.83</v>
      </c>
      <c r="V22" s="1229">
        <v>94.83</v>
      </c>
    </row>
    <row r="23" spans="1:22">
      <c r="A23">
        <v>4089100100</v>
      </c>
      <c r="B23">
        <v>2</v>
      </c>
      <c r="C23">
        <v>4</v>
      </c>
      <c r="D23">
        <v>3</v>
      </c>
      <c r="E23" t="s">
        <v>4983</v>
      </c>
      <c r="F23">
        <v>92</v>
      </c>
      <c r="G23" t="s">
        <v>811</v>
      </c>
      <c r="H23">
        <v>0</v>
      </c>
      <c r="I23" s="1091" t="s">
        <v>4877</v>
      </c>
      <c r="J23">
        <v>1</v>
      </c>
      <c r="K23">
        <v>19</v>
      </c>
      <c r="L23">
        <v>1</v>
      </c>
      <c r="M23">
        <v>4</v>
      </c>
      <c r="N23" t="s">
        <v>4984</v>
      </c>
      <c r="O23">
        <v>13</v>
      </c>
      <c r="P23" s="1229">
        <v>1116.99</v>
      </c>
      <c r="Q23" s="1229">
        <v>520.61</v>
      </c>
      <c r="R23" s="1229">
        <v>1637.6000000000001</v>
      </c>
      <c r="S23" s="1229">
        <v>1637.6000000000001</v>
      </c>
      <c r="T23" s="1229">
        <v>1637.6000000000001</v>
      </c>
      <c r="U23" s="1229">
        <v>1637.6000000000001</v>
      </c>
      <c r="V23" s="1229">
        <v>1637.6000000000001</v>
      </c>
    </row>
    <row r="24" spans="1:22">
      <c r="A24">
        <v>4089100100</v>
      </c>
      <c r="B24">
        <v>2</v>
      </c>
      <c r="C24">
        <v>4</v>
      </c>
      <c r="D24">
        <v>3</v>
      </c>
      <c r="E24" t="s">
        <v>4983</v>
      </c>
      <c r="F24">
        <v>92</v>
      </c>
      <c r="G24" t="s">
        <v>811</v>
      </c>
      <c r="H24">
        <v>0</v>
      </c>
      <c r="I24" s="1091" t="s">
        <v>4883</v>
      </c>
      <c r="J24">
        <v>1</v>
      </c>
      <c r="K24">
        <v>19</v>
      </c>
      <c r="L24">
        <v>1</v>
      </c>
      <c r="M24">
        <v>4</v>
      </c>
      <c r="N24" t="s">
        <v>4984</v>
      </c>
      <c r="O24">
        <v>13</v>
      </c>
      <c r="P24" s="1229">
        <v>27470.91</v>
      </c>
      <c r="Q24" s="1229">
        <v>0</v>
      </c>
      <c r="R24" s="1229">
        <v>27470.91</v>
      </c>
      <c r="S24" s="1229">
        <v>14314.160000000005</v>
      </c>
      <c r="T24" s="1229">
        <v>14314.16</v>
      </c>
      <c r="U24" s="1229">
        <v>14314.16</v>
      </c>
      <c r="V24" s="1229">
        <v>14314.16</v>
      </c>
    </row>
    <row r="25" spans="1:22">
      <c r="A25">
        <v>4089100100</v>
      </c>
      <c r="B25">
        <v>2</v>
      </c>
      <c r="C25">
        <v>4</v>
      </c>
      <c r="D25">
        <v>3</v>
      </c>
      <c r="E25" t="s">
        <v>4983</v>
      </c>
      <c r="F25">
        <v>92</v>
      </c>
      <c r="G25" t="s">
        <v>811</v>
      </c>
      <c r="H25">
        <v>0</v>
      </c>
      <c r="I25" s="1091" t="s">
        <v>4885</v>
      </c>
      <c r="J25">
        <v>1</v>
      </c>
      <c r="K25">
        <v>19</v>
      </c>
      <c r="L25">
        <v>1</v>
      </c>
      <c r="M25">
        <v>4</v>
      </c>
      <c r="N25" t="s">
        <v>4984</v>
      </c>
      <c r="O25">
        <v>13</v>
      </c>
      <c r="P25" s="1229">
        <v>1541.07</v>
      </c>
      <c r="Q25" s="1229">
        <v>600</v>
      </c>
      <c r="R25" s="1229">
        <v>2141.0699999999997</v>
      </c>
      <c r="S25" s="1229">
        <v>1581.5900000000001</v>
      </c>
      <c r="T25" s="1229">
        <v>1581.5900000000001</v>
      </c>
      <c r="U25" s="1229">
        <v>1581.5900000000001</v>
      </c>
      <c r="V25" s="1229">
        <v>1581.5900000000001</v>
      </c>
    </row>
    <row r="26" spans="1:22">
      <c r="A26">
        <v>4089100100</v>
      </c>
      <c r="B26">
        <v>2</v>
      </c>
      <c r="C26">
        <v>4</v>
      </c>
      <c r="D26">
        <v>3</v>
      </c>
      <c r="E26" t="s">
        <v>4983</v>
      </c>
      <c r="F26">
        <v>92</v>
      </c>
      <c r="G26" t="s">
        <v>811</v>
      </c>
      <c r="H26">
        <v>0</v>
      </c>
      <c r="I26" s="1091" t="s">
        <v>4887</v>
      </c>
      <c r="J26">
        <v>1</v>
      </c>
      <c r="K26">
        <v>19</v>
      </c>
      <c r="L26">
        <v>1</v>
      </c>
      <c r="M26">
        <v>4</v>
      </c>
      <c r="N26" t="s">
        <v>4984</v>
      </c>
      <c r="O26">
        <v>13</v>
      </c>
      <c r="P26" s="1229">
        <v>10135.02</v>
      </c>
      <c r="Q26" s="1229">
        <v>0</v>
      </c>
      <c r="R26" s="1229">
        <v>10135.02</v>
      </c>
      <c r="S26" s="1229">
        <v>5610.88</v>
      </c>
      <c r="T26" s="1229">
        <v>5610.88</v>
      </c>
      <c r="U26" s="1229">
        <v>5610.88</v>
      </c>
      <c r="V26" s="1229">
        <v>5610.88</v>
      </c>
    </row>
    <row r="27" spans="1:22">
      <c r="A27">
        <v>4089100100</v>
      </c>
      <c r="B27">
        <v>2</v>
      </c>
      <c r="C27">
        <v>4</v>
      </c>
      <c r="D27">
        <v>3</v>
      </c>
      <c r="E27" t="s">
        <v>4983</v>
      </c>
      <c r="F27">
        <v>92</v>
      </c>
      <c r="G27" t="s">
        <v>811</v>
      </c>
      <c r="H27">
        <v>0</v>
      </c>
      <c r="I27" s="1091" t="s">
        <v>4891</v>
      </c>
      <c r="J27">
        <v>1</v>
      </c>
      <c r="K27">
        <v>19</v>
      </c>
      <c r="L27">
        <v>1</v>
      </c>
      <c r="M27">
        <v>4</v>
      </c>
      <c r="N27" t="s">
        <v>4984</v>
      </c>
      <c r="O27">
        <v>13</v>
      </c>
      <c r="P27" s="1229">
        <v>19326.02</v>
      </c>
      <c r="Q27" s="1229">
        <v>0</v>
      </c>
      <c r="R27" s="1229">
        <v>19326.02</v>
      </c>
      <c r="S27" s="1229">
        <v>15841.839999999997</v>
      </c>
      <c r="T27" s="1229">
        <v>10081.839999999997</v>
      </c>
      <c r="U27" s="1229">
        <v>10081.84</v>
      </c>
      <c r="V27" s="1229">
        <v>10081.84</v>
      </c>
    </row>
    <row r="28" spans="1:22">
      <c r="A28">
        <v>4089100100</v>
      </c>
      <c r="B28">
        <v>2</v>
      </c>
      <c r="C28">
        <v>4</v>
      </c>
      <c r="D28">
        <v>3</v>
      </c>
      <c r="E28" t="s">
        <v>4983</v>
      </c>
      <c r="F28">
        <v>92</v>
      </c>
      <c r="G28" t="s">
        <v>811</v>
      </c>
      <c r="H28">
        <v>0</v>
      </c>
      <c r="I28" s="1091" t="s">
        <v>4893</v>
      </c>
      <c r="J28">
        <v>1</v>
      </c>
      <c r="K28">
        <v>19</v>
      </c>
      <c r="L28">
        <v>1</v>
      </c>
      <c r="M28">
        <v>4</v>
      </c>
      <c r="N28" t="s">
        <v>4984</v>
      </c>
      <c r="O28">
        <v>13</v>
      </c>
      <c r="P28" s="1229">
        <v>1105.1099999999999</v>
      </c>
      <c r="Q28" s="1229">
        <v>0</v>
      </c>
      <c r="R28" s="1229">
        <v>1105.1099999999999</v>
      </c>
      <c r="S28" s="1229">
        <v>242.24</v>
      </c>
      <c r="T28" s="1229">
        <v>242.24</v>
      </c>
      <c r="U28" s="1229">
        <v>242.24</v>
      </c>
      <c r="V28" s="1229">
        <v>242.24</v>
      </c>
    </row>
    <row r="29" spans="1:22">
      <c r="A29">
        <v>4089100100</v>
      </c>
      <c r="B29">
        <v>2</v>
      </c>
      <c r="C29">
        <v>4</v>
      </c>
      <c r="D29">
        <v>3</v>
      </c>
      <c r="E29" t="s">
        <v>4983</v>
      </c>
      <c r="F29">
        <v>92</v>
      </c>
      <c r="G29" t="s">
        <v>811</v>
      </c>
      <c r="H29">
        <v>0</v>
      </c>
      <c r="I29" s="1091" t="s">
        <v>4903</v>
      </c>
      <c r="J29">
        <v>1</v>
      </c>
      <c r="K29">
        <v>19</v>
      </c>
      <c r="L29">
        <v>1</v>
      </c>
      <c r="M29">
        <v>4</v>
      </c>
      <c r="N29" t="s">
        <v>4984</v>
      </c>
      <c r="O29">
        <v>13</v>
      </c>
      <c r="P29" s="1229">
        <v>4786.6499999999996</v>
      </c>
      <c r="Q29" s="1229">
        <v>0</v>
      </c>
      <c r="R29" s="1229">
        <v>4786.6499999999996</v>
      </c>
      <c r="S29" s="1229">
        <v>2843.3900000000008</v>
      </c>
      <c r="T29" s="1229">
        <v>2843.3900000000008</v>
      </c>
      <c r="U29" s="1229">
        <v>2154.8200000000002</v>
      </c>
      <c r="V29" s="1229">
        <v>2154.8200000000002</v>
      </c>
    </row>
    <row r="30" spans="1:22">
      <c r="A30">
        <v>4089100100</v>
      </c>
      <c r="B30">
        <v>2</v>
      </c>
      <c r="C30">
        <v>4</v>
      </c>
      <c r="D30">
        <v>3</v>
      </c>
      <c r="E30" t="s">
        <v>4983</v>
      </c>
      <c r="F30">
        <v>92</v>
      </c>
      <c r="G30" t="s">
        <v>811</v>
      </c>
      <c r="H30">
        <v>0</v>
      </c>
      <c r="I30" s="1091" t="s">
        <v>4905</v>
      </c>
      <c r="J30">
        <v>1</v>
      </c>
      <c r="K30">
        <v>19</v>
      </c>
      <c r="L30">
        <v>1</v>
      </c>
      <c r="M30">
        <v>4</v>
      </c>
      <c r="N30" t="s">
        <v>4984</v>
      </c>
      <c r="O30">
        <v>13</v>
      </c>
      <c r="P30" s="1229">
        <v>2710.46</v>
      </c>
      <c r="Q30" s="1229">
        <v>0</v>
      </c>
      <c r="R30" s="1229">
        <v>2710.46</v>
      </c>
      <c r="S30" s="1229">
        <v>1706.89</v>
      </c>
      <c r="T30" s="1229">
        <v>1706.89</v>
      </c>
      <c r="U30" s="1229">
        <v>1706.89</v>
      </c>
      <c r="V30" s="1229">
        <v>1706.89</v>
      </c>
    </row>
    <row r="31" spans="1:22">
      <c r="A31">
        <v>4089100100</v>
      </c>
      <c r="B31">
        <v>2</v>
      </c>
      <c r="C31">
        <v>4</v>
      </c>
      <c r="D31">
        <v>3</v>
      </c>
      <c r="E31" t="s">
        <v>4983</v>
      </c>
      <c r="F31">
        <v>92</v>
      </c>
      <c r="G31" t="s">
        <v>811</v>
      </c>
      <c r="H31">
        <v>0</v>
      </c>
      <c r="I31" s="1091" t="s">
        <v>4911</v>
      </c>
      <c r="J31">
        <v>1</v>
      </c>
      <c r="K31">
        <v>19</v>
      </c>
      <c r="L31">
        <v>1</v>
      </c>
      <c r="M31">
        <v>4</v>
      </c>
      <c r="N31" t="s">
        <v>4984</v>
      </c>
      <c r="O31">
        <v>13</v>
      </c>
      <c r="P31" s="1229">
        <v>0</v>
      </c>
      <c r="Q31" s="1229">
        <v>105130.11</v>
      </c>
      <c r="R31" s="1229">
        <v>105130.11</v>
      </c>
      <c r="S31" s="1229">
        <v>105130.11</v>
      </c>
      <c r="T31" s="1229">
        <v>105130.11</v>
      </c>
      <c r="U31" s="1229">
        <v>70000</v>
      </c>
      <c r="V31" s="1229">
        <v>70000</v>
      </c>
    </row>
    <row r="32" spans="1:22">
      <c r="A32">
        <v>4089100100</v>
      </c>
      <c r="B32">
        <v>2</v>
      </c>
      <c r="C32">
        <v>4</v>
      </c>
      <c r="D32">
        <v>3</v>
      </c>
      <c r="E32" t="s">
        <v>4983</v>
      </c>
      <c r="F32">
        <v>92</v>
      </c>
      <c r="G32" t="s">
        <v>811</v>
      </c>
      <c r="H32">
        <v>0</v>
      </c>
      <c r="I32" s="1091" t="s">
        <v>4915</v>
      </c>
      <c r="J32">
        <v>1</v>
      </c>
      <c r="K32">
        <v>19</v>
      </c>
      <c r="L32">
        <v>1</v>
      </c>
      <c r="M32">
        <v>4</v>
      </c>
      <c r="N32" t="s">
        <v>4984</v>
      </c>
      <c r="O32">
        <v>13</v>
      </c>
      <c r="P32" s="1229">
        <v>29748.78</v>
      </c>
      <c r="Q32" s="1229">
        <v>-4360</v>
      </c>
      <c r="R32" s="1229">
        <v>25388.78</v>
      </c>
      <c r="S32" s="1229">
        <v>14000</v>
      </c>
      <c r="T32" s="1229">
        <v>14000</v>
      </c>
      <c r="U32" s="1229">
        <v>14000</v>
      </c>
      <c r="V32" s="1229">
        <v>14000</v>
      </c>
    </row>
    <row r="33" spans="1:22">
      <c r="A33">
        <v>4089100100</v>
      </c>
      <c r="B33">
        <v>2</v>
      </c>
      <c r="C33">
        <v>4</v>
      </c>
      <c r="D33">
        <v>3</v>
      </c>
      <c r="E33" t="s">
        <v>4983</v>
      </c>
      <c r="F33">
        <v>92</v>
      </c>
      <c r="G33" t="s">
        <v>811</v>
      </c>
      <c r="H33">
        <v>0</v>
      </c>
      <c r="I33" s="1091">
        <v>33603</v>
      </c>
      <c r="J33">
        <v>1</v>
      </c>
      <c r="K33">
        <v>19</v>
      </c>
      <c r="L33">
        <v>1</v>
      </c>
      <c r="M33">
        <v>4</v>
      </c>
      <c r="N33" t="s">
        <v>4984</v>
      </c>
      <c r="O33">
        <v>13</v>
      </c>
      <c r="P33" s="1229">
        <v>4743.79</v>
      </c>
      <c r="Q33" s="1229">
        <v>-47.410000000000004</v>
      </c>
      <c r="R33" s="1229">
        <v>4696.38</v>
      </c>
      <c r="S33" s="1229">
        <v>0</v>
      </c>
      <c r="T33" s="1229">
        <v>0</v>
      </c>
      <c r="U33" s="1229">
        <v>0</v>
      </c>
      <c r="V33" s="1229">
        <v>0</v>
      </c>
    </row>
    <row r="34" spans="1:22">
      <c r="A34">
        <v>4089100100</v>
      </c>
      <c r="B34">
        <v>2</v>
      </c>
      <c r="C34">
        <v>4</v>
      </c>
      <c r="D34">
        <v>3</v>
      </c>
      <c r="E34" t="s">
        <v>4983</v>
      </c>
      <c r="F34">
        <v>92</v>
      </c>
      <c r="G34" t="s">
        <v>811</v>
      </c>
      <c r="H34">
        <v>0</v>
      </c>
      <c r="I34" s="1091" t="s">
        <v>4925</v>
      </c>
      <c r="J34">
        <v>1</v>
      </c>
      <c r="K34">
        <v>19</v>
      </c>
      <c r="L34">
        <v>1</v>
      </c>
      <c r="M34">
        <v>4</v>
      </c>
      <c r="N34" t="s">
        <v>4984</v>
      </c>
      <c r="O34">
        <v>13</v>
      </c>
      <c r="P34" s="1229">
        <v>13432.28</v>
      </c>
      <c r="Q34" s="1229">
        <v>0</v>
      </c>
      <c r="R34" s="1229">
        <v>13432.28</v>
      </c>
      <c r="S34" s="1229">
        <v>11839.02</v>
      </c>
      <c r="T34" s="1229">
        <v>11839.02</v>
      </c>
      <c r="U34" s="1229">
        <v>11839.02</v>
      </c>
      <c r="V34" s="1229">
        <v>11839.02</v>
      </c>
    </row>
    <row r="35" spans="1:22">
      <c r="A35">
        <v>4089100100</v>
      </c>
      <c r="B35">
        <v>2</v>
      </c>
      <c r="C35">
        <v>4</v>
      </c>
      <c r="D35">
        <v>3</v>
      </c>
      <c r="E35" t="s">
        <v>4983</v>
      </c>
      <c r="F35">
        <v>92</v>
      </c>
      <c r="G35" t="s">
        <v>811</v>
      </c>
      <c r="H35">
        <v>0</v>
      </c>
      <c r="I35" s="1091">
        <v>34701</v>
      </c>
      <c r="J35">
        <v>1</v>
      </c>
      <c r="K35">
        <v>19</v>
      </c>
      <c r="L35">
        <v>1</v>
      </c>
      <c r="M35">
        <v>4</v>
      </c>
      <c r="N35" t="s">
        <v>4984</v>
      </c>
      <c r="O35">
        <v>13</v>
      </c>
      <c r="P35" s="1229">
        <v>0</v>
      </c>
      <c r="Q35" s="1229">
        <v>47.410000000000004</v>
      </c>
      <c r="R35" s="1229">
        <v>47.410000000000004</v>
      </c>
      <c r="S35" s="1229">
        <v>47.410000000000004</v>
      </c>
      <c r="T35" s="1229">
        <v>47.410000000000004</v>
      </c>
      <c r="U35" s="1229">
        <v>47.410000000000004</v>
      </c>
      <c r="V35" s="1229">
        <v>47.410000000000004</v>
      </c>
    </row>
    <row r="36" spans="1:22">
      <c r="A36">
        <v>4089100100</v>
      </c>
      <c r="B36">
        <v>2</v>
      </c>
      <c r="C36">
        <v>4</v>
      </c>
      <c r="D36">
        <v>3</v>
      </c>
      <c r="E36" t="s">
        <v>4983</v>
      </c>
      <c r="F36">
        <v>92</v>
      </c>
      <c r="G36" t="s">
        <v>811</v>
      </c>
      <c r="H36">
        <v>0</v>
      </c>
      <c r="I36" s="1091" t="s">
        <v>4932</v>
      </c>
      <c r="J36">
        <v>1</v>
      </c>
      <c r="K36">
        <v>19</v>
      </c>
      <c r="L36">
        <v>1</v>
      </c>
      <c r="M36">
        <v>4</v>
      </c>
      <c r="N36" t="s">
        <v>4984</v>
      </c>
      <c r="O36">
        <v>13</v>
      </c>
      <c r="P36" s="1229">
        <v>7512.43</v>
      </c>
      <c r="Q36" s="1229">
        <v>0</v>
      </c>
      <c r="R36" s="1229">
        <v>7512.43</v>
      </c>
      <c r="S36" s="1229">
        <v>514.02</v>
      </c>
      <c r="T36" s="1229">
        <v>514.0200000000001</v>
      </c>
      <c r="U36" s="1229">
        <v>514.0200000000001</v>
      </c>
      <c r="V36" s="1229">
        <v>514.0200000000001</v>
      </c>
    </row>
    <row r="37" spans="1:22">
      <c r="A37">
        <v>4089100100</v>
      </c>
      <c r="B37">
        <v>2</v>
      </c>
      <c r="C37">
        <v>4</v>
      </c>
      <c r="D37">
        <v>3</v>
      </c>
      <c r="E37" t="s">
        <v>4983</v>
      </c>
      <c r="F37">
        <v>92</v>
      </c>
      <c r="G37" t="s">
        <v>811</v>
      </c>
      <c r="H37">
        <v>0</v>
      </c>
      <c r="I37" s="1091" t="s">
        <v>4934</v>
      </c>
      <c r="J37">
        <v>1</v>
      </c>
      <c r="K37">
        <v>19</v>
      </c>
      <c r="L37">
        <v>1</v>
      </c>
      <c r="M37">
        <v>4</v>
      </c>
      <c r="N37" t="s">
        <v>4984</v>
      </c>
      <c r="O37">
        <v>13</v>
      </c>
      <c r="P37" s="1229">
        <v>4523.1499999999996</v>
      </c>
      <c r="Q37" s="1229">
        <v>0</v>
      </c>
      <c r="R37" s="1229">
        <v>4523.1499999999996</v>
      </c>
      <c r="S37" s="1229">
        <v>0</v>
      </c>
      <c r="T37" s="1229">
        <v>0</v>
      </c>
      <c r="U37" s="1229">
        <v>0</v>
      </c>
      <c r="V37" s="1229">
        <v>0</v>
      </c>
    </row>
    <row r="38" spans="1:22">
      <c r="A38">
        <v>4089100100</v>
      </c>
      <c r="B38">
        <v>2</v>
      </c>
      <c r="C38">
        <v>4</v>
      </c>
      <c r="D38">
        <v>3</v>
      </c>
      <c r="E38" t="s">
        <v>4983</v>
      </c>
      <c r="F38">
        <v>92</v>
      </c>
      <c r="G38" t="s">
        <v>811</v>
      </c>
      <c r="H38">
        <v>0</v>
      </c>
      <c r="I38" s="1091" t="s">
        <v>4938</v>
      </c>
      <c r="J38">
        <v>1</v>
      </c>
      <c r="K38">
        <v>19</v>
      </c>
      <c r="L38">
        <v>1</v>
      </c>
      <c r="M38">
        <v>4</v>
      </c>
      <c r="N38" t="s">
        <v>4984</v>
      </c>
      <c r="O38">
        <v>13</v>
      </c>
      <c r="P38" s="1229">
        <v>24450.71</v>
      </c>
      <c r="Q38" s="1229">
        <v>-1300</v>
      </c>
      <c r="R38" s="1229">
        <v>23150.71</v>
      </c>
      <c r="S38" s="1229">
        <v>16151.77</v>
      </c>
      <c r="T38" s="1229">
        <v>16151.77</v>
      </c>
      <c r="U38" s="1229">
        <v>6366.77</v>
      </c>
      <c r="V38" s="1229">
        <v>6366.77</v>
      </c>
    </row>
    <row r="39" spans="1:22">
      <c r="A39">
        <v>4089100100</v>
      </c>
      <c r="B39">
        <v>2</v>
      </c>
      <c r="C39">
        <v>4</v>
      </c>
      <c r="D39">
        <v>3</v>
      </c>
      <c r="E39" t="s">
        <v>4983</v>
      </c>
      <c r="F39">
        <v>92</v>
      </c>
      <c r="G39" t="s">
        <v>811</v>
      </c>
      <c r="H39">
        <v>0</v>
      </c>
      <c r="I39" s="1091" t="s">
        <v>4940</v>
      </c>
      <c r="J39">
        <v>1</v>
      </c>
      <c r="K39">
        <v>19</v>
      </c>
      <c r="L39">
        <v>1</v>
      </c>
      <c r="M39">
        <v>4</v>
      </c>
      <c r="N39" t="s">
        <v>4984</v>
      </c>
      <c r="O39">
        <v>13</v>
      </c>
      <c r="P39" s="1229">
        <v>16166.08</v>
      </c>
      <c r="Q39" s="1229">
        <v>3033.92</v>
      </c>
      <c r="R39" s="1229">
        <v>19200</v>
      </c>
      <c r="S39" s="1229">
        <v>19200</v>
      </c>
      <c r="T39" s="1229">
        <v>9600</v>
      </c>
      <c r="U39" s="1229">
        <v>6400</v>
      </c>
      <c r="V39" s="1229">
        <v>6400</v>
      </c>
    </row>
    <row r="40" spans="1:22">
      <c r="A40">
        <v>4089100100</v>
      </c>
      <c r="B40">
        <v>2</v>
      </c>
      <c r="C40">
        <v>4</v>
      </c>
      <c r="D40">
        <v>3</v>
      </c>
      <c r="E40" t="s">
        <v>4983</v>
      </c>
      <c r="F40">
        <v>92</v>
      </c>
      <c r="G40" t="s">
        <v>811</v>
      </c>
      <c r="H40">
        <v>0</v>
      </c>
      <c r="I40" s="1091" t="s">
        <v>4942</v>
      </c>
      <c r="J40">
        <v>1</v>
      </c>
      <c r="K40">
        <v>19</v>
      </c>
      <c r="L40">
        <v>1</v>
      </c>
      <c r="M40">
        <v>4</v>
      </c>
      <c r="N40" t="s">
        <v>4984</v>
      </c>
      <c r="O40">
        <v>13</v>
      </c>
      <c r="P40" s="1229">
        <v>1259.8599999999999</v>
      </c>
      <c r="Q40" s="1229">
        <v>0</v>
      </c>
      <c r="R40" s="1229">
        <v>1259.8599999999999</v>
      </c>
      <c r="S40" s="1229">
        <v>684</v>
      </c>
      <c r="T40" s="1229">
        <v>684</v>
      </c>
      <c r="U40" s="1229">
        <v>684</v>
      </c>
      <c r="V40" s="1229">
        <v>684</v>
      </c>
    </row>
    <row r="41" spans="1:22">
      <c r="A41">
        <v>4089100100</v>
      </c>
      <c r="B41">
        <v>2</v>
      </c>
      <c r="C41">
        <v>4</v>
      </c>
      <c r="D41">
        <v>3</v>
      </c>
      <c r="E41" t="s">
        <v>4983</v>
      </c>
      <c r="F41">
        <v>92</v>
      </c>
      <c r="G41" t="s">
        <v>811</v>
      </c>
      <c r="H41">
        <v>0</v>
      </c>
      <c r="I41" s="1091">
        <v>37201</v>
      </c>
      <c r="J41">
        <v>1</v>
      </c>
      <c r="K41">
        <v>19</v>
      </c>
      <c r="L41">
        <v>1</v>
      </c>
      <c r="M41">
        <v>4</v>
      </c>
      <c r="N41" t="s">
        <v>4984</v>
      </c>
      <c r="O41">
        <v>13</v>
      </c>
      <c r="P41" s="1229">
        <v>6723.71</v>
      </c>
      <c r="Q41" s="1229">
        <v>0</v>
      </c>
      <c r="R41" s="1229">
        <v>6723.71</v>
      </c>
      <c r="S41" s="1229">
        <v>1265.04</v>
      </c>
      <c r="T41" s="1229">
        <v>1265.04</v>
      </c>
      <c r="U41" s="1229">
        <v>1265.04</v>
      </c>
      <c r="V41" s="1229">
        <v>1265.04</v>
      </c>
    </row>
    <row r="42" spans="1:22">
      <c r="A42">
        <v>4089100100</v>
      </c>
      <c r="B42">
        <v>2</v>
      </c>
      <c r="C42">
        <v>4</v>
      </c>
      <c r="D42">
        <v>3</v>
      </c>
      <c r="E42" t="s">
        <v>4983</v>
      </c>
      <c r="F42">
        <v>92</v>
      </c>
      <c r="G42" t="s">
        <v>811</v>
      </c>
      <c r="H42">
        <v>0</v>
      </c>
      <c r="I42" s="1091" t="s">
        <v>4955</v>
      </c>
      <c r="J42">
        <v>1</v>
      </c>
      <c r="K42">
        <v>19</v>
      </c>
      <c r="L42">
        <v>1</v>
      </c>
      <c r="M42">
        <v>4</v>
      </c>
      <c r="N42" t="s">
        <v>4984</v>
      </c>
      <c r="O42">
        <v>13</v>
      </c>
      <c r="P42" s="1229">
        <v>53672.71</v>
      </c>
      <c r="Q42" s="1229">
        <v>0</v>
      </c>
      <c r="R42" s="1229">
        <v>53672.71</v>
      </c>
      <c r="S42" s="1229">
        <v>30802.409999999996</v>
      </c>
      <c r="T42" s="1229">
        <v>30802.41</v>
      </c>
      <c r="U42" s="1229">
        <v>30802.409999999996</v>
      </c>
      <c r="V42" s="1229">
        <v>30802.409999999996</v>
      </c>
    </row>
    <row r="43" spans="1:22">
      <c r="A43">
        <v>4089100100</v>
      </c>
      <c r="B43">
        <v>2</v>
      </c>
      <c r="C43">
        <v>4</v>
      </c>
      <c r="D43">
        <v>3</v>
      </c>
      <c r="E43" t="s">
        <v>4983</v>
      </c>
      <c r="F43">
        <v>92</v>
      </c>
      <c r="G43" t="s">
        <v>811</v>
      </c>
      <c r="H43">
        <v>0</v>
      </c>
      <c r="I43" s="1091" t="s">
        <v>4960</v>
      </c>
      <c r="J43">
        <v>1</v>
      </c>
      <c r="K43">
        <v>19</v>
      </c>
      <c r="L43">
        <v>1</v>
      </c>
      <c r="M43">
        <v>4</v>
      </c>
      <c r="N43" t="s">
        <v>4984</v>
      </c>
      <c r="O43">
        <v>13</v>
      </c>
      <c r="P43" s="1229">
        <v>91285.23</v>
      </c>
      <c r="Q43" s="1229">
        <v>-18878.38</v>
      </c>
      <c r="R43" s="1229">
        <v>72406.849999999991</v>
      </c>
      <c r="S43" s="1229">
        <v>9800.3700000000008</v>
      </c>
      <c r="T43" s="1229">
        <v>9800.369999999999</v>
      </c>
      <c r="U43" s="1229">
        <v>9800.369999999999</v>
      </c>
      <c r="V43" s="1229">
        <v>9800.369999999999</v>
      </c>
    </row>
    <row r="44" spans="1:22">
      <c r="A44">
        <v>4089100100</v>
      </c>
      <c r="B44">
        <v>2</v>
      </c>
      <c r="C44">
        <v>4</v>
      </c>
      <c r="D44">
        <v>3</v>
      </c>
      <c r="E44" t="s">
        <v>4983</v>
      </c>
      <c r="F44">
        <v>92</v>
      </c>
      <c r="G44" t="s">
        <v>811</v>
      </c>
      <c r="H44">
        <v>0</v>
      </c>
      <c r="I44" s="1091" t="s">
        <v>4962</v>
      </c>
      <c r="J44">
        <v>1</v>
      </c>
      <c r="K44">
        <v>19</v>
      </c>
      <c r="L44">
        <v>1</v>
      </c>
      <c r="M44">
        <v>4</v>
      </c>
      <c r="N44" t="s">
        <v>4984</v>
      </c>
      <c r="O44">
        <v>13</v>
      </c>
      <c r="P44" s="1229">
        <v>661.92</v>
      </c>
      <c r="Q44" s="1229">
        <v>0</v>
      </c>
      <c r="R44" s="1229">
        <v>661.92</v>
      </c>
      <c r="S44" s="1229">
        <v>600</v>
      </c>
      <c r="T44" s="1229">
        <v>600</v>
      </c>
      <c r="U44" s="1229">
        <v>600</v>
      </c>
      <c r="V44" s="1229">
        <v>600</v>
      </c>
    </row>
    <row r="45" spans="1:22">
      <c r="A45">
        <v>4089100100</v>
      </c>
      <c r="B45">
        <v>2</v>
      </c>
      <c r="C45">
        <v>4</v>
      </c>
      <c r="D45">
        <v>3</v>
      </c>
      <c r="E45" t="s">
        <v>4983</v>
      </c>
      <c r="F45">
        <v>92</v>
      </c>
      <c r="G45" t="s">
        <v>811</v>
      </c>
      <c r="H45">
        <v>0</v>
      </c>
      <c r="I45" s="1091" t="s">
        <v>4966</v>
      </c>
      <c r="J45">
        <v>1</v>
      </c>
      <c r="K45">
        <v>19</v>
      </c>
      <c r="L45">
        <v>1</v>
      </c>
      <c r="M45">
        <v>4</v>
      </c>
      <c r="N45" t="s">
        <v>4984</v>
      </c>
      <c r="O45">
        <v>13</v>
      </c>
      <c r="P45" s="1229">
        <v>2744.78</v>
      </c>
      <c r="Q45" s="1229">
        <v>0</v>
      </c>
      <c r="R45" s="1229">
        <v>2744.78</v>
      </c>
      <c r="S45" s="1229">
        <v>1499</v>
      </c>
      <c r="T45" s="1229">
        <v>1499</v>
      </c>
      <c r="U45" s="1229">
        <v>1499</v>
      </c>
      <c r="V45" s="1229">
        <v>1499</v>
      </c>
    </row>
    <row r="46" spans="1:22">
      <c r="A46">
        <v>4089100100</v>
      </c>
      <c r="B46">
        <v>2</v>
      </c>
      <c r="C46">
        <v>4</v>
      </c>
      <c r="D46">
        <v>3</v>
      </c>
      <c r="E46" t="s">
        <v>4983</v>
      </c>
      <c r="F46">
        <v>92</v>
      </c>
      <c r="G46" t="s">
        <v>811</v>
      </c>
      <c r="H46">
        <v>0</v>
      </c>
      <c r="I46" s="1091" t="s">
        <v>4968</v>
      </c>
      <c r="J46">
        <v>1</v>
      </c>
      <c r="K46">
        <v>19</v>
      </c>
      <c r="L46">
        <v>1</v>
      </c>
      <c r="M46">
        <v>4</v>
      </c>
      <c r="N46" t="s">
        <v>4984</v>
      </c>
      <c r="O46">
        <v>13</v>
      </c>
      <c r="P46" s="1229">
        <v>17958.240000000002</v>
      </c>
      <c r="Q46" s="1229">
        <v>0</v>
      </c>
      <c r="R46" s="1229">
        <v>17958.240000000002</v>
      </c>
      <c r="S46" s="1229">
        <v>5775.77</v>
      </c>
      <c r="T46" s="1229">
        <v>5775.77</v>
      </c>
      <c r="U46" s="1229">
        <v>5775.77</v>
      </c>
      <c r="V46" s="1229">
        <v>5775.77</v>
      </c>
    </row>
    <row r="47" spans="1:22">
      <c r="A47">
        <v>4089100100</v>
      </c>
      <c r="B47">
        <v>2</v>
      </c>
      <c r="C47">
        <v>4</v>
      </c>
      <c r="D47">
        <v>3</v>
      </c>
      <c r="E47" t="s">
        <v>4983</v>
      </c>
      <c r="F47">
        <v>92</v>
      </c>
      <c r="G47" t="s">
        <v>811</v>
      </c>
      <c r="H47">
        <v>0</v>
      </c>
      <c r="I47" s="1091" t="s">
        <v>4970</v>
      </c>
      <c r="J47">
        <v>1</v>
      </c>
      <c r="K47">
        <v>19</v>
      </c>
      <c r="L47">
        <v>1</v>
      </c>
      <c r="M47">
        <v>4</v>
      </c>
      <c r="N47" t="s">
        <v>4984</v>
      </c>
      <c r="O47">
        <v>13</v>
      </c>
      <c r="P47" s="1229">
        <v>95459.11</v>
      </c>
      <c r="Q47" s="1229">
        <v>0</v>
      </c>
      <c r="R47" s="1229">
        <v>95459.11</v>
      </c>
      <c r="S47" s="1229">
        <v>61069</v>
      </c>
      <c r="T47" s="1229">
        <v>61069</v>
      </c>
      <c r="U47" s="1229">
        <v>9169</v>
      </c>
      <c r="V47" s="1229">
        <v>9169</v>
      </c>
    </row>
    <row r="48" spans="1:22">
      <c r="A48">
        <v>4089100200</v>
      </c>
      <c r="B48">
        <v>2</v>
      </c>
      <c r="C48">
        <v>4</v>
      </c>
      <c r="D48">
        <v>3</v>
      </c>
      <c r="E48" t="s">
        <v>4983</v>
      </c>
      <c r="F48">
        <v>92</v>
      </c>
      <c r="G48" t="s">
        <v>811</v>
      </c>
      <c r="H48">
        <v>0</v>
      </c>
      <c r="I48" s="1091">
        <v>11301</v>
      </c>
      <c r="J48">
        <v>1</v>
      </c>
      <c r="K48">
        <v>19</v>
      </c>
      <c r="L48">
        <v>1</v>
      </c>
      <c r="M48">
        <v>4</v>
      </c>
      <c r="N48" t="s">
        <v>4984</v>
      </c>
      <c r="O48">
        <v>13</v>
      </c>
      <c r="P48" s="1229">
        <v>9360470.5099999998</v>
      </c>
      <c r="Q48" s="1229">
        <v>0</v>
      </c>
      <c r="R48" s="1229">
        <v>9360470.5099999998</v>
      </c>
      <c r="S48" s="1229">
        <v>9360470.5099999998</v>
      </c>
      <c r="T48" s="1229">
        <v>6024839.620000001</v>
      </c>
      <c r="U48" s="1229">
        <v>6024839.6200000001</v>
      </c>
      <c r="V48" s="1229">
        <v>6024839.6200000001</v>
      </c>
    </row>
    <row r="49" spans="1:22">
      <c r="A49">
        <v>4089100200</v>
      </c>
      <c r="B49">
        <v>2</v>
      </c>
      <c r="C49">
        <v>4</v>
      </c>
      <c r="D49">
        <v>3</v>
      </c>
      <c r="E49" t="s">
        <v>4983</v>
      </c>
      <c r="F49">
        <v>92</v>
      </c>
      <c r="G49" t="s">
        <v>811</v>
      </c>
      <c r="H49">
        <v>0</v>
      </c>
      <c r="I49" s="1091">
        <v>11303</v>
      </c>
      <c r="J49">
        <v>1</v>
      </c>
      <c r="K49">
        <v>19</v>
      </c>
      <c r="L49">
        <v>1</v>
      </c>
      <c r="M49">
        <v>4</v>
      </c>
      <c r="N49" t="s">
        <v>4984</v>
      </c>
      <c r="O49">
        <v>13</v>
      </c>
      <c r="P49" s="1229">
        <v>1300467.51</v>
      </c>
      <c r="Q49" s="1229">
        <v>0</v>
      </c>
      <c r="R49" s="1229">
        <v>1300467.51</v>
      </c>
      <c r="S49" s="1229">
        <v>1300467.51</v>
      </c>
      <c r="T49" s="1229">
        <v>786978.66999999993</v>
      </c>
      <c r="U49" s="1229">
        <v>786978.67</v>
      </c>
      <c r="V49" s="1229">
        <v>786978.67</v>
      </c>
    </row>
    <row r="50" spans="1:22">
      <c r="A50">
        <v>4089100200</v>
      </c>
      <c r="B50">
        <v>2</v>
      </c>
      <c r="C50">
        <v>4</v>
      </c>
      <c r="D50">
        <v>3</v>
      </c>
      <c r="E50" t="s">
        <v>4983</v>
      </c>
      <c r="F50">
        <v>92</v>
      </c>
      <c r="G50" t="s">
        <v>811</v>
      </c>
      <c r="H50">
        <v>0</v>
      </c>
      <c r="I50" s="1091">
        <v>11308</v>
      </c>
      <c r="J50">
        <v>1</v>
      </c>
      <c r="K50">
        <v>19</v>
      </c>
      <c r="L50">
        <v>1</v>
      </c>
      <c r="M50">
        <v>4</v>
      </c>
      <c r="N50" t="s">
        <v>4984</v>
      </c>
      <c r="O50">
        <v>13</v>
      </c>
      <c r="P50" s="1229">
        <v>714748.44000000006</v>
      </c>
      <c r="Q50" s="1229">
        <v>0</v>
      </c>
      <c r="R50" s="1229">
        <v>714748.44000000006</v>
      </c>
      <c r="S50" s="1229">
        <v>714748.44000000006</v>
      </c>
      <c r="T50" s="1229">
        <v>508124.99999999994</v>
      </c>
      <c r="U50" s="1229">
        <v>508125</v>
      </c>
      <c r="V50" s="1229">
        <v>508125</v>
      </c>
    </row>
    <row r="51" spans="1:22">
      <c r="A51">
        <v>4089100200</v>
      </c>
      <c r="B51">
        <v>2</v>
      </c>
      <c r="C51">
        <v>4</v>
      </c>
      <c r="D51">
        <v>3</v>
      </c>
      <c r="E51" t="s">
        <v>4983</v>
      </c>
      <c r="F51">
        <v>92</v>
      </c>
      <c r="G51" t="s">
        <v>811</v>
      </c>
      <c r="H51">
        <v>0</v>
      </c>
      <c r="I51" s="1091">
        <v>12101</v>
      </c>
      <c r="J51">
        <v>1</v>
      </c>
      <c r="K51">
        <v>19</v>
      </c>
      <c r="L51">
        <v>1</v>
      </c>
      <c r="M51">
        <v>4</v>
      </c>
      <c r="N51" t="s">
        <v>4984</v>
      </c>
      <c r="O51">
        <v>13</v>
      </c>
      <c r="P51" s="1229">
        <v>328192.33</v>
      </c>
      <c r="Q51" s="1229">
        <v>0</v>
      </c>
      <c r="R51" s="1229">
        <v>328192.33</v>
      </c>
      <c r="S51" s="1229">
        <v>328192.33</v>
      </c>
      <c r="T51" s="1229">
        <v>164529.52999999988</v>
      </c>
      <c r="U51" s="1229">
        <v>164529.52999999991</v>
      </c>
      <c r="V51" s="1229">
        <v>164529.52999999994</v>
      </c>
    </row>
    <row r="52" spans="1:22">
      <c r="A52">
        <v>4089100200</v>
      </c>
      <c r="B52">
        <v>2</v>
      </c>
      <c r="C52">
        <v>4</v>
      </c>
      <c r="D52">
        <v>3</v>
      </c>
      <c r="E52" t="s">
        <v>4983</v>
      </c>
      <c r="F52">
        <v>92</v>
      </c>
      <c r="G52" t="s">
        <v>811</v>
      </c>
      <c r="H52">
        <v>0</v>
      </c>
      <c r="I52" s="1091">
        <v>13201</v>
      </c>
      <c r="J52">
        <v>1</v>
      </c>
      <c r="K52">
        <v>19</v>
      </c>
      <c r="L52">
        <v>1</v>
      </c>
      <c r="M52">
        <v>4</v>
      </c>
      <c r="N52" t="s">
        <v>4984</v>
      </c>
      <c r="O52">
        <v>13</v>
      </c>
      <c r="P52" s="1229">
        <v>895543.11</v>
      </c>
      <c r="Q52" s="1229">
        <v>-14338.81</v>
      </c>
      <c r="R52" s="1229">
        <v>881204.3</v>
      </c>
      <c r="S52" s="1229">
        <v>881204.3</v>
      </c>
      <c r="T52" s="1229">
        <v>642494.82999999996</v>
      </c>
      <c r="U52" s="1229">
        <v>642494.82999999996</v>
      </c>
      <c r="V52" s="1229">
        <v>642494.83000000007</v>
      </c>
    </row>
    <row r="53" spans="1:22">
      <c r="A53">
        <v>4089100200</v>
      </c>
      <c r="B53">
        <v>2</v>
      </c>
      <c r="C53">
        <v>4</v>
      </c>
      <c r="D53">
        <v>3</v>
      </c>
      <c r="E53" t="s">
        <v>4983</v>
      </c>
      <c r="F53">
        <v>92</v>
      </c>
      <c r="G53" t="s">
        <v>811</v>
      </c>
      <c r="H53">
        <v>0</v>
      </c>
      <c r="I53" s="1091">
        <v>13202</v>
      </c>
      <c r="J53">
        <v>1</v>
      </c>
      <c r="K53">
        <v>19</v>
      </c>
      <c r="L53">
        <v>1</v>
      </c>
      <c r="M53">
        <v>4</v>
      </c>
      <c r="N53" t="s">
        <v>4984</v>
      </c>
      <c r="O53">
        <v>13</v>
      </c>
      <c r="P53" s="1229">
        <v>1371180.6</v>
      </c>
      <c r="Q53" s="1229">
        <v>0</v>
      </c>
      <c r="R53" s="1229">
        <v>1371180.6</v>
      </c>
      <c r="S53" s="1229">
        <v>1371180.6</v>
      </c>
      <c r="T53" s="1229">
        <v>1014529.9100000001</v>
      </c>
      <c r="U53" s="1229">
        <v>4869.8999999999996</v>
      </c>
      <c r="V53" s="1229">
        <v>4869.8999999999996</v>
      </c>
    </row>
    <row r="54" spans="1:22">
      <c r="A54">
        <v>4089100200</v>
      </c>
      <c r="B54">
        <v>2</v>
      </c>
      <c r="C54">
        <v>4</v>
      </c>
      <c r="D54">
        <v>3</v>
      </c>
      <c r="E54" t="s">
        <v>4983</v>
      </c>
      <c r="F54">
        <v>92</v>
      </c>
      <c r="G54" t="s">
        <v>811</v>
      </c>
      <c r="H54">
        <v>0</v>
      </c>
      <c r="I54" s="1091">
        <v>13301</v>
      </c>
      <c r="J54">
        <v>1</v>
      </c>
      <c r="K54">
        <v>19</v>
      </c>
      <c r="L54">
        <v>1</v>
      </c>
      <c r="M54">
        <v>4</v>
      </c>
      <c r="N54" t="s">
        <v>4984</v>
      </c>
      <c r="O54">
        <v>13</v>
      </c>
      <c r="P54" s="1229">
        <v>173704.08000000002</v>
      </c>
      <c r="Q54" s="1229">
        <v>0</v>
      </c>
      <c r="R54" s="1229">
        <v>173704.08000000002</v>
      </c>
      <c r="S54" s="1229">
        <v>173704.08000000002</v>
      </c>
      <c r="T54" s="1229">
        <v>101248.04000000002</v>
      </c>
      <c r="U54" s="1229">
        <v>101248.04000000001</v>
      </c>
      <c r="V54" s="1229">
        <v>101248.04000000001</v>
      </c>
    </row>
    <row r="55" spans="1:22">
      <c r="A55">
        <v>4089100200</v>
      </c>
      <c r="B55">
        <v>2</v>
      </c>
      <c r="C55">
        <v>4</v>
      </c>
      <c r="D55">
        <v>3</v>
      </c>
      <c r="E55" t="s">
        <v>4983</v>
      </c>
      <c r="F55">
        <v>92</v>
      </c>
      <c r="G55" t="s">
        <v>811</v>
      </c>
      <c r="H55">
        <v>0</v>
      </c>
      <c r="I55" s="1091">
        <v>14101</v>
      </c>
      <c r="J55">
        <v>1</v>
      </c>
      <c r="K55">
        <v>19</v>
      </c>
      <c r="L55">
        <v>1</v>
      </c>
      <c r="M55">
        <v>4</v>
      </c>
      <c r="N55" t="s">
        <v>4984</v>
      </c>
      <c r="O55">
        <v>13</v>
      </c>
      <c r="P55" s="1229">
        <v>1005716.25</v>
      </c>
      <c r="Q55" s="1229">
        <v>0</v>
      </c>
      <c r="R55" s="1229">
        <v>1005716.25</v>
      </c>
      <c r="S55" s="1229">
        <v>1005716.25</v>
      </c>
      <c r="T55" s="1229">
        <v>725314.37</v>
      </c>
      <c r="U55" s="1229">
        <v>600246.36</v>
      </c>
      <c r="V55" s="1229">
        <v>600246.36</v>
      </c>
    </row>
    <row r="56" spans="1:22">
      <c r="A56">
        <v>4089100200</v>
      </c>
      <c r="B56">
        <v>2</v>
      </c>
      <c r="C56">
        <v>4</v>
      </c>
      <c r="D56">
        <v>3</v>
      </c>
      <c r="E56" t="s">
        <v>4983</v>
      </c>
      <c r="F56">
        <v>92</v>
      </c>
      <c r="G56" t="s">
        <v>811</v>
      </c>
      <c r="H56">
        <v>0</v>
      </c>
      <c r="I56" s="1091">
        <v>14201</v>
      </c>
      <c r="J56">
        <v>1</v>
      </c>
      <c r="K56">
        <v>19</v>
      </c>
      <c r="L56">
        <v>1</v>
      </c>
      <c r="M56">
        <v>4</v>
      </c>
      <c r="N56" t="s">
        <v>4984</v>
      </c>
      <c r="O56">
        <v>13</v>
      </c>
      <c r="P56" s="1229">
        <v>491102.24</v>
      </c>
      <c r="Q56" s="1229">
        <v>0</v>
      </c>
      <c r="R56" s="1229">
        <v>491102.24</v>
      </c>
      <c r="S56" s="1229">
        <v>491102.24</v>
      </c>
      <c r="T56" s="1229">
        <v>346335.43</v>
      </c>
      <c r="U56" s="1229">
        <v>108849.99</v>
      </c>
      <c r="V56" s="1229">
        <v>108849.99</v>
      </c>
    </row>
    <row r="57" spans="1:22">
      <c r="A57">
        <v>4089100200</v>
      </c>
      <c r="B57">
        <v>2</v>
      </c>
      <c r="C57">
        <v>4</v>
      </c>
      <c r="D57">
        <v>3</v>
      </c>
      <c r="E57" t="s">
        <v>4983</v>
      </c>
      <c r="F57">
        <v>92</v>
      </c>
      <c r="G57" t="s">
        <v>811</v>
      </c>
      <c r="H57">
        <v>0</v>
      </c>
      <c r="I57" s="1091">
        <v>14301</v>
      </c>
      <c r="J57">
        <v>1</v>
      </c>
      <c r="K57">
        <v>19</v>
      </c>
      <c r="L57">
        <v>1</v>
      </c>
      <c r="M57">
        <v>4</v>
      </c>
      <c r="N57" t="s">
        <v>4984</v>
      </c>
      <c r="O57">
        <v>13</v>
      </c>
      <c r="P57" s="1229">
        <v>596332.80000000005</v>
      </c>
      <c r="Q57" s="1229">
        <v>0</v>
      </c>
      <c r="R57" s="1229">
        <v>596332.80000000005</v>
      </c>
      <c r="S57" s="1229">
        <v>596332.80000000005</v>
      </c>
      <c r="T57" s="1229">
        <v>431885.02</v>
      </c>
      <c r="U57" s="1229">
        <v>134414.04999999999</v>
      </c>
      <c r="V57" s="1229">
        <v>134414.04999999999</v>
      </c>
    </row>
    <row r="58" spans="1:22">
      <c r="A58">
        <v>4089100200</v>
      </c>
      <c r="B58">
        <v>2</v>
      </c>
      <c r="C58">
        <v>4</v>
      </c>
      <c r="D58">
        <v>3</v>
      </c>
      <c r="E58" t="s">
        <v>4983</v>
      </c>
      <c r="F58">
        <v>92</v>
      </c>
      <c r="G58" t="s">
        <v>811</v>
      </c>
      <c r="H58">
        <v>0</v>
      </c>
      <c r="I58" s="1091">
        <v>15101</v>
      </c>
      <c r="J58">
        <v>1</v>
      </c>
      <c r="K58">
        <v>19</v>
      </c>
      <c r="L58">
        <v>1</v>
      </c>
      <c r="M58">
        <v>4</v>
      </c>
      <c r="N58" t="s">
        <v>4984</v>
      </c>
      <c r="O58">
        <v>13</v>
      </c>
      <c r="P58" s="1229">
        <v>572930.03</v>
      </c>
      <c r="Q58" s="1229">
        <v>0</v>
      </c>
      <c r="R58" s="1229">
        <v>572930.03</v>
      </c>
      <c r="S58" s="1229">
        <v>572930.03</v>
      </c>
      <c r="T58" s="1229">
        <v>367353.15</v>
      </c>
      <c r="U58" s="1229">
        <v>0</v>
      </c>
      <c r="V58" s="1229">
        <v>0</v>
      </c>
    </row>
    <row r="59" spans="1:22">
      <c r="A59">
        <v>4089100200</v>
      </c>
      <c r="B59">
        <v>2</v>
      </c>
      <c r="C59">
        <v>4</v>
      </c>
      <c r="D59">
        <v>3</v>
      </c>
      <c r="E59" t="s">
        <v>4983</v>
      </c>
      <c r="F59">
        <v>92</v>
      </c>
      <c r="G59" t="s">
        <v>811</v>
      </c>
      <c r="H59">
        <v>0</v>
      </c>
      <c r="I59" s="1091">
        <v>15303</v>
      </c>
      <c r="J59">
        <v>1</v>
      </c>
      <c r="K59">
        <v>19</v>
      </c>
      <c r="L59">
        <v>1</v>
      </c>
      <c r="M59">
        <v>4</v>
      </c>
      <c r="N59" t="s">
        <v>4984</v>
      </c>
      <c r="O59">
        <v>13</v>
      </c>
      <c r="P59" s="1229">
        <v>66578.59</v>
      </c>
      <c r="Q59" s="1229">
        <v>0</v>
      </c>
      <c r="R59" s="1229">
        <v>66578.59</v>
      </c>
      <c r="S59" s="1229">
        <v>66578.59</v>
      </c>
      <c r="T59" s="1229">
        <v>36900</v>
      </c>
      <c r="U59" s="1229">
        <v>36900</v>
      </c>
      <c r="V59" s="1229">
        <v>36900</v>
      </c>
    </row>
    <row r="60" spans="1:22">
      <c r="A60">
        <v>4089100200</v>
      </c>
      <c r="B60">
        <v>2</v>
      </c>
      <c r="C60">
        <v>4</v>
      </c>
      <c r="D60">
        <v>3</v>
      </c>
      <c r="E60" t="s">
        <v>4983</v>
      </c>
      <c r="F60">
        <v>92</v>
      </c>
      <c r="G60" t="s">
        <v>811</v>
      </c>
      <c r="H60">
        <v>0</v>
      </c>
      <c r="I60" s="1091">
        <v>15404</v>
      </c>
      <c r="J60">
        <v>1</v>
      </c>
      <c r="K60">
        <v>19</v>
      </c>
      <c r="L60">
        <v>1</v>
      </c>
      <c r="M60">
        <v>4</v>
      </c>
      <c r="N60" t="s">
        <v>4984</v>
      </c>
      <c r="O60">
        <v>13</v>
      </c>
      <c r="P60" s="1229">
        <v>1150152.2</v>
      </c>
      <c r="Q60" s="1229">
        <v>0</v>
      </c>
      <c r="R60" s="1229">
        <v>1150152.2</v>
      </c>
      <c r="S60" s="1229">
        <v>1150152.2</v>
      </c>
      <c r="T60" s="1229">
        <v>660988.37999999989</v>
      </c>
      <c r="U60" s="1229">
        <v>660988.38</v>
      </c>
      <c r="V60" s="1229">
        <v>660988.38</v>
      </c>
    </row>
    <row r="61" spans="1:22">
      <c r="A61">
        <v>4089100200</v>
      </c>
      <c r="B61">
        <v>2</v>
      </c>
      <c r="C61">
        <v>4</v>
      </c>
      <c r="D61">
        <v>3</v>
      </c>
      <c r="E61" t="s">
        <v>4983</v>
      </c>
      <c r="F61">
        <v>92</v>
      </c>
      <c r="G61" t="s">
        <v>811</v>
      </c>
      <c r="H61">
        <v>0</v>
      </c>
      <c r="I61" s="1091">
        <v>15413</v>
      </c>
      <c r="J61">
        <v>1</v>
      </c>
      <c r="K61">
        <v>19</v>
      </c>
      <c r="L61">
        <v>1</v>
      </c>
      <c r="M61">
        <v>4</v>
      </c>
      <c r="N61" t="s">
        <v>4984</v>
      </c>
      <c r="O61">
        <v>13</v>
      </c>
      <c r="P61" s="1229">
        <v>7943.1</v>
      </c>
      <c r="Q61" s="1229">
        <v>0</v>
      </c>
      <c r="R61" s="1229">
        <v>7943.1</v>
      </c>
      <c r="S61" s="1229">
        <v>7943.1</v>
      </c>
      <c r="T61" s="1229">
        <v>5400</v>
      </c>
      <c r="U61" s="1229">
        <v>3600</v>
      </c>
      <c r="V61" s="1229">
        <v>3600</v>
      </c>
    </row>
    <row r="62" spans="1:22">
      <c r="A62">
        <v>4089100200</v>
      </c>
      <c r="B62">
        <v>2</v>
      </c>
      <c r="C62">
        <v>4</v>
      </c>
      <c r="D62">
        <v>3</v>
      </c>
      <c r="E62" t="s">
        <v>4983</v>
      </c>
      <c r="F62">
        <v>92</v>
      </c>
      <c r="G62" t="s">
        <v>811</v>
      </c>
      <c r="H62">
        <v>0</v>
      </c>
      <c r="I62" s="1091">
        <v>15901</v>
      </c>
      <c r="J62">
        <v>1</v>
      </c>
      <c r="K62">
        <v>19</v>
      </c>
      <c r="L62">
        <v>1</v>
      </c>
      <c r="M62">
        <v>4</v>
      </c>
      <c r="N62" t="s">
        <v>4984</v>
      </c>
      <c r="O62">
        <v>13</v>
      </c>
      <c r="P62" s="1229">
        <v>847144.17</v>
      </c>
      <c r="Q62" s="1229">
        <v>-3619.34</v>
      </c>
      <c r="R62" s="1229">
        <v>843524.83000000007</v>
      </c>
      <c r="S62" s="1229">
        <v>843524.83000000007</v>
      </c>
      <c r="T62" s="1229">
        <v>496225.71000000014</v>
      </c>
      <c r="U62" s="1229">
        <v>280471.07999999996</v>
      </c>
      <c r="V62" s="1229">
        <v>280471.07999999996</v>
      </c>
    </row>
    <row r="63" spans="1:22">
      <c r="A63">
        <v>4089100200</v>
      </c>
      <c r="B63">
        <v>2</v>
      </c>
      <c r="C63">
        <v>4</v>
      </c>
      <c r="D63">
        <v>3</v>
      </c>
      <c r="E63" t="s">
        <v>4983</v>
      </c>
      <c r="F63">
        <v>92</v>
      </c>
      <c r="G63" t="s">
        <v>811</v>
      </c>
      <c r="H63">
        <v>0</v>
      </c>
      <c r="I63" s="1091">
        <v>17102</v>
      </c>
      <c r="J63">
        <v>1</v>
      </c>
      <c r="K63">
        <v>19</v>
      </c>
      <c r="L63">
        <v>1</v>
      </c>
      <c r="M63">
        <v>4</v>
      </c>
      <c r="N63" t="s">
        <v>4984</v>
      </c>
      <c r="O63">
        <v>13</v>
      </c>
      <c r="P63" s="1229">
        <v>515468.88</v>
      </c>
      <c r="Q63" s="1229">
        <v>0</v>
      </c>
      <c r="R63" s="1229">
        <v>515468.88</v>
      </c>
      <c r="S63" s="1229">
        <v>515468.88</v>
      </c>
      <c r="T63" s="1229">
        <v>496191.3600000001</v>
      </c>
      <c r="U63" s="1229">
        <v>496191.36</v>
      </c>
      <c r="V63" s="1229">
        <v>496191.36</v>
      </c>
    </row>
    <row r="64" spans="1:22">
      <c r="A64">
        <v>4089100200</v>
      </c>
      <c r="B64">
        <v>2</v>
      </c>
      <c r="C64">
        <v>4</v>
      </c>
      <c r="D64">
        <v>3</v>
      </c>
      <c r="E64" t="s">
        <v>4983</v>
      </c>
      <c r="F64">
        <v>92</v>
      </c>
      <c r="G64" t="s">
        <v>811</v>
      </c>
      <c r="H64">
        <v>0</v>
      </c>
      <c r="I64" s="1091" t="s">
        <v>4843</v>
      </c>
      <c r="J64">
        <v>1</v>
      </c>
      <c r="K64">
        <v>19</v>
      </c>
      <c r="L64">
        <v>1</v>
      </c>
      <c r="M64">
        <v>4</v>
      </c>
      <c r="N64" t="s">
        <v>4984</v>
      </c>
      <c r="O64">
        <v>13</v>
      </c>
      <c r="P64" s="1229">
        <v>24953.58</v>
      </c>
      <c r="Q64" s="1229">
        <v>0</v>
      </c>
      <c r="R64" s="1229">
        <v>24953.58</v>
      </c>
      <c r="S64" s="1229">
        <v>10007.51</v>
      </c>
      <c r="T64" s="1229">
        <v>10007.509999999998</v>
      </c>
      <c r="U64" s="1229">
        <v>10007.51</v>
      </c>
      <c r="V64" s="1229">
        <v>10007.509999999998</v>
      </c>
    </row>
    <row r="65" spans="1:22">
      <c r="A65">
        <v>4089100200</v>
      </c>
      <c r="B65">
        <v>2</v>
      </c>
      <c r="C65">
        <v>4</v>
      </c>
      <c r="D65">
        <v>3</v>
      </c>
      <c r="E65" t="s">
        <v>4983</v>
      </c>
      <c r="F65">
        <v>92</v>
      </c>
      <c r="G65" t="s">
        <v>811</v>
      </c>
      <c r="H65">
        <v>0</v>
      </c>
      <c r="I65" s="1091">
        <v>21601</v>
      </c>
      <c r="J65">
        <v>1</v>
      </c>
      <c r="K65">
        <v>19</v>
      </c>
      <c r="L65">
        <v>1</v>
      </c>
      <c r="M65">
        <v>4</v>
      </c>
      <c r="N65" t="s">
        <v>4984</v>
      </c>
      <c r="O65">
        <v>13</v>
      </c>
      <c r="P65" s="1229">
        <v>443.67</v>
      </c>
      <c r="Q65" s="1229">
        <v>0</v>
      </c>
      <c r="R65" s="1229">
        <v>443.67</v>
      </c>
      <c r="S65" s="1229">
        <v>0</v>
      </c>
      <c r="T65" s="1229">
        <v>0</v>
      </c>
      <c r="U65" s="1229">
        <v>0</v>
      </c>
      <c r="V65" s="1229">
        <v>0</v>
      </c>
    </row>
    <row r="66" spans="1:22">
      <c r="A66">
        <v>4089100200</v>
      </c>
      <c r="B66">
        <v>2</v>
      </c>
      <c r="C66">
        <v>4</v>
      </c>
      <c r="D66">
        <v>3</v>
      </c>
      <c r="E66" t="s">
        <v>4983</v>
      </c>
      <c r="F66">
        <v>92</v>
      </c>
      <c r="G66" t="s">
        <v>811</v>
      </c>
      <c r="H66">
        <v>0</v>
      </c>
      <c r="I66" s="1091" t="s">
        <v>4853</v>
      </c>
      <c r="J66">
        <v>1</v>
      </c>
      <c r="K66">
        <v>19</v>
      </c>
      <c r="L66">
        <v>1</v>
      </c>
      <c r="M66">
        <v>4</v>
      </c>
      <c r="N66" t="s">
        <v>4984</v>
      </c>
      <c r="O66">
        <v>13</v>
      </c>
      <c r="P66" s="1229">
        <v>73825.259999999995</v>
      </c>
      <c r="Q66" s="1229">
        <v>0</v>
      </c>
      <c r="R66" s="1229">
        <v>73825.259999999995</v>
      </c>
      <c r="S66" s="1229">
        <v>70177.01999999999</v>
      </c>
      <c r="T66" s="1229">
        <v>70177.01999999999</v>
      </c>
      <c r="U66" s="1229">
        <v>66313.01999999999</v>
      </c>
      <c r="V66" s="1229">
        <v>66313.01999999999</v>
      </c>
    </row>
    <row r="67" spans="1:22">
      <c r="A67">
        <v>4089100200</v>
      </c>
      <c r="B67">
        <v>2</v>
      </c>
      <c r="C67">
        <v>4</v>
      </c>
      <c r="D67">
        <v>3</v>
      </c>
      <c r="E67" t="s">
        <v>4983</v>
      </c>
      <c r="F67">
        <v>92</v>
      </c>
      <c r="G67" t="s">
        <v>811</v>
      </c>
      <c r="H67">
        <v>0</v>
      </c>
      <c r="I67" s="1091" t="s">
        <v>4857</v>
      </c>
      <c r="J67">
        <v>1</v>
      </c>
      <c r="K67">
        <v>19</v>
      </c>
      <c r="L67">
        <v>1</v>
      </c>
      <c r="M67">
        <v>4</v>
      </c>
      <c r="N67" t="s">
        <v>4984</v>
      </c>
      <c r="O67">
        <v>13</v>
      </c>
      <c r="P67" s="1229">
        <v>3534.83</v>
      </c>
      <c r="Q67" s="1229">
        <v>0</v>
      </c>
      <c r="R67" s="1229">
        <v>3534.83</v>
      </c>
      <c r="S67" s="1229">
        <v>650</v>
      </c>
      <c r="T67" s="1229">
        <v>650</v>
      </c>
      <c r="U67" s="1229">
        <v>650</v>
      </c>
      <c r="V67" s="1229">
        <v>650</v>
      </c>
    </row>
    <row r="68" spans="1:22">
      <c r="A68">
        <v>4089100200</v>
      </c>
      <c r="B68">
        <v>2</v>
      </c>
      <c r="C68">
        <v>4</v>
      </c>
      <c r="D68">
        <v>3</v>
      </c>
      <c r="E68" t="s">
        <v>4983</v>
      </c>
      <c r="F68">
        <v>92</v>
      </c>
      <c r="G68" t="s">
        <v>811</v>
      </c>
      <c r="H68">
        <v>0</v>
      </c>
      <c r="I68" s="1091">
        <v>24801</v>
      </c>
      <c r="J68">
        <v>1</v>
      </c>
      <c r="K68">
        <v>19</v>
      </c>
      <c r="L68">
        <v>1</v>
      </c>
      <c r="M68">
        <v>4</v>
      </c>
      <c r="N68" t="s">
        <v>4984</v>
      </c>
      <c r="O68">
        <v>13</v>
      </c>
      <c r="P68" s="1229">
        <v>470396.3</v>
      </c>
      <c r="Q68" s="1229">
        <v>-24272.28</v>
      </c>
      <c r="R68" s="1229">
        <v>446124.02</v>
      </c>
      <c r="S68" s="1229">
        <v>18000</v>
      </c>
      <c r="T68" s="1229">
        <v>18000</v>
      </c>
      <c r="U68" s="1229">
        <v>9000</v>
      </c>
      <c r="V68" s="1229">
        <v>9000</v>
      </c>
    </row>
    <row r="69" spans="1:22">
      <c r="A69">
        <v>4089100200</v>
      </c>
      <c r="B69">
        <v>2</v>
      </c>
      <c r="C69">
        <v>4</v>
      </c>
      <c r="D69">
        <v>3</v>
      </c>
      <c r="E69" t="s">
        <v>4983</v>
      </c>
      <c r="F69">
        <v>92</v>
      </c>
      <c r="G69" t="s">
        <v>811</v>
      </c>
      <c r="H69">
        <v>0</v>
      </c>
      <c r="I69" s="1091" t="s">
        <v>4863</v>
      </c>
      <c r="J69">
        <v>1</v>
      </c>
      <c r="K69">
        <v>19</v>
      </c>
      <c r="L69">
        <v>1</v>
      </c>
      <c r="M69">
        <v>4</v>
      </c>
      <c r="N69" t="s">
        <v>4984</v>
      </c>
      <c r="O69">
        <v>13</v>
      </c>
      <c r="P69" s="1229">
        <v>80.72</v>
      </c>
      <c r="Q69" s="1229">
        <v>407.67999999999995</v>
      </c>
      <c r="R69" s="1229">
        <v>488.40000000000003</v>
      </c>
      <c r="S69" s="1229">
        <v>488.40000000000003</v>
      </c>
      <c r="T69" s="1229">
        <v>488.40000000000003</v>
      </c>
      <c r="U69" s="1229">
        <v>488.40000000000003</v>
      </c>
      <c r="V69" s="1229">
        <v>488.40000000000003</v>
      </c>
    </row>
    <row r="70" spans="1:22">
      <c r="A70">
        <v>4089100200</v>
      </c>
      <c r="B70">
        <v>2</v>
      </c>
      <c r="C70">
        <v>4</v>
      </c>
      <c r="D70">
        <v>3</v>
      </c>
      <c r="E70" t="s">
        <v>4983</v>
      </c>
      <c r="F70">
        <v>92</v>
      </c>
      <c r="G70" t="s">
        <v>811</v>
      </c>
      <c r="H70">
        <v>0</v>
      </c>
      <c r="I70" s="1091" t="s">
        <v>4867</v>
      </c>
      <c r="J70">
        <v>1</v>
      </c>
      <c r="K70">
        <v>19</v>
      </c>
      <c r="L70">
        <v>1</v>
      </c>
      <c r="M70">
        <v>4</v>
      </c>
      <c r="N70" t="s">
        <v>4984</v>
      </c>
      <c r="O70">
        <v>13</v>
      </c>
      <c r="P70" s="1229">
        <v>276344.57</v>
      </c>
      <c r="Q70" s="1229">
        <v>0</v>
      </c>
      <c r="R70" s="1229">
        <v>276344.57</v>
      </c>
      <c r="S70" s="1229">
        <v>140086.04999999996</v>
      </c>
      <c r="T70" s="1229">
        <v>140086.04999999996</v>
      </c>
      <c r="U70" s="1229">
        <v>140086.04999999996</v>
      </c>
      <c r="V70" s="1229">
        <v>140086.04999999996</v>
      </c>
    </row>
    <row r="71" spans="1:22">
      <c r="A71">
        <v>4089100200</v>
      </c>
      <c r="B71">
        <v>2</v>
      </c>
      <c r="C71">
        <v>4</v>
      </c>
      <c r="D71">
        <v>3</v>
      </c>
      <c r="E71" t="s">
        <v>4983</v>
      </c>
      <c r="F71">
        <v>92</v>
      </c>
      <c r="G71" t="s">
        <v>811</v>
      </c>
      <c r="H71">
        <v>0</v>
      </c>
      <c r="I71" s="1091">
        <v>27101</v>
      </c>
      <c r="J71">
        <v>1</v>
      </c>
      <c r="K71">
        <v>19</v>
      </c>
      <c r="L71">
        <v>1</v>
      </c>
      <c r="M71">
        <v>4</v>
      </c>
      <c r="N71" t="s">
        <v>4984</v>
      </c>
      <c r="O71">
        <v>13</v>
      </c>
      <c r="P71" s="1229">
        <v>24000</v>
      </c>
      <c r="Q71" s="1229">
        <v>24000</v>
      </c>
      <c r="R71" s="1229">
        <v>48000</v>
      </c>
      <c r="S71" s="1229">
        <v>48000</v>
      </c>
      <c r="T71" s="1229">
        <v>48000</v>
      </c>
      <c r="U71" s="1229">
        <v>48000</v>
      </c>
      <c r="V71" s="1229">
        <v>48000</v>
      </c>
    </row>
    <row r="72" spans="1:22">
      <c r="A72">
        <v>4089100200</v>
      </c>
      <c r="B72">
        <v>2</v>
      </c>
      <c r="C72">
        <v>4</v>
      </c>
      <c r="D72">
        <v>3</v>
      </c>
      <c r="E72" t="s">
        <v>4983</v>
      </c>
      <c r="F72">
        <v>92</v>
      </c>
      <c r="G72" t="s">
        <v>811</v>
      </c>
      <c r="H72">
        <v>0</v>
      </c>
      <c r="I72" s="1091" t="s">
        <v>4875</v>
      </c>
      <c r="J72">
        <v>1</v>
      </c>
      <c r="K72">
        <v>19</v>
      </c>
      <c r="L72">
        <v>1</v>
      </c>
      <c r="M72">
        <v>4</v>
      </c>
      <c r="N72" t="s">
        <v>4984</v>
      </c>
      <c r="O72">
        <v>13</v>
      </c>
      <c r="P72" s="1229">
        <v>8729.1200000000008</v>
      </c>
      <c r="Q72" s="1229">
        <v>0</v>
      </c>
      <c r="R72" s="1229">
        <v>8729.1200000000008</v>
      </c>
      <c r="S72" s="1229">
        <v>620.69000000000005</v>
      </c>
      <c r="T72" s="1229">
        <v>620.69000000000005</v>
      </c>
      <c r="U72" s="1229">
        <v>620.69000000000005</v>
      </c>
      <c r="V72" s="1229">
        <v>620.69000000000005</v>
      </c>
    </row>
    <row r="73" spans="1:22">
      <c r="A73">
        <v>4089100200</v>
      </c>
      <c r="B73">
        <v>2</v>
      </c>
      <c r="C73">
        <v>4</v>
      </c>
      <c r="D73">
        <v>3</v>
      </c>
      <c r="E73" t="s">
        <v>4983</v>
      </c>
      <c r="F73">
        <v>92</v>
      </c>
      <c r="G73" t="s">
        <v>811</v>
      </c>
      <c r="H73">
        <v>0</v>
      </c>
      <c r="I73" s="1091" t="s">
        <v>4877</v>
      </c>
      <c r="J73">
        <v>1</v>
      </c>
      <c r="K73">
        <v>19</v>
      </c>
      <c r="L73">
        <v>1</v>
      </c>
      <c r="M73">
        <v>4</v>
      </c>
      <c r="N73" t="s">
        <v>4984</v>
      </c>
      <c r="O73">
        <v>13</v>
      </c>
      <c r="P73" s="1229">
        <v>6603.1100000000006</v>
      </c>
      <c r="Q73" s="1229">
        <v>-423.2</v>
      </c>
      <c r="R73" s="1229">
        <v>6179.91</v>
      </c>
      <c r="S73" s="1229">
        <v>4557.13</v>
      </c>
      <c r="T73" s="1229">
        <v>4557.13</v>
      </c>
      <c r="U73" s="1229">
        <v>4557.13</v>
      </c>
      <c r="V73" s="1229">
        <v>4557.13</v>
      </c>
    </row>
    <row r="74" spans="1:22">
      <c r="A74">
        <v>4089100200</v>
      </c>
      <c r="B74">
        <v>2</v>
      </c>
      <c r="C74">
        <v>4</v>
      </c>
      <c r="D74">
        <v>3</v>
      </c>
      <c r="E74" t="s">
        <v>4983</v>
      </c>
      <c r="F74">
        <v>92</v>
      </c>
      <c r="G74" t="s">
        <v>811</v>
      </c>
      <c r="H74">
        <v>0</v>
      </c>
      <c r="I74" s="1091" t="s">
        <v>4883</v>
      </c>
      <c r="J74">
        <v>1</v>
      </c>
      <c r="K74">
        <v>19</v>
      </c>
      <c r="L74">
        <v>1</v>
      </c>
      <c r="M74">
        <v>4</v>
      </c>
      <c r="N74" t="s">
        <v>4984</v>
      </c>
      <c r="O74">
        <v>13</v>
      </c>
      <c r="P74" s="1229">
        <v>343386.25</v>
      </c>
      <c r="Q74" s="1229">
        <v>0</v>
      </c>
      <c r="R74" s="1229">
        <v>343386.25</v>
      </c>
      <c r="S74" s="1229">
        <v>178927.34</v>
      </c>
      <c r="T74" s="1229">
        <v>178927.34</v>
      </c>
      <c r="U74" s="1229">
        <v>178927.34</v>
      </c>
      <c r="V74" s="1229">
        <v>178927.34</v>
      </c>
    </row>
    <row r="75" spans="1:22">
      <c r="A75">
        <v>4089100200</v>
      </c>
      <c r="B75">
        <v>2</v>
      </c>
      <c r="C75">
        <v>4</v>
      </c>
      <c r="D75">
        <v>3</v>
      </c>
      <c r="E75" t="s">
        <v>4983</v>
      </c>
      <c r="F75">
        <v>92</v>
      </c>
      <c r="G75" t="s">
        <v>811</v>
      </c>
      <c r="H75">
        <v>0</v>
      </c>
      <c r="I75" s="1091" t="s">
        <v>4885</v>
      </c>
      <c r="J75">
        <v>1</v>
      </c>
      <c r="K75">
        <v>19</v>
      </c>
      <c r="L75">
        <v>1</v>
      </c>
      <c r="M75">
        <v>4</v>
      </c>
      <c r="N75" t="s">
        <v>4984</v>
      </c>
      <c r="O75">
        <v>13</v>
      </c>
      <c r="P75" s="1229">
        <v>29886.31</v>
      </c>
      <c r="Q75" s="1229">
        <v>-6300</v>
      </c>
      <c r="R75" s="1229">
        <v>23586.31</v>
      </c>
      <c r="S75" s="1229">
        <v>21053.140000000007</v>
      </c>
      <c r="T75" s="1229">
        <v>21053.140000000007</v>
      </c>
      <c r="U75" s="1229">
        <v>21053.140000000007</v>
      </c>
      <c r="V75" s="1229">
        <v>21053.14</v>
      </c>
    </row>
    <row r="76" spans="1:22">
      <c r="A76">
        <v>4089100200</v>
      </c>
      <c r="B76">
        <v>2</v>
      </c>
      <c r="C76">
        <v>4</v>
      </c>
      <c r="D76">
        <v>3</v>
      </c>
      <c r="E76" t="s">
        <v>4983</v>
      </c>
      <c r="F76">
        <v>92</v>
      </c>
      <c r="G76" t="s">
        <v>811</v>
      </c>
      <c r="H76">
        <v>0</v>
      </c>
      <c r="I76" s="1091" t="s">
        <v>4887</v>
      </c>
      <c r="J76">
        <v>1</v>
      </c>
      <c r="K76">
        <v>19</v>
      </c>
      <c r="L76">
        <v>1</v>
      </c>
      <c r="M76">
        <v>4</v>
      </c>
      <c r="N76" t="s">
        <v>4984</v>
      </c>
      <c r="O76">
        <v>13</v>
      </c>
      <c r="P76" s="1229">
        <v>126687.93000000001</v>
      </c>
      <c r="Q76" s="1229">
        <v>0</v>
      </c>
      <c r="R76" s="1229">
        <v>126687.93000000001</v>
      </c>
      <c r="S76" s="1229">
        <v>70135.95</v>
      </c>
      <c r="T76" s="1229">
        <v>70135.950000000012</v>
      </c>
      <c r="U76" s="1229">
        <v>70135.95</v>
      </c>
      <c r="V76" s="1229">
        <v>70135.95</v>
      </c>
    </row>
    <row r="77" spans="1:22">
      <c r="A77">
        <v>4089100200</v>
      </c>
      <c r="B77">
        <v>2</v>
      </c>
      <c r="C77">
        <v>4</v>
      </c>
      <c r="D77">
        <v>3</v>
      </c>
      <c r="E77" t="s">
        <v>4983</v>
      </c>
      <c r="F77">
        <v>92</v>
      </c>
      <c r="G77" t="s">
        <v>811</v>
      </c>
      <c r="H77">
        <v>0</v>
      </c>
      <c r="I77" s="1091">
        <v>31601</v>
      </c>
      <c r="J77">
        <v>1</v>
      </c>
      <c r="K77">
        <v>19</v>
      </c>
      <c r="L77">
        <v>1</v>
      </c>
      <c r="M77">
        <v>4</v>
      </c>
      <c r="N77" t="s">
        <v>4984</v>
      </c>
      <c r="O77">
        <v>13</v>
      </c>
      <c r="P77" s="1229">
        <v>0</v>
      </c>
      <c r="Q77" s="1229">
        <v>12947.39</v>
      </c>
      <c r="R77" s="1229">
        <v>12947.39</v>
      </c>
      <c r="S77" s="1229">
        <v>12947.39</v>
      </c>
      <c r="T77" s="1229">
        <v>12947.39</v>
      </c>
      <c r="U77" s="1229">
        <v>0</v>
      </c>
      <c r="V77" s="1229">
        <v>0</v>
      </c>
    </row>
    <row r="78" spans="1:22">
      <c r="A78">
        <v>4089100200</v>
      </c>
      <c r="B78">
        <v>2</v>
      </c>
      <c r="C78">
        <v>4</v>
      </c>
      <c r="D78">
        <v>3</v>
      </c>
      <c r="E78" t="s">
        <v>4983</v>
      </c>
      <c r="F78">
        <v>92</v>
      </c>
      <c r="G78" t="s">
        <v>811</v>
      </c>
      <c r="H78">
        <v>0</v>
      </c>
      <c r="I78" s="1091" t="s">
        <v>4891</v>
      </c>
      <c r="J78">
        <v>1</v>
      </c>
      <c r="K78">
        <v>19</v>
      </c>
      <c r="L78">
        <v>1</v>
      </c>
      <c r="M78">
        <v>4</v>
      </c>
      <c r="N78" t="s">
        <v>4984</v>
      </c>
      <c r="O78">
        <v>13</v>
      </c>
      <c r="P78" s="1229">
        <v>124178.33</v>
      </c>
      <c r="Q78" s="1229">
        <v>38185.129999999997</v>
      </c>
      <c r="R78" s="1229">
        <v>162363.46</v>
      </c>
      <c r="S78" s="1229">
        <v>162363.46000000002</v>
      </c>
      <c r="T78" s="1229">
        <v>90363.58</v>
      </c>
      <c r="U78" s="1229">
        <v>90363.579999999987</v>
      </c>
      <c r="V78" s="1229">
        <v>90363.579999999958</v>
      </c>
    </row>
    <row r="79" spans="1:22">
      <c r="A79">
        <v>4089100200</v>
      </c>
      <c r="B79">
        <v>2</v>
      </c>
      <c r="C79">
        <v>4</v>
      </c>
      <c r="D79">
        <v>3</v>
      </c>
      <c r="E79" t="s">
        <v>4983</v>
      </c>
      <c r="F79">
        <v>92</v>
      </c>
      <c r="G79" t="s">
        <v>811</v>
      </c>
      <c r="H79">
        <v>0</v>
      </c>
      <c r="I79" s="1091" t="s">
        <v>4893</v>
      </c>
      <c r="J79">
        <v>1</v>
      </c>
      <c r="K79">
        <v>19</v>
      </c>
      <c r="L79">
        <v>1</v>
      </c>
      <c r="M79">
        <v>4</v>
      </c>
      <c r="N79" t="s">
        <v>4984</v>
      </c>
      <c r="O79">
        <v>13</v>
      </c>
      <c r="P79" s="1229">
        <v>2572.37</v>
      </c>
      <c r="Q79" s="1229">
        <v>0</v>
      </c>
      <c r="R79" s="1229">
        <v>2572.37</v>
      </c>
      <c r="S79" s="1229">
        <v>0</v>
      </c>
      <c r="T79" s="1229">
        <v>0</v>
      </c>
      <c r="U79" s="1229">
        <v>0</v>
      </c>
      <c r="V79" s="1229">
        <v>0</v>
      </c>
    </row>
    <row r="80" spans="1:22">
      <c r="A80">
        <v>4089100200</v>
      </c>
      <c r="B80">
        <v>2</v>
      </c>
      <c r="C80">
        <v>4</v>
      </c>
      <c r="D80">
        <v>3</v>
      </c>
      <c r="E80" t="s">
        <v>4983</v>
      </c>
      <c r="F80">
        <v>92</v>
      </c>
      <c r="G80" t="s">
        <v>811</v>
      </c>
      <c r="H80">
        <v>0</v>
      </c>
      <c r="I80" s="1091">
        <v>31901</v>
      </c>
      <c r="J80">
        <v>1</v>
      </c>
      <c r="K80">
        <v>19</v>
      </c>
      <c r="L80">
        <v>1</v>
      </c>
      <c r="M80">
        <v>4</v>
      </c>
      <c r="N80" t="s">
        <v>4984</v>
      </c>
      <c r="O80">
        <v>13</v>
      </c>
      <c r="P80" s="1229">
        <v>4652.82</v>
      </c>
      <c r="Q80" s="1229">
        <v>0</v>
      </c>
      <c r="R80" s="1229">
        <v>4652.82</v>
      </c>
      <c r="S80" s="1229">
        <v>3385.17</v>
      </c>
      <c r="T80" s="1229">
        <v>3385.17</v>
      </c>
      <c r="U80" s="1229">
        <v>2864.83</v>
      </c>
      <c r="V80" s="1229">
        <v>2864.83</v>
      </c>
    </row>
    <row r="81" spans="1:22">
      <c r="A81">
        <v>4089100200</v>
      </c>
      <c r="B81">
        <v>2</v>
      </c>
      <c r="C81">
        <v>4</v>
      </c>
      <c r="D81">
        <v>3</v>
      </c>
      <c r="E81" t="s">
        <v>4983</v>
      </c>
      <c r="F81">
        <v>92</v>
      </c>
      <c r="G81" t="s">
        <v>811</v>
      </c>
      <c r="H81">
        <v>0</v>
      </c>
      <c r="I81" s="1091" t="s">
        <v>4903</v>
      </c>
      <c r="J81">
        <v>1</v>
      </c>
      <c r="K81">
        <v>19</v>
      </c>
      <c r="L81">
        <v>1</v>
      </c>
      <c r="M81">
        <v>4</v>
      </c>
      <c r="N81" t="s">
        <v>4984</v>
      </c>
      <c r="O81">
        <v>13</v>
      </c>
      <c r="P81" s="1229">
        <v>59832.950000000004</v>
      </c>
      <c r="Q81" s="1229">
        <v>-12947.39</v>
      </c>
      <c r="R81" s="1229">
        <v>46885.56</v>
      </c>
      <c r="S81" s="1229">
        <v>35542.19</v>
      </c>
      <c r="T81" s="1229">
        <v>35542.19</v>
      </c>
      <c r="U81" s="1229">
        <v>26935.130000000005</v>
      </c>
      <c r="V81" s="1229">
        <v>26935.13</v>
      </c>
    </row>
    <row r="82" spans="1:22">
      <c r="A82">
        <v>4089100200</v>
      </c>
      <c r="B82">
        <v>2</v>
      </c>
      <c r="C82">
        <v>4</v>
      </c>
      <c r="D82">
        <v>3</v>
      </c>
      <c r="E82" t="s">
        <v>4983</v>
      </c>
      <c r="F82">
        <v>92</v>
      </c>
      <c r="G82" t="s">
        <v>811</v>
      </c>
      <c r="H82">
        <v>0</v>
      </c>
      <c r="I82" s="1091" t="s">
        <v>4911</v>
      </c>
      <c r="J82">
        <v>1</v>
      </c>
      <c r="K82">
        <v>19</v>
      </c>
      <c r="L82">
        <v>1</v>
      </c>
      <c r="M82">
        <v>4</v>
      </c>
      <c r="N82" t="s">
        <v>4984</v>
      </c>
      <c r="O82">
        <v>13</v>
      </c>
      <c r="P82" s="1229">
        <v>240920.2</v>
      </c>
      <c r="Q82" s="1229">
        <v>102626.72</v>
      </c>
      <c r="R82" s="1229">
        <v>343546.9200000001</v>
      </c>
      <c r="S82" s="1229">
        <v>343546.9200000001</v>
      </c>
      <c r="T82" s="1229">
        <v>169675.56</v>
      </c>
      <c r="U82" s="1229">
        <v>169675.56000000003</v>
      </c>
      <c r="V82" s="1229">
        <v>169675.56</v>
      </c>
    </row>
    <row r="83" spans="1:22">
      <c r="A83">
        <v>4089100200</v>
      </c>
      <c r="B83">
        <v>2</v>
      </c>
      <c r="C83">
        <v>4</v>
      </c>
      <c r="D83">
        <v>3</v>
      </c>
      <c r="E83" t="s">
        <v>4983</v>
      </c>
      <c r="F83">
        <v>92</v>
      </c>
      <c r="G83" t="s">
        <v>811</v>
      </c>
      <c r="H83">
        <v>0</v>
      </c>
      <c r="I83" s="1091" t="s">
        <v>4915</v>
      </c>
      <c r="J83">
        <v>1</v>
      </c>
      <c r="K83">
        <v>19</v>
      </c>
      <c r="L83">
        <v>1</v>
      </c>
      <c r="M83">
        <v>4</v>
      </c>
      <c r="N83" t="s">
        <v>4984</v>
      </c>
      <c r="O83">
        <v>13</v>
      </c>
      <c r="P83" s="1229">
        <v>0</v>
      </c>
      <c r="Q83" s="1229">
        <v>32720</v>
      </c>
      <c r="R83" s="1229">
        <v>32720</v>
      </c>
      <c r="S83" s="1229">
        <v>32720</v>
      </c>
      <c r="T83" s="1229">
        <v>32720</v>
      </c>
      <c r="U83" s="1229">
        <v>32720</v>
      </c>
      <c r="V83" s="1229">
        <v>32720</v>
      </c>
    </row>
    <row r="84" spans="1:22">
      <c r="A84">
        <v>4089100200</v>
      </c>
      <c r="B84">
        <v>2</v>
      </c>
      <c r="C84">
        <v>4</v>
      </c>
      <c r="D84">
        <v>3</v>
      </c>
      <c r="E84" t="s">
        <v>4983</v>
      </c>
      <c r="F84">
        <v>92</v>
      </c>
      <c r="G84" t="s">
        <v>811</v>
      </c>
      <c r="H84">
        <v>0</v>
      </c>
      <c r="I84" s="1091" t="s">
        <v>4925</v>
      </c>
      <c r="J84">
        <v>1</v>
      </c>
      <c r="K84">
        <v>19</v>
      </c>
      <c r="L84">
        <v>1</v>
      </c>
      <c r="M84">
        <v>4</v>
      </c>
      <c r="N84" t="s">
        <v>4984</v>
      </c>
      <c r="O84">
        <v>13</v>
      </c>
      <c r="P84" s="1229">
        <v>124447.40000000001</v>
      </c>
      <c r="Q84" s="1229">
        <v>0</v>
      </c>
      <c r="R84" s="1229">
        <v>124447.40000000001</v>
      </c>
      <c r="S84" s="1229">
        <v>81999.070000000007</v>
      </c>
      <c r="T84" s="1229">
        <v>81999.070000000007</v>
      </c>
      <c r="U84" s="1229">
        <v>81999.069999999978</v>
      </c>
      <c r="V84" s="1229">
        <v>81999.070000000007</v>
      </c>
    </row>
    <row r="85" spans="1:22">
      <c r="A85">
        <v>4089100200</v>
      </c>
      <c r="B85">
        <v>2</v>
      </c>
      <c r="C85">
        <v>4</v>
      </c>
      <c r="D85">
        <v>3</v>
      </c>
      <c r="E85" t="s">
        <v>4983</v>
      </c>
      <c r="F85">
        <v>92</v>
      </c>
      <c r="G85" t="s">
        <v>811</v>
      </c>
      <c r="H85">
        <v>0</v>
      </c>
      <c r="I85" s="1091" t="s">
        <v>4932</v>
      </c>
      <c r="J85">
        <v>1</v>
      </c>
      <c r="K85">
        <v>19</v>
      </c>
      <c r="L85">
        <v>1</v>
      </c>
      <c r="M85">
        <v>4</v>
      </c>
      <c r="N85" t="s">
        <v>4984</v>
      </c>
      <c r="O85">
        <v>13</v>
      </c>
      <c r="P85" s="1229">
        <v>22985.15</v>
      </c>
      <c r="Q85" s="1229">
        <v>-13993.18</v>
      </c>
      <c r="R85" s="1229">
        <v>8991.9700000000012</v>
      </c>
      <c r="S85" s="1229">
        <v>2500</v>
      </c>
      <c r="T85" s="1229">
        <v>2500</v>
      </c>
      <c r="U85" s="1229">
        <v>2500</v>
      </c>
      <c r="V85" s="1229">
        <v>2500</v>
      </c>
    </row>
    <row r="86" spans="1:22">
      <c r="A86">
        <v>4089100200</v>
      </c>
      <c r="B86">
        <v>2</v>
      </c>
      <c r="C86">
        <v>4</v>
      </c>
      <c r="D86">
        <v>3</v>
      </c>
      <c r="E86" t="s">
        <v>4983</v>
      </c>
      <c r="F86">
        <v>92</v>
      </c>
      <c r="G86" t="s">
        <v>811</v>
      </c>
      <c r="H86">
        <v>0</v>
      </c>
      <c r="I86" s="1091" t="s">
        <v>4934</v>
      </c>
      <c r="J86">
        <v>1</v>
      </c>
      <c r="K86">
        <v>19</v>
      </c>
      <c r="L86">
        <v>1</v>
      </c>
      <c r="M86">
        <v>4</v>
      </c>
      <c r="N86" t="s">
        <v>4984</v>
      </c>
      <c r="O86">
        <v>13</v>
      </c>
      <c r="P86" s="1229">
        <v>11252.72</v>
      </c>
      <c r="Q86" s="1229">
        <v>0</v>
      </c>
      <c r="R86" s="1229">
        <v>11252.72</v>
      </c>
      <c r="S86" s="1229">
        <v>5290</v>
      </c>
      <c r="T86" s="1229">
        <v>5290</v>
      </c>
      <c r="U86" s="1229">
        <v>5290</v>
      </c>
      <c r="V86" s="1229">
        <v>5290</v>
      </c>
    </row>
    <row r="87" spans="1:22">
      <c r="A87">
        <v>4089100200</v>
      </c>
      <c r="B87">
        <v>2</v>
      </c>
      <c r="C87">
        <v>4</v>
      </c>
      <c r="D87">
        <v>3</v>
      </c>
      <c r="E87" t="s">
        <v>4983</v>
      </c>
      <c r="F87">
        <v>92</v>
      </c>
      <c r="G87" t="s">
        <v>811</v>
      </c>
      <c r="H87">
        <v>0</v>
      </c>
      <c r="I87" s="1091" t="s">
        <v>4938</v>
      </c>
      <c r="J87">
        <v>1</v>
      </c>
      <c r="K87">
        <v>19</v>
      </c>
      <c r="L87">
        <v>1</v>
      </c>
      <c r="M87">
        <v>4</v>
      </c>
      <c r="N87" t="s">
        <v>4984</v>
      </c>
      <c r="O87">
        <v>13</v>
      </c>
      <c r="P87" s="1229">
        <v>25587.14</v>
      </c>
      <c r="Q87" s="1229">
        <v>-1543.79</v>
      </c>
      <c r="R87" s="1229">
        <v>24043.350000000002</v>
      </c>
      <c r="S87" s="1229">
        <v>20918.989999999998</v>
      </c>
      <c r="T87" s="1229">
        <v>20918.989999999998</v>
      </c>
      <c r="U87" s="1229">
        <v>15988.99</v>
      </c>
      <c r="V87" s="1229">
        <v>15988.99</v>
      </c>
    </row>
    <row r="88" spans="1:22">
      <c r="A88">
        <v>4089100200</v>
      </c>
      <c r="B88">
        <v>2</v>
      </c>
      <c r="C88">
        <v>4</v>
      </c>
      <c r="D88">
        <v>3</v>
      </c>
      <c r="E88" t="s">
        <v>4983</v>
      </c>
      <c r="F88">
        <v>92</v>
      </c>
      <c r="G88" t="s">
        <v>811</v>
      </c>
      <c r="H88">
        <v>0</v>
      </c>
      <c r="I88" s="1091" t="s">
        <v>4940</v>
      </c>
      <c r="J88">
        <v>1</v>
      </c>
      <c r="K88">
        <v>19</v>
      </c>
      <c r="L88">
        <v>1</v>
      </c>
      <c r="M88">
        <v>4</v>
      </c>
      <c r="N88" t="s">
        <v>4984</v>
      </c>
      <c r="O88">
        <v>13</v>
      </c>
      <c r="P88" s="1229">
        <v>198577.39</v>
      </c>
      <c r="Q88" s="1229">
        <v>41422.61</v>
      </c>
      <c r="R88" s="1229">
        <v>240000</v>
      </c>
      <c r="S88" s="1229">
        <v>240000</v>
      </c>
      <c r="T88" s="1229">
        <v>120000</v>
      </c>
      <c r="U88" s="1229">
        <v>80000</v>
      </c>
      <c r="V88" s="1229">
        <v>80000</v>
      </c>
    </row>
    <row r="89" spans="1:22">
      <c r="A89">
        <v>4089100200</v>
      </c>
      <c r="B89">
        <v>2</v>
      </c>
      <c r="C89">
        <v>4</v>
      </c>
      <c r="D89">
        <v>3</v>
      </c>
      <c r="E89" t="s">
        <v>4983</v>
      </c>
      <c r="F89">
        <v>92</v>
      </c>
      <c r="G89" t="s">
        <v>811</v>
      </c>
      <c r="H89">
        <v>0</v>
      </c>
      <c r="I89" s="1091" t="s">
        <v>4942</v>
      </c>
      <c r="J89">
        <v>1</v>
      </c>
      <c r="K89">
        <v>19</v>
      </c>
      <c r="L89">
        <v>1</v>
      </c>
      <c r="M89">
        <v>4</v>
      </c>
      <c r="N89" t="s">
        <v>4984</v>
      </c>
      <c r="O89">
        <v>13</v>
      </c>
      <c r="P89" s="1229">
        <v>15748.29</v>
      </c>
      <c r="Q89" s="1229">
        <v>0</v>
      </c>
      <c r="R89" s="1229">
        <v>15748.29</v>
      </c>
      <c r="S89" s="1229">
        <v>8550</v>
      </c>
      <c r="T89" s="1229">
        <v>8550</v>
      </c>
      <c r="U89" s="1229">
        <v>8550</v>
      </c>
      <c r="V89" s="1229">
        <v>8550</v>
      </c>
    </row>
    <row r="90" spans="1:22">
      <c r="A90">
        <v>4089100200</v>
      </c>
      <c r="B90">
        <v>2</v>
      </c>
      <c r="C90">
        <v>4</v>
      </c>
      <c r="D90">
        <v>3</v>
      </c>
      <c r="E90" t="s">
        <v>4983</v>
      </c>
      <c r="F90">
        <v>92</v>
      </c>
      <c r="G90" t="s">
        <v>811</v>
      </c>
      <c r="H90">
        <v>0</v>
      </c>
      <c r="I90" s="1091">
        <v>36301</v>
      </c>
      <c r="J90">
        <v>1</v>
      </c>
      <c r="K90">
        <v>19</v>
      </c>
      <c r="L90">
        <v>1</v>
      </c>
      <c r="M90">
        <v>4</v>
      </c>
      <c r="N90" t="s">
        <v>4984</v>
      </c>
      <c r="O90">
        <v>13</v>
      </c>
      <c r="P90" s="1229">
        <v>428461.55</v>
      </c>
      <c r="Q90" s="1229">
        <v>-41880.160000000003</v>
      </c>
      <c r="R90" s="1229">
        <v>386581.39</v>
      </c>
      <c r="S90" s="1229">
        <v>40792.550000000003</v>
      </c>
      <c r="T90" s="1229">
        <v>40792.550000000003</v>
      </c>
      <c r="U90" s="1229">
        <v>40792.550000000003</v>
      </c>
      <c r="V90" s="1229">
        <v>40792.550000000003</v>
      </c>
    </row>
    <row r="91" spans="1:22">
      <c r="A91">
        <v>4089100200</v>
      </c>
      <c r="B91">
        <v>2</v>
      </c>
      <c r="C91">
        <v>4</v>
      </c>
      <c r="D91">
        <v>3</v>
      </c>
      <c r="E91" t="s">
        <v>4983</v>
      </c>
      <c r="F91">
        <v>92</v>
      </c>
      <c r="G91" t="s">
        <v>811</v>
      </c>
      <c r="H91">
        <v>0</v>
      </c>
      <c r="I91" s="1091">
        <v>36601</v>
      </c>
      <c r="J91">
        <v>1</v>
      </c>
      <c r="K91">
        <v>19</v>
      </c>
      <c r="L91">
        <v>1</v>
      </c>
      <c r="M91">
        <v>4</v>
      </c>
      <c r="N91" t="s">
        <v>4984</v>
      </c>
      <c r="O91">
        <v>13</v>
      </c>
      <c r="P91" s="1229">
        <v>17375.52</v>
      </c>
      <c r="Q91" s="1229">
        <v>0</v>
      </c>
      <c r="R91" s="1229">
        <v>17375.52</v>
      </c>
      <c r="S91" s="1229">
        <v>8750</v>
      </c>
      <c r="T91" s="1229">
        <v>8750</v>
      </c>
      <c r="U91" s="1229">
        <v>8750</v>
      </c>
      <c r="V91" s="1229">
        <v>8750</v>
      </c>
    </row>
    <row r="92" spans="1:22">
      <c r="A92">
        <v>4089100200</v>
      </c>
      <c r="B92">
        <v>2</v>
      </c>
      <c r="C92">
        <v>4</v>
      </c>
      <c r="D92">
        <v>3</v>
      </c>
      <c r="E92" t="s">
        <v>4983</v>
      </c>
      <c r="F92">
        <v>92</v>
      </c>
      <c r="G92" t="s">
        <v>811</v>
      </c>
      <c r="H92">
        <v>0</v>
      </c>
      <c r="I92" s="1091">
        <v>37201</v>
      </c>
      <c r="J92">
        <v>1</v>
      </c>
      <c r="K92">
        <v>19</v>
      </c>
      <c r="L92">
        <v>1</v>
      </c>
      <c r="M92">
        <v>4</v>
      </c>
      <c r="N92" t="s">
        <v>4984</v>
      </c>
      <c r="O92">
        <v>13</v>
      </c>
      <c r="P92" s="1229">
        <v>4062.98</v>
      </c>
      <c r="Q92" s="1229">
        <v>0</v>
      </c>
      <c r="R92" s="1229">
        <v>4062.98</v>
      </c>
      <c r="S92" s="1229">
        <v>133.62</v>
      </c>
      <c r="T92" s="1229">
        <v>133.62</v>
      </c>
      <c r="U92" s="1229">
        <v>133.62</v>
      </c>
      <c r="V92" s="1229">
        <v>133.62</v>
      </c>
    </row>
    <row r="93" spans="1:22">
      <c r="A93">
        <v>4089100200</v>
      </c>
      <c r="B93">
        <v>2</v>
      </c>
      <c r="C93">
        <v>4</v>
      </c>
      <c r="D93">
        <v>3</v>
      </c>
      <c r="E93" t="s">
        <v>4983</v>
      </c>
      <c r="F93">
        <v>92</v>
      </c>
      <c r="G93" t="s">
        <v>811</v>
      </c>
      <c r="H93">
        <v>0</v>
      </c>
      <c r="I93" s="1091" t="s">
        <v>4955</v>
      </c>
      <c r="J93">
        <v>1</v>
      </c>
      <c r="K93">
        <v>19</v>
      </c>
      <c r="L93">
        <v>1</v>
      </c>
      <c r="M93">
        <v>4</v>
      </c>
      <c r="N93" t="s">
        <v>4984</v>
      </c>
      <c r="O93">
        <v>13</v>
      </c>
      <c r="P93" s="1229">
        <v>57735.85</v>
      </c>
      <c r="Q93" s="1229">
        <v>0</v>
      </c>
      <c r="R93" s="1229">
        <v>57735.85</v>
      </c>
      <c r="S93" s="1229">
        <v>18694.940000000002</v>
      </c>
      <c r="T93" s="1229">
        <v>18694.939999999999</v>
      </c>
      <c r="U93" s="1229">
        <v>18694.940000000002</v>
      </c>
      <c r="V93" s="1229">
        <v>18694.940000000002</v>
      </c>
    </row>
    <row r="94" spans="1:22">
      <c r="A94">
        <v>4089100200</v>
      </c>
      <c r="B94">
        <v>2</v>
      </c>
      <c r="C94">
        <v>4</v>
      </c>
      <c r="D94">
        <v>3</v>
      </c>
      <c r="E94" t="s">
        <v>4983</v>
      </c>
      <c r="F94">
        <v>92</v>
      </c>
      <c r="G94" t="s">
        <v>811</v>
      </c>
      <c r="H94">
        <v>0</v>
      </c>
      <c r="I94" s="1091" t="s">
        <v>4960</v>
      </c>
      <c r="J94">
        <v>1</v>
      </c>
      <c r="K94">
        <v>19</v>
      </c>
      <c r="L94">
        <v>1</v>
      </c>
      <c r="M94">
        <v>4</v>
      </c>
      <c r="N94" t="s">
        <v>4984</v>
      </c>
      <c r="O94">
        <v>13</v>
      </c>
      <c r="P94" s="1229">
        <v>238584.54</v>
      </c>
      <c r="Q94" s="1229">
        <v>1190.0000000000009</v>
      </c>
      <c r="R94" s="1229">
        <v>239774.54</v>
      </c>
      <c r="S94" s="1229">
        <v>239774.53999999998</v>
      </c>
      <c r="T94" s="1229">
        <v>187260.85999999996</v>
      </c>
      <c r="U94" s="1229">
        <v>104360.86</v>
      </c>
      <c r="V94" s="1229">
        <v>104360.86</v>
      </c>
    </row>
    <row r="95" spans="1:22">
      <c r="A95">
        <v>4089100200</v>
      </c>
      <c r="B95">
        <v>2</v>
      </c>
      <c r="C95">
        <v>4</v>
      </c>
      <c r="D95">
        <v>3</v>
      </c>
      <c r="E95" t="s">
        <v>4983</v>
      </c>
      <c r="F95">
        <v>92</v>
      </c>
      <c r="G95" t="s">
        <v>811</v>
      </c>
      <c r="H95">
        <v>0</v>
      </c>
      <c r="I95" s="1091" t="s">
        <v>4962</v>
      </c>
      <c r="J95">
        <v>1</v>
      </c>
      <c r="K95">
        <v>19</v>
      </c>
      <c r="L95">
        <v>1</v>
      </c>
      <c r="M95">
        <v>4</v>
      </c>
      <c r="N95" t="s">
        <v>4984</v>
      </c>
      <c r="O95">
        <v>13</v>
      </c>
      <c r="P95" s="1229">
        <v>26847.71</v>
      </c>
      <c r="Q95" s="1229">
        <v>0</v>
      </c>
      <c r="R95" s="1229">
        <v>26847.71</v>
      </c>
      <c r="S95" s="1229">
        <v>7500</v>
      </c>
      <c r="T95" s="1229">
        <v>7500</v>
      </c>
      <c r="U95" s="1229">
        <v>7500</v>
      </c>
      <c r="V95" s="1229">
        <v>7500</v>
      </c>
    </row>
    <row r="96" spans="1:22">
      <c r="A96">
        <v>4089100200</v>
      </c>
      <c r="B96">
        <v>2</v>
      </c>
      <c r="C96">
        <v>4</v>
      </c>
      <c r="D96">
        <v>3</v>
      </c>
      <c r="E96" t="s">
        <v>4983</v>
      </c>
      <c r="F96">
        <v>92</v>
      </c>
      <c r="G96" t="s">
        <v>811</v>
      </c>
      <c r="H96">
        <v>0</v>
      </c>
      <c r="I96" s="1091" t="s">
        <v>4966</v>
      </c>
      <c r="J96">
        <v>1</v>
      </c>
      <c r="K96">
        <v>19</v>
      </c>
      <c r="L96">
        <v>1</v>
      </c>
      <c r="M96">
        <v>4</v>
      </c>
      <c r="N96" t="s">
        <v>4984</v>
      </c>
      <c r="O96">
        <v>13</v>
      </c>
      <c r="P96" s="1229">
        <v>6861.95</v>
      </c>
      <c r="Q96" s="1229">
        <v>0</v>
      </c>
      <c r="R96" s="1229">
        <v>6861.95</v>
      </c>
      <c r="S96" s="1229">
        <v>0</v>
      </c>
      <c r="T96" s="1229">
        <v>0</v>
      </c>
      <c r="U96" s="1229">
        <v>0</v>
      </c>
      <c r="V96" s="1229">
        <v>0</v>
      </c>
    </row>
    <row r="97" spans="1:22">
      <c r="A97">
        <v>4089100200</v>
      </c>
      <c r="B97">
        <v>2</v>
      </c>
      <c r="C97">
        <v>4</v>
      </c>
      <c r="D97">
        <v>3</v>
      </c>
      <c r="E97" t="s">
        <v>4983</v>
      </c>
      <c r="F97">
        <v>92</v>
      </c>
      <c r="G97" t="s">
        <v>811</v>
      </c>
      <c r="H97">
        <v>0</v>
      </c>
      <c r="I97" s="1091" t="s">
        <v>4968</v>
      </c>
      <c r="J97">
        <v>1</v>
      </c>
      <c r="K97">
        <v>19</v>
      </c>
      <c r="L97">
        <v>1</v>
      </c>
      <c r="M97">
        <v>4</v>
      </c>
      <c r="N97" t="s">
        <v>4984</v>
      </c>
      <c r="O97">
        <v>13</v>
      </c>
      <c r="P97" s="1229">
        <v>7285.71</v>
      </c>
      <c r="Q97" s="1229">
        <v>0</v>
      </c>
      <c r="R97" s="1229">
        <v>7285.71</v>
      </c>
      <c r="S97" s="1229">
        <v>0</v>
      </c>
      <c r="T97" s="1229">
        <v>0</v>
      </c>
      <c r="U97" s="1229">
        <v>0</v>
      </c>
      <c r="V97" s="1229">
        <v>0</v>
      </c>
    </row>
    <row r="98" spans="1:22">
      <c r="A98">
        <v>4089100200</v>
      </c>
      <c r="B98">
        <v>2</v>
      </c>
      <c r="C98">
        <v>4</v>
      </c>
      <c r="D98">
        <v>3</v>
      </c>
      <c r="E98" t="s">
        <v>4983</v>
      </c>
      <c r="F98">
        <v>92</v>
      </c>
      <c r="G98" t="s">
        <v>811</v>
      </c>
      <c r="H98">
        <v>0</v>
      </c>
      <c r="I98" s="1091" t="s">
        <v>4970</v>
      </c>
      <c r="J98">
        <v>1</v>
      </c>
      <c r="K98">
        <v>19</v>
      </c>
      <c r="L98">
        <v>1</v>
      </c>
      <c r="M98">
        <v>4</v>
      </c>
      <c r="N98" t="s">
        <v>4984</v>
      </c>
      <c r="O98">
        <v>13</v>
      </c>
      <c r="P98" s="1229">
        <v>483390.88</v>
      </c>
      <c r="Q98" s="1229">
        <v>0</v>
      </c>
      <c r="R98" s="1229">
        <v>483390.88</v>
      </c>
      <c r="S98" s="1229">
        <v>277026</v>
      </c>
      <c r="T98" s="1229">
        <v>277026</v>
      </c>
      <c r="U98" s="1229">
        <v>44928</v>
      </c>
      <c r="V98" s="1229">
        <v>44928</v>
      </c>
    </row>
    <row r="99" spans="1:22">
      <c r="A99">
        <v>4089100300</v>
      </c>
      <c r="B99">
        <v>2</v>
      </c>
      <c r="C99">
        <v>4</v>
      </c>
      <c r="D99">
        <v>3</v>
      </c>
      <c r="E99" t="s">
        <v>4983</v>
      </c>
      <c r="F99">
        <v>92</v>
      </c>
      <c r="G99" t="s">
        <v>811</v>
      </c>
      <c r="H99">
        <v>0</v>
      </c>
      <c r="I99" s="1091">
        <v>11301</v>
      </c>
      <c r="J99">
        <v>1</v>
      </c>
      <c r="K99">
        <v>19</v>
      </c>
      <c r="L99">
        <v>1</v>
      </c>
      <c r="M99">
        <v>4</v>
      </c>
      <c r="N99" t="s">
        <v>4984</v>
      </c>
      <c r="O99">
        <v>13</v>
      </c>
      <c r="P99" s="1229">
        <v>3153923.74</v>
      </c>
      <c r="Q99" s="1229">
        <v>0</v>
      </c>
      <c r="R99" s="1229">
        <v>3153923.74</v>
      </c>
      <c r="S99" s="1229">
        <v>3153923.74</v>
      </c>
      <c r="T99" s="1229">
        <v>1873274.9500000007</v>
      </c>
      <c r="U99" s="1229">
        <v>1873274.9500000007</v>
      </c>
      <c r="V99" s="1229">
        <v>1873274.9500000007</v>
      </c>
    </row>
    <row r="100" spans="1:22">
      <c r="A100">
        <v>4089100300</v>
      </c>
      <c r="B100">
        <v>2</v>
      </c>
      <c r="C100">
        <v>4</v>
      </c>
      <c r="D100">
        <v>3</v>
      </c>
      <c r="E100" t="s">
        <v>4983</v>
      </c>
      <c r="F100">
        <v>92</v>
      </c>
      <c r="G100" t="s">
        <v>811</v>
      </c>
      <c r="H100">
        <v>0</v>
      </c>
      <c r="I100" s="1091">
        <v>11303</v>
      </c>
      <c r="J100">
        <v>1</v>
      </c>
      <c r="K100">
        <v>19</v>
      </c>
      <c r="L100">
        <v>1</v>
      </c>
      <c r="M100">
        <v>4</v>
      </c>
      <c r="N100" t="s">
        <v>4984</v>
      </c>
      <c r="O100">
        <v>13</v>
      </c>
      <c r="P100" s="1229">
        <v>15427.61</v>
      </c>
      <c r="Q100" s="1229">
        <v>0</v>
      </c>
      <c r="R100" s="1229">
        <v>15427.61</v>
      </c>
      <c r="S100" s="1229">
        <v>15427.61</v>
      </c>
      <c r="T100" s="1229">
        <v>7084.4000000000005</v>
      </c>
      <c r="U100" s="1229">
        <v>7084.4000000000005</v>
      </c>
      <c r="V100" s="1229">
        <v>7084.4000000000005</v>
      </c>
    </row>
    <row r="101" spans="1:22">
      <c r="A101">
        <v>4089100300</v>
      </c>
      <c r="B101">
        <v>2</v>
      </c>
      <c r="C101">
        <v>4</v>
      </c>
      <c r="D101">
        <v>3</v>
      </c>
      <c r="E101" t="s">
        <v>4983</v>
      </c>
      <c r="F101">
        <v>92</v>
      </c>
      <c r="G101" t="s">
        <v>811</v>
      </c>
      <c r="H101">
        <v>0</v>
      </c>
      <c r="I101" s="1091">
        <v>11308</v>
      </c>
      <c r="J101">
        <v>1</v>
      </c>
      <c r="K101">
        <v>19</v>
      </c>
      <c r="L101">
        <v>1</v>
      </c>
      <c r="M101">
        <v>4</v>
      </c>
      <c r="N101" t="s">
        <v>4984</v>
      </c>
      <c r="O101">
        <v>13</v>
      </c>
      <c r="P101" s="1229">
        <v>128201.57</v>
      </c>
      <c r="Q101" s="1229">
        <v>0</v>
      </c>
      <c r="R101" s="1229">
        <v>128201.57</v>
      </c>
      <c r="S101" s="1229">
        <v>128201.57</v>
      </c>
      <c r="T101" s="1229">
        <v>90000</v>
      </c>
      <c r="U101" s="1229">
        <v>90000</v>
      </c>
      <c r="V101" s="1229">
        <v>90000</v>
      </c>
    </row>
    <row r="102" spans="1:22">
      <c r="A102">
        <v>4089100300</v>
      </c>
      <c r="B102">
        <v>2</v>
      </c>
      <c r="C102">
        <v>4</v>
      </c>
      <c r="D102">
        <v>3</v>
      </c>
      <c r="E102" t="s">
        <v>4983</v>
      </c>
      <c r="F102">
        <v>92</v>
      </c>
      <c r="G102" t="s">
        <v>811</v>
      </c>
      <c r="H102">
        <v>0</v>
      </c>
      <c r="I102" s="1091">
        <v>13201</v>
      </c>
      <c r="J102">
        <v>1</v>
      </c>
      <c r="K102">
        <v>19</v>
      </c>
      <c r="L102">
        <v>1</v>
      </c>
      <c r="M102">
        <v>4</v>
      </c>
      <c r="N102" t="s">
        <v>4984</v>
      </c>
      <c r="O102">
        <v>13</v>
      </c>
      <c r="P102" s="1229">
        <v>431986.47000000003</v>
      </c>
      <c r="Q102" s="1229">
        <v>0</v>
      </c>
      <c r="R102" s="1229">
        <v>431986.47000000003</v>
      </c>
      <c r="S102" s="1229">
        <v>431986.47000000003</v>
      </c>
      <c r="T102" s="1229">
        <v>196992.18</v>
      </c>
      <c r="U102" s="1229">
        <v>196992.18</v>
      </c>
      <c r="V102" s="1229">
        <v>196992.18</v>
      </c>
    </row>
    <row r="103" spans="1:22">
      <c r="A103">
        <v>4089100300</v>
      </c>
      <c r="B103">
        <v>2</v>
      </c>
      <c r="C103">
        <v>4</v>
      </c>
      <c r="D103">
        <v>3</v>
      </c>
      <c r="E103" t="s">
        <v>4983</v>
      </c>
      <c r="F103">
        <v>92</v>
      </c>
      <c r="G103" t="s">
        <v>811</v>
      </c>
      <c r="H103">
        <v>0</v>
      </c>
      <c r="I103" s="1091">
        <v>13202</v>
      </c>
      <c r="J103">
        <v>1</v>
      </c>
      <c r="K103">
        <v>19</v>
      </c>
      <c r="L103">
        <v>1</v>
      </c>
      <c r="M103">
        <v>4</v>
      </c>
      <c r="N103" t="s">
        <v>4984</v>
      </c>
      <c r="O103">
        <v>13</v>
      </c>
      <c r="P103" s="1229">
        <v>454203.59</v>
      </c>
      <c r="Q103" s="1229">
        <v>0</v>
      </c>
      <c r="R103" s="1229">
        <v>454203.59</v>
      </c>
      <c r="S103" s="1229">
        <v>454203.59</v>
      </c>
      <c r="T103" s="1229">
        <v>316121.58</v>
      </c>
      <c r="U103" s="1229">
        <v>0</v>
      </c>
      <c r="V103" s="1229">
        <v>0</v>
      </c>
    </row>
    <row r="104" spans="1:22">
      <c r="A104">
        <v>4089100300</v>
      </c>
      <c r="B104">
        <v>2</v>
      </c>
      <c r="C104">
        <v>4</v>
      </c>
      <c r="D104">
        <v>3</v>
      </c>
      <c r="E104" t="s">
        <v>4983</v>
      </c>
      <c r="F104">
        <v>92</v>
      </c>
      <c r="G104" t="s">
        <v>811</v>
      </c>
      <c r="H104">
        <v>0</v>
      </c>
      <c r="I104" s="1091">
        <v>13301</v>
      </c>
      <c r="J104">
        <v>1</v>
      </c>
      <c r="K104">
        <v>19</v>
      </c>
      <c r="L104">
        <v>1</v>
      </c>
      <c r="M104">
        <v>4</v>
      </c>
      <c r="N104" t="s">
        <v>4984</v>
      </c>
      <c r="O104">
        <v>13</v>
      </c>
      <c r="P104" s="1229">
        <v>411417.25</v>
      </c>
      <c r="Q104" s="1229">
        <v>0</v>
      </c>
      <c r="R104" s="1229">
        <v>411417.25</v>
      </c>
      <c r="S104" s="1229">
        <v>411417.25</v>
      </c>
      <c r="T104" s="1229">
        <v>210843.09999999998</v>
      </c>
      <c r="U104" s="1229">
        <v>210843.1</v>
      </c>
      <c r="V104" s="1229">
        <v>210843.09999999998</v>
      </c>
    </row>
    <row r="105" spans="1:22">
      <c r="A105">
        <v>4089100300</v>
      </c>
      <c r="B105">
        <v>2</v>
      </c>
      <c r="C105">
        <v>4</v>
      </c>
      <c r="D105">
        <v>3</v>
      </c>
      <c r="E105" t="s">
        <v>4983</v>
      </c>
      <c r="F105">
        <v>92</v>
      </c>
      <c r="G105" t="s">
        <v>811</v>
      </c>
      <c r="H105">
        <v>0</v>
      </c>
      <c r="I105" s="1091">
        <v>14101</v>
      </c>
      <c r="J105">
        <v>1</v>
      </c>
      <c r="K105">
        <v>19</v>
      </c>
      <c r="L105">
        <v>1</v>
      </c>
      <c r="M105">
        <v>4</v>
      </c>
      <c r="N105" t="s">
        <v>4984</v>
      </c>
      <c r="O105">
        <v>13</v>
      </c>
      <c r="P105" s="1229">
        <v>312523.42</v>
      </c>
      <c r="Q105" s="1229">
        <v>0</v>
      </c>
      <c r="R105" s="1229">
        <v>312523.42</v>
      </c>
      <c r="S105" s="1229">
        <v>312523.42</v>
      </c>
      <c r="T105" s="1229">
        <v>206490.71000000005</v>
      </c>
      <c r="U105" s="1229">
        <v>171527.45</v>
      </c>
      <c r="V105" s="1229">
        <v>171527.45</v>
      </c>
    </row>
    <row r="106" spans="1:22">
      <c r="A106">
        <v>4089100300</v>
      </c>
      <c r="B106">
        <v>2</v>
      </c>
      <c r="C106">
        <v>4</v>
      </c>
      <c r="D106">
        <v>3</v>
      </c>
      <c r="E106" t="s">
        <v>4983</v>
      </c>
      <c r="F106">
        <v>92</v>
      </c>
      <c r="G106" t="s">
        <v>811</v>
      </c>
      <c r="H106">
        <v>0</v>
      </c>
      <c r="I106" s="1091">
        <v>14201</v>
      </c>
      <c r="J106">
        <v>1</v>
      </c>
      <c r="K106">
        <v>19</v>
      </c>
      <c r="L106">
        <v>1</v>
      </c>
      <c r="M106">
        <v>4</v>
      </c>
      <c r="N106" t="s">
        <v>4984</v>
      </c>
      <c r="O106">
        <v>13</v>
      </c>
      <c r="P106" s="1229">
        <v>166728.82</v>
      </c>
      <c r="Q106" s="1229">
        <v>0</v>
      </c>
      <c r="R106" s="1229">
        <v>166728.82</v>
      </c>
      <c r="S106" s="1229">
        <v>166728.82</v>
      </c>
      <c r="T106" s="1229">
        <v>114858.53000000003</v>
      </c>
      <c r="U106" s="1229">
        <v>37209.71</v>
      </c>
      <c r="V106" s="1229">
        <v>37209.71</v>
      </c>
    </row>
    <row r="107" spans="1:22">
      <c r="A107">
        <v>4089100300</v>
      </c>
      <c r="B107">
        <v>2</v>
      </c>
      <c r="C107">
        <v>4</v>
      </c>
      <c r="D107">
        <v>3</v>
      </c>
      <c r="E107" t="s">
        <v>4983</v>
      </c>
      <c r="F107">
        <v>92</v>
      </c>
      <c r="G107" t="s">
        <v>811</v>
      </c>
      <c r="H107">
        <v>0</v>
      </c>
      <c r="I107" s="1091">
        <v>14301</v>
      </c>
      <c r="J107">
        <v>1</v>
      </c>
      <c r="K107">
        <v>19</v>
      </c>
      <c r="L107">
        <v>1</v>
      </c>
      <c r="M107">
        <v>4</v>
      </c>
      <c r="N107" t="s">
        <v>4984</v>
      </c>
      <c r="O107">
        <v>13</v>
      </c>
      <c r="P107" s="1229">
        <v>209062.34</v>
      </c>
      <c r="Q107" s="1229">
        <v>0</v>
      </c>
      <c r="R107" s="1229">
        <v>209062.34</v>
      </c>
      <c r="S107" s="1229">
        <v>209062.34</v>
      </c>
      <c r="T107" s="1229">
        <v>138532.97999999998</v>
      </c>
      <c r="U107" s="1229">
        <v>44997.020000000004</v>
      </c>
      <c r="V107" s="1229">
        <v>44997.020000000004</v>
      </c>
    </row>
    <row r="108" spans="1:22">
      <c r="A108">
        <v>4089100300</v>
      </c>
      <c r="B108">
        <v>2</v>
      </c>
      <c r="C108">
        <v>4</v>
      </c>
      <c r="D108">
        <v>3</v>
      </c>
      <c r="E108" t="s">
        <v>4983</v>
      </c>
      <c r="F108">
        <v>92</v>
      </c>
      <c r="G108" t="s">
        <v>811</v>
      </c>
      <c r="H108">
        <v>0</v>
      </c>
      <c r="I108" s="1091">
        <v>15101</v>
      </c>
      <c r="J108">
        <v>1</v>
      </c>
      <c r="K108">
        <v>19</v>
      </c>
      <c r="L108">
        <v>1</v>
      </c>
      <c r="M108">
        <v>4</v>
      </c>
      <c r="N108" t="s">
        <v>4984</v>
      </c>
      <c r="O108">
        <v>13</v>
      </c>
      <c r="P108" s="1229">
        <v>276452.28000000003</v>
      </c>
      <c r="Q108" s="1229">
        <v>0</v>
      </c>
      <c r="R108" s="1229">
        <v>276452.28000000003</v>
      </c>
      <c r="S108" s="1229">
        <v>276452.28000000003</v>
      </c>
      <c r="T108" s="1229">
        <v>167974.68000000014</v>
      </c>
      <c r="U108" s="1229">
        <v>0</v>
      </c>
      <c r="V108" s="1229">
        <v>0</v>
      </c>
    </row>
    <row r="109" spans="1:22">
      <c r="A109">
        <v>4089100300</v>
      </c>
      <c r="B109">
        <v>2</v>
      </c>
      <c r="C109">
        <v>4</v>
      </c>
      <c r="D109">
        <v>3</v>
      </c>
      <c r="E109" t="s">
        <v>4983</v>
      </c>
      <c r="F109">
        <v>92</v>
      </c>
      <c r="G109" t="s">
        <v>811</v>
      </c>
      <c r="H109">
        <v>0</v>
      </c>
      <c r="I109" s="1091">
        <v>15404</v>
      </c>
      <c r="J109">
        <v>1</v>
      </c>
      <c r="K109">
        <v>19</v>
      </c>
      <c r="L109">
        <v>1</v>
      </c>
      <c r="M109">
        <v>4</v>
      </c>
      <c r="N109" t="s">
        <v>4984</v>
      </c>
      <c r="O109">
        <v>13</v>
      </c>
      <c r="P109" s="1229">
        <v>19987.900000000001</v>
      </c>
      <c r="Q109" s="1229">
        <v>0</v>
      </c>
      <c r="R109" s="1229">
        <v>19987.900000000001</v>
      </c>
      <c r="S109" s="1229">
        <v>19987.900000000001</v>
      </c>
      <c r="T109" s="1229">
        <v>14407.18</v>
      </c>
      <c r="U109" s="1229">
        <v>14407.18</v>
      </c>
      <c r="V109" s="1229">
        <v>14407.18</v>
      </c>
    </row>
    <row r="110" spans="1:22">
      <c r="A110">
        <v>4089100300</v>
      </c>
      <c r="B110">
        <v>2</v>
      </c>
      <c r="C110">
        <v>4</v>
      </c>
      <c r="D110">
        <v>3</v>
      </c>
      <c r="E110" t="s">
        <v>4983</v>
      </c>
      <c r="F110">
        <v>92</v>
      </c>
      <c r="G110" t="s">
        <v>811</v>
      </c>
      <c r="H110">
        <v>0</v>
      </c>
      <c r="I110" s="1091">
        <v>15901</v>
      </c>
      <c r="J110">
        <v>1</v>
      </c>
      <c r="K110">
        <v>19</v>
      </c>
      <c r="L110">
        <v>1</v>
      </c>
      <c r="M110">
        <v>4</v>
      </c>
      <c r="N110" t="s">
        <v>4984</v>
      </c>
      <c r="O110">
        <v>13</v>
      </c>
      <c r="P110" s="1229">
        <v>37993.46</v>
      </c>
      <c r="Q110" s="1229">
        <v>2500</v>
      </c>
      <c r="R110" s="1229">
        <v>40493.46</v>
      </c>
      <c r="S110" s="1229">
        <v>40493.46</v>
      </c>
      <c r="T110" s="1229">
        <v>40624.699999999997</v>
      </c>
      <c r="U110" s="1229">
        <v>36593.5</v>
      </c>
      <c r="V110" s="1229">
        <v>36593.5</v>
      </c>
    </row>
    <row r="111" spans="1:22">
      <c r="A111">
        <v>4089100300</v>
      </c>
      <c r="B111">
        <v>2</v>
      </c>
      <c r="C111">
        <v>4</v>
      </c>
      <c r="D111">
        <v>3</v>
      </c>
      <c r="E111" t="s">
        <v>4983</v>
      </c>
      <c r="F111">
        <v>92</v>
      </c>
      <c r="G111" t="s">
        <v>811</v>
      </c>
      <c r="H111">
        <v>0</v>
      </c>
      <c r="I111" s="1091">
        <v>17102</v>
      </c>
      <c r="J111">
        <v>1</v>
      </c>
      <c r="K111">
        <v>19</v>
      </c>
      <c r="L111">
        <v>1</v>
      </c>
      <c r="M111">
        <v>4</v>
      </c>
      <c r="N111" t="s">
        <v>4984</v>
      </c>
      <c r="O111">
        <v>13</v>
      </c>
      <c r="P111" s="1229">
        <v>178875.87</v>
      </c>
      <c r="Q111" s="1229">
        <v>0</v>
      </c>
      <c r="R111" s="1229">
        <v>178875.87</v>
      </c>
      <c r="S111" s="1229">
        <v>178875.87</v>
      </c>
      <c r="T111" s="1229">
        <v>175368.56999999998</v>
      </c>
      <c r="U111" s="1229">
        <v>175368.57</v>
      </c>
      <c r="V111" s="1229">
        <v>175368.57</v>
      </c>
    </row>
    <row r="112" spans="1:22">
      <c r="A112">
        <v>4089100300</v>
      </c>
      <c r="B112">
        <v>2</v>
      </c>
      <c r="C112">
        <v>4</v>
      </c>
      <c r="D112">
        <v>3</v>
      </c>
      <c r="E112" t="s">
        <v>4983</v>
      </c>
      <c r="F112">
        <v>92</v>
      </c>
      <c r="G112" t="s">
        <v>811</v>
      </c>
      <c r="H112">
        <v>0</v>
      </c>
      <c r="I112" s="1091" t="s">
        <v>4843</v>
      </c>
      <c r="J112">
        <v>1</v>
      </c>
      <c r="K112">
        <v>19</v>
      </c>
      <c r="L112">
        <v>1</v>
      </c>
      <c r="M112">
        <v>4</v>
      </c>
      <c r="N112" t="s">
        <v>4984</v>
      </c>
      <c r="O112">
        <v>13</v>
      </c>
      <c r="P112" s="1229">
        <v>8278.07</v>
      </c>
      <c r="Q112" s="1229">
        <v>0</v>
      </c>
      <c r="R112" s="1229">
        <v>8278.07</v>
      </c>
      <c r="S112" s="1229">
        <v>3618.05</v>
      </c>
      <c r="T112" s="1229">
        <v>3618.05</v>
      </c>
      <c r="U112" s="1229">
        <v>3618.05</v>
      </c>
      <c r="V112" s="1229">
        <v>3618.05</v>
      </c>
    </row>
    <row r="113" spans="1:22">
      <c r="A113">
        <v>4089100300</v>
      </c>
      <c r="B113">
        <v>2</v>
      </c>
      <c r="C113">
        <v>4</v>
      </c>
      <c r="D113">
        <v>3</v>
      </c>
      <c r="E113" t="s">
        <v>4983</v>
      </c>
      <c r="F113">
        <v>92</v>
      </c>
      <c r="G113" t="s">
        <v>811</v>
      </c>
      <c r="H113">
        <v>0</v>
      </c>
      <c r="I113" s="1091" t="s">
        <v>4853</v>
      </c>
      <c r="J113">
        <v>1</v>
      </c>
      <c r="K113">
        <v>19</v>
      </c>
      <c r="L113">
        <v>1</v>
      </c>
      <c r="M113">
        <v>4</v>
      </c>
      <c r="N113" t="s">
        <v>4984</v>
      </c>
      <c r="O113">
        <v>13</v>
      </c>
      <c r="P113" s="1229">
        <v>7994.97</v>
      </c>
      <c r="Q113" s="1229">
        <v>0</v>
      </c>
      <c r="R113" s="1229">
        <v>7994.97</v>
      </c>
      <c r="S113" s="1229">
        <v>4417.3599999999997</v>
      </c>
      <c r="T113" s="1229">
        <v>4417.3600000000006</v>
      </c>
      <c r="U113" s="1229">
        <v>4417.3599999999997</v>
      </c>
      <c r="V113" s="1229">
        <v>4417.3599999999997</v>
      </c>
    </row>
    <row r="114" spans="1:22">
      <c r="A114">
        <v>4089100300</v>
      </c>
      <c r="B114">
        <v>2</v>
      </c>
      <c r="C114">
        <v>4</v>
      </c>
      <c r="D114">
        <v>3</v>
      </c>
      <c r="E114" t="s">
        <v>4983</v>
      </c>
      <c r="F114">
        <v>92</v>
      </c>
      <c r="G114" t="s">
        <v>811</v>
      </c>
      <c r="H114">
        <v>0</v>
      </c>
      <c r="I114" s="1091" t="s">
        <v>4867</v>
      </c>
      <c r="J114">
        <v>1</v>
      </c>
      <c r="K114">
        <v>19</v>
      </c>
      <c r="L114">
        <v>1</v>
      </c>
      <c r="M114">
        <v>4</v>
      </c>
      <c r="N114" t="s">
        <v>4984</v>
      </c>
      <c r="O114">
        <v>13</v>
      </c>
      <c r="P114" s="1229">
        <v>56079.700000000004</v>
      </c>
      <c r="Q114" s="1229">
        <v>0</v>
      </c>
      <c r="R114" s="1229">
        <v>56079.700000000004</v>
      </c>
      <c r="S114" s="1229">
        <v>29045.689999999981</v>
      </c>
      <c r="T114" s="1229">
        <v>29045.689999999981</v>
      </c>
      <c r="U114" s="1229">
        <v>29045.689999999977</v>
      </c>
      <c r="V114" s="1229">
        <v>29045.689999999977</v>
      </c>
    </row>
    <row r="115" spans="1:22">
      <c r="A115">
        <v>4089100300</v>
      </c>
      <c r="B115">
        <v>2</v>
      </c>
      <c r="C115">
        <v>4</v>
      </c>
      <c r="D115">
        <v>3</v>
      </c>
      <c r="E115" t="s">
        <v>4983</v>
      </c>
      <c r="F115">
        <v>92</v>
      </c>
      <c r="G115" t="s">
        <v>811</v>
      </c>
      <c r="H115">
        <v>0</v>
      </c>
      <c r="I115" s="1091" t="s">
        <v>4875</v>
      </c>
      <c r="J115">
        <v>1</v>
      </c>
      <c r="K115">
        <v>19</v>
      </c>
      <c r="L115">
        <v>1</v>
      </c>
      <c r="M115">
        <v>4</v>
      </c>
      <c r="N115" t="s">
        <v>4984</v>
      </c>
      <c r="O115">
        <v>13</v>
      </c>
      <c r="P115" s="1229">
        <v>798.88</v>
      </c>
      <c r="Q115" s="1229">
        <v>0</v>
      </c>
      <c r="R115" s="1229">
        <v>798.88</v>
      </c>
      <c r="S115" s="1229">
        <v>516.38</v>
      </c>
      <c r="T115" s="1229">
        <v>516.38</v>
      </c>
      <c r="U115" s="1229">
        <v>516.38</v>
      </c>
      <c r="V115" s="1229">
        <v>516.38</v>
      </c>
    </row>
    <row r="116" spans="1:22">
      <c r="A116">
        <v>4089100300</v>
      </c>
      <c r="B116">
        <v>2</v>
      </c>
      <c r="C116">
        <v>4</v>
      </c>
      <c r="D116">
        <v>3</v>
      </c>
      <c r="E116" t="s">
        <v>4983</v>
      </c>
      <c r="F116">
        <v>92</v>
      </c>
      <c r="G116" t="s">
        <v>811</v>
      </c>
      <c r="H116">
        <v>0</v>
      </c>
      <c r="I116" s="1091" t="s">
        <v>4877</v>
      </c>
      <c r="J116">
        <v>1</v>
      </c>
      <c r="K116">
        <v>19</v>
      </c>
      <c r="L116">
        <v>1</v>
      </c>
      <c r="M116">
        <v>4</v>
      </c>
      <c r="N116" t="s">
        <v>4984</v>
      </c>
      <c r="O116">
        <v>13</v>
      </c>
      <c r="P116" s="1229">
        <v>31734.73</v>
      </c>
      <c r="Q116" s="1229">
        <v>0</v>
      </c>
      <c r="R116" s="1229">
        <v>31734.73</v>
      </c>
      <c r="S116" s="1229">
        <v>7557.45</v>
      </c>
      <c r="T116" s="1229">
        <v>7557.4500000000016</v>
      </c>
      <c r="U116" s="1229">
        <v>7557.45</v>
      </c>
      <c r="V116" s="1229">
        <v>7557.45</v>
      </c>
    </row>
    <row r="117" spans="1:22">
      <c r="A117">
        <v>4089100300</v>
      </c>
      <c r="B117">
        <v>2</v>
      </c>
      <c r="C117">
        <v>4</v>
      </c>
      <c r="D117">
        <v>3</v>
      </c>
      <c r="E117" t="s">
        <v>4983</v>
      </c>
      <c r="F117">
        <v>92</v>
      </c>
      <c r="G117" t="s">
        <v>811</v>
      </c>
      <c r="H117">
        <v>0</v>
      </c>
      <c r="I117" s="1091" t="s">
        <v>4883</v>
      </c>
      <c r="J117">
        <v>1</v>
      </c>
      <c r="K117">
        <v>19</v>
      </c>
      <c r="L117">
        <v>1</v>
      </c>
      <c r="M117">
        <v>4</v>
      </c>
      <c r="N117" t="s">
        <v>4984</v>
      </c>
      <c r="O117">
        <v>13</v>
      </c>
      <c r="P117" s="1229">
        <v>721978.04</v>
      </c>
      <c r="Q117" s="1229">
        <v>0</v>
      </c>
      <c r="R117" s="1229">
        <v>721978.04</v>
      </c>
      <c r="S117" s="1229">
        <v>420860.66999999993</v>
      </c>
      <c r="T117" s="1229">
        <v>420860.67</v>
      </c>
      <c r="U117" s="1229">
        <v>420860.67</v>
      </c>
      <c r="V117" s="1229">
        <v>420860.66999999993</v>
      </c>
    </row>
    <row r="118" spans="1:22">
      <c r="A118">
        <v>4089100300</v>
      </c>
      <c r="B118">
        <v>2</v>
      </c>
      <c r="C118">
        <v>4</v>
      </c>
      <c r="D118">
        <v>3</v>
      </c>
      <c r="E118" t="s">
        <v>4983</v>
      </c>
      <c r="F118">
        <v>92</v>
      </c>
      <c r="G118" t="s">
        <v>811</v>
      </c>
      <c r="H118">
        <v>0</v>
      </c>
      <c r="I118" s="1091" t="s">
        <v>4885</v>
      </c>
      <c r="J118">
        <v>1</v>
      </c>
      <c r="K118">
        <v>19</v>
      </c>
      <c r="L118">
        <v>1</v>
      </c>
      <c r="M118">
        <v>4</v>
      </c>
      <c r="N118" t="s">
        <v>4984</v>
      </c>
      <c r="O118">
        <v>13</v>
      </c>
      <c r="P118" s="1229">
        <v>3852.5</v>
      </c>
      <c r="Q118" s="1229">
        <v>1500</v>
      </c>
      <c r="R118" s="1229">
        <v>5352.5</v>
      </c>
      <c r="S118" s="1229">
        <v>4061.9</v>
      </c>
      <c r="T118" s="1229">
        <v>4061.8999999999996</v>
      </c>
      <c r="U118" s="1229">
        <v>4061.9</v>
      </c>
      <c r="V118" s="1229">
        <v>4061.9</v>
      </c>
    </row>
    <row r="119" spans="1:22">
      <c r="A119">
        <v>4089100300</v>
      </c>
      <c r="B119">
        <v>2</v>
      </c>
      <c r="C119">
        <v>4</v>
      </c>
      <c r="D119">
        <v>3</v>
      </c>
      <c r="E119" t="s">
        <v>4983</v>
      </c>
      <c r="F119">
        <v>92</v>
      </c>
      <c r="G119" t="s">
        <v>811</v>
      </c>
      <c r="H119">
        <v>0</v>
      </c>
      <c r="I119" s="1091" t="s">
        <v>4887</v>
      </c>
      <c r="J119">
        <v>1</v>
      </c>
      <c r="K119">
        <v>19</v>
      </c>
      <c r="L119">
        <v>1</v>
      </c>
      <c r="M119">
        <v>4</v>
      </c>
      <c r="N119" t="s">
        <v>4984</v>
      </c>
      <c r="O119">
        <v>13</v>
      </c>
      <c r="P119" s="1229">
        <v>25337.59</v>
      </c>
      <c r="Q119" s="1229">
        <v>0</v>
      </c>
      <c r="R119" s="1229">
        <v>25337.59</v>
      </c>
      <c r="S119" s="1229">
        <v>14027.18</v>
      </c>
      <c r="T119" s="1229">
        <v>14027.18</v>
      </c>
      <c r="U119" s="1229">
        <v>14027.18</v>
      </c>
      <c r="V119" s="1229">
        <v>14027.179999999998</v>
      </c>
    </row>
    <row r="120" spans="1:22">
      <c r="A120">
        <v>4089100300</v>
      </c>
      <c r="B120">
        <v>2</v>
      </c>
      <c r="C120">
        <v>4</v>
      </c>
      <c r="D120">
        <v>3</v>
      </c>
      <c r="E120" t="s">
        <v>4983</v>
      </c>
      <c r="F120">
        <v>92</v>
      </c>
      <c r="G120" t="s">
        <v>811</v>
      </c>
      <c r="H120">
        <v>0</v>
      </c>
      <c r="I120" s="1091">
        <v>31601</v>
      </c>
      <c r="J120">
        <v>1</v>
      </c>
      <c r="K120">
        <v>19</v>
      </c>
      <c r="L120">
        <v>1</v>
      </c>
      <c r="M120">
        <v>4</v>
      </c>
      <c r="N120" t="s">
        <v>4984</v>
      </c>
      <c r="O120">
        <v>13</v>
      </c>
      <c r="P120" s="1229">
        <v>400000</v>
      </c>
      <c r="Q120" s="1229">
        <v>188165.91</v>
      </c>
      <c r="R120" s="1229">
        <v>588165.90999999992</v>
      </c>
      <c r="S120" s="1229">
        <v>588165.90999999992</v>
      </c>
      <c r="T120" s="1229">
        <v>588165.90999999992</v>
      </c>
      <c r="U120" s="1229">
        <v>0</v>
      </c>
      <c r="V120" s="1229">
        <v>0</v>
      </c>
    </row>
    <row r="121" spans="1:22">
      <c r="A121">
        <v>4089100300</v>
      </c>
      <c r="B121">
        <v>2</v>
      </c>
      <c r="C121">
        <v>4</v>
      </c>
      <c r="D121">
        <v>3</v>
      </c>
      <c r="E121" t="s">
        <v>4983</v>
      </c>
      <c r="F121">
        <v>92</v>
      </c>
      <c r="G121" t="s">
        <v>811</v>
      </c>
      <c r="H121">
        <v>0</v>
      </c>
      <c r="I121" s="1091" t="s">
        <v>4891</v>
      </c>
      <c r="J121">
        <v>1</v>
      </c>
      <c r="K121">
        <v>19</v>
      </c>
      <c r="L121">
        <v>1</v>
      </c>
      <c r="M121">
        <v>4</v>
      </c>
      <c r="N121" t="s">
        <v>4984</v>
      </c>
      <c r="O121">
        <v>13</v>
      </c>
      <c r="P121" s="1229">
        <v>22248.95</v>
      </c>
      <c r="Q121" s="1229">
        <v>10216.18</v>
      </c>
      <c r="R121" s="1229">
        <v>32465.13</v>
      </c>
      <c r="S121" s="1229">
        <v>32465.13</v>
      </c>
      <c r="T121" s="1229">
        <v>18065.13</v>
      </c>
      <c r="U121" s="1229">
        <v>18065.129999999997</v>
      </c>
      <c r="V121" s="1229">
        <v>18065.13</v>
      </c>
    </row>
    <row r="122" spans="1:22">
      <c r="A122">
        <v>4089100300</v>
      </c>
      <c r="B122">
        <v>2</v>
      </c>
      <c r="C122">
        <v>4</v>
      </c>
      <c r="D122">
        <v>3</v>
      </c>
      <c r="E122" t="s">
        <v>4983</v>
      </c>
      <c r="F122">
        <v>92</v>
      </c>
      <c r="G122" t="s">
        <v>811</v>
      </c>
      <c r="H122">
        <v>0</v>
      </c>
      <c r="I122" s="1091" t="s">
        <v>4893</v>
      </c>
      <c r="J122">
        <v>1</v>
      </c>
      <c r="K122">
        <v>19</v>
      </c>
      <c r="L122">
        <v>1</v>
      </c>
      <c r="M122">
        <v>4</v>
      </c>
      <c r="N122" t="s">
        <v>4984</v>
      </c>
      <c r="O122">
        <v>13</v>
      </c>
      <c r="P122" s="1229">
        <v>7379.32</v>
      </c>
      <c r="Q122" s="1229">
        <v>0</v>
      </c>
      <c r="R122" s="1229">
        <v>7379.32</v>
      </c>
      <c r="S122" s="1229">
        <v>0</v>
      </c>
      <c r="T122" s="1229">
        <v>0</v>
      </c>
      <c r="U122" s="1229">
        <v>0</v>
      </c>
      <c r="V122" s="1229">
        <v>0</v>
      </c>
    </row>
    <row r="123" spans="1:22">
      <c r="A123">
        <v>4089100300</v>
      </c>
      <c r="B123">
        <v>2</v>
      </c>
      <c r="C123">
        <v>4</v>
      </c>
      <c r="D123">
        <v>3</v>
      </c>
      <c r="E123" t="s">
        <v>4983</v>
      </c>
      <c r="F123">
        <v>92</v>
      </c>
      <c r="G123" t="s">
        <v>811</v>
      </c>
      <c r="H123">
        <v>0</v>
      </c>
      <c r="I123" s="1091">
        <v>31901</v>
      </c>
      <c r="J123">
        <v>1</v>
      </c>
      <c r="K123">
        <v>19</v>
      </c>
      <c r="L123">
        <v>1</v>
      </c>
      <c r="M123">
        <v>4</v>
      </c>
      <c r="N123" t="s">
        <v>4984</v>
      </c>
      <c r="O123">
        <v>13</v>
      </c>
      <c r="P123" s="1229">
        <v>4652.8</v>
      </c>
      <c r="Q123" s="1229">
        <v>0</v>
      </c>
      <c r="R123" s="1229">
        <v>4652.8</v>
      </c>
      <c r="S123" s="1229">
        <v>3385.16</v>
      </c>
      <c r="T123" s="1229">
        <v>3385.16</v>
      </c>
      <c r="U123" s="1229">
        <v>2864.83</v>
      </c>
      <c r="V123" s="1229">
        <v>2864.83</v>
      </c>
    </row>
    <row r="124" spans="1:22">
      <c r="A124">
        <v>4089100300</v>
      </c>
      <c r="B124">
        <v>2</v>
      </c>
      <c r="C124">
        <v>4</v>
      </c>
      <c r="D124">
        <v>3</v>
      </c>
      <c r="E124" t="s">
        <v>4983</v>
      </c>
      <c r="F124">
        <v>92</v>
      </c>
      <c r="G124" t="s">
        <v>811</v>
      </c>
      <c r="H124">
        <v>0</v>
      </c>
      <c r="I124" s="1091">
        <v>32101</v>
      </c>
      <c r="J124">
        <v>1</v>
      </c>
      <c r="K124">
        <v>19</v>
      </c>
      <c r="L124">
        <v>1</v>
      </c>
      <c r="M124">
        <v>4</v>
      </c>
      <c r="N124" t="s">
        <v>4984</v>
      </c>
      <c r="O124">
        <v>13</v>
      </c>
      <c r="P124" s="1229">
        <v>71664.38</v>
      </c>
      <c r="Q124" s="1229">
        <v>0</v>
      </c>
      <c r="R124" s="1229">
        <v>71664.38</v>
      </c>
      <c r="S124" s="1229">
        <v>45420</v>
      </c>
      <c r="T124" s="1229">
        <v>45420</v>
      </c>
      <c r="U124" s="1229">
        <v>37790</v>
      </c>
      <c r="V124" s="1229">
        <v>37790</v>
      </c>
    </row>
    <row r="125" spans="1:22">
      <c r="A125">
        <v>4089100300</v>
      </c>
      <c r="B125">
        <v>2</v>
      </c>
      <c r="C125">
        <v>4</v>
      </c>
      <c r="D125">
        <v>3</v>
      </c>
      <c r="E125" t="s">
        <v>4983</v>
      </c>
      <c r="F125">
        <v>92</v>
      </c>
      <c r="G125" t="s">
        <v>811</v>
      </c>
      <c r="H125">
        <v>0</v>
      </c>
      <c r="I125" s="1091">
        <v>32201</v>
      </c>
      <c r="J125">
        <v>1</v>
      </c>
      <c r="K125">
        <v>19</v>
      </c>
      <c r="L125">
        <v>1</v>
      </c>
      <c r="M125">
        <v>4</v>
      </c>
      <c r="N125" t="s">
        <v>4984</v>
      </c>
      <c r="O125">
        <v>13</v>
      </c>
      <c r="P125" s="1229">
        <v>62473.04</v>
      </c>
      <c r="Q125" s="1229">
        <v>0</v>
      </c>
      <c r="R125" s="1229">
        <v>62473.04</v>
      </c>
      <c r="S125" s="1229">
        <v>58421.37</v>
      </c>
      <c r="T125" s="1229">
        <v>39368.069999999992</v>
      </c>
      <c r="U125" s="1229">
        <v>36192.520000000004</v>
      </c>
      <c r="V125" s="1229">
        <v>36192.519999999997</v>
      </c>
    </row>
    <row r="126" spans="1:22">
      <c r="A126">
        <v>4089100300</v>
      </c>
      <c r="B126">
        <v>2</v>
      </c>
      <c r="C126">
        <v>4</v>
      </c>
      <c r="D126">
        <v>3</v>
      </c>
      <c r="E126" t="s">
        <v>4983</v>
      </c>
      <c r="F126">
        <v>92</v>
      </c>
      <c r="G126" t="s">
        <v>811</v>
      </c>
      <c r="H126">
        <v>0</v>
      </c>
      <c r="I126" s="1091">
        <v>32302</v>
      </c>
      <c r="J126">
        <v>1</v>
      </c>
      <c r="K126">
        <v>19</v>
      </c>
      <c r="L126">
        <v>1</v>
      </c>
      <c r="M126">
        <v>4</v>
      </c>
      <c r="N126" t="s">
        <v>4984</v>
      </c>
      <c r="O126">
        <v>13</v>
      </c>
      <c r="P126" s="1229">
        <v>11966.64</v>
      </c>
      <c r="Q126" s="1229">
        <v>0</v>
      </c>
      <c r="R126" s="1229">
        <v>11966.64</v>
      </c>
      <c r="S126" s="1229">
        <v>7108.47</v>
      </c>
      <c r="T126" s="1229">
        <v>7108.47</v>
      </c>
      <c r="U126" s="1229">
        <v>5387.05</v>
      </c>
      <c r="V126" s="1229">
        <v>5387.05</v>
      </c>
    </row>
    <row r="127" spans="1:22">
      <c r="A127">
        <v>4089100300</v>
      </c>
      <c r="B127">
        <v>2</v>
      </c>
      <c r="C127">
        <v>4</v>
      </c>
      <c r="D127">
        <v>3</v>
      </c>
      <c r="E127" t="s">
        <v>4983</v>
      </c>
      <c r="F127">
        <v>92</v>
      </c>
      <c r="G127" t="s">
        <v>811</v>
      </c>
      <c r="H127">
        <v>0</v>
      </c>
      <c r="I127" s="1091">
        <v>32501</v>
      </c>
      <c r="J127">
        <v>1</v>
      </c>
      <c r="K127">
        <v>19</v>
      </c>
      <c r="L127">
        <v>1</v>
      </c>
      <c r="M127">
        <v>4</v>
      </c>
      <c r="N127" t="s">
        <v>4984</v>
      </c>
      <c r="O127">
        <v>13</v>
      </c>
      <c r="P127" s="1229">
        <v>16634.169999999998</v>
      </c>
      <c r="Q127" s="1229">
        <v>0</v>
      </c>
      <c r="R127" s="1229">
        <v>16634.169999999998</v>
      </c>
      <c r="S127" s="1229">
        <v>15202.59</v>
      </c>
      <c r="T127" s="1229">
        <v>15202.59</v>
      </c>
      <c r="U127" s="1229">
        <v>15202.59</v>
      </c>
      <c r="V127" s="1229">
        <v>15202.59</v>
      </c>
    </row>
    <row r="128" spans="1:22">
      <c r="A128">
        <v>4089100300</v>
      </c>
      <c r="B128">
        <v>2</v>
      </c>
      <c r="C128">
        <v>4</v>
      </c>
      <c r="D128">
        <v>3</v>
      </c>
      <c r="E128" t="s">
        <v>4983</v>
      </c>
      <c r="F128">
        <v>92</v>
      </c>
      <c r="G128" t="s">
        <v>811</v>
      </c>
      <c r="H128">
        <v>0</v>
      </c>
      <c r="I128" s="1091" t="s">
        <v>4911</v>
      </c>
      <c r="J128">
        <v>1</v>
      </c>
      <c r="K128">
        <v>19</v>
      </c>
      <c r="L128">
        <v>1</v>
      </c>
      <c r="M128">
        <v>4</v>
      </c>
      <c r="N128" t="s">
        <v>4984</v>
      </c>
      <c r="O128">
        <v>13</v>
      </c>
      <c r="P128" s="1229">
        <v>897408.43</v>
      </c>
      <c r="Q128" s="1229">
        <v>-645905.36</v>
      </c>
      <c r="R128" s="1229">
        <v>251503.07000000007</v>
      </c>
      <c r="S128" s="1229">
        <v>75000</v>
      </c>
      <c r="T128" s="1229">
        <v>75000</v>
      </c>
      <c r="U128" s="1229">
        <v>0</v>
      </c>
      <c r="V128" s="1229">
        <v>0</v>
      </c>
    </row>
    <row r="129" spans="1:22">
      <c r="A129">
        <v>4089100300</v>
      </c>
      <c r="B129">
        <v>2</v>
      </c>
      <c r="C129">
        <v>4</v>
      </c>
      <c r="D129">
        <v>3</v>
      </c>
      <c r="E129" t="s">
        <v>4983</v>
      </c>
      <c r="F129">
        <v>92</v>
      </c>
      <c r="G129" t="s">
        <v>811</v>
      </c>
      <c r="H129">
        <v>0</v>
      </c>
      <c r="I129" s="1091" t="s">
        <v>4915</v>
      </c>
      <c r="J129">
        <v>1</v>
      </c>
      <c r="K129">
        <v>19</v>
      </c>
      <c r="L129">
        <v>1</v>
      </c>
      <c r="M129">
        <v>4</v>
      </c>
      <c r="N129" t="s">
        <v>4984</v>
      </c>
      <c r="O129">
        <v>13</v>
      </c>
      <c r="P129" s="1229">
        <v>4963.88</v>
      </c>
      <c r="Q129" s="1229">
        <v>30356.12</v>
      </c>
      <c r="R129" s="1229">
        <v>35320</v>
      </c>
      <c r="S129" s="1229">
        <v>35320</v>
      </c>
      <c r="T129" s="1229">
        <v>35320</v>
      </c>
      <c r="U129" s="1229">
        <v>35320</v>
      </c>
      <c r="V129" s="1229">
        <v>35320</v>
      </c>
    </row>
    <row r="130" spans="1:22">
      <c r="A130">
        <v>4089100300</v>
      </c>
      <c r="B130">
        <v>2</v>
      </c>
      <c r="C130">
        <v>4</v>
      </c>
      <c r="D130">
        <v>3</v>
      </c>
      <c r="E130" t="s">
        <v>4983</v>
      </c>
      <c r="F130">
        <v>92</v>
      </c>
      <c r="G130" t="s">
        <v>811</v>
      </c>
      <c r="H130">
        <v>0</v>
      </c>
      <c r="I130" s="1091">
        <v>33801</v>
      </c>
      <c r="J130">
        <v>1</v>
      </c>
      <c r="K130">
        <v>19</v>
      </c>
      <c r="L130">
        <v>1</v>
      </c>
      <c r="M130">
        <v>4</v>
      </c>
      <c r="N130" t="s">
        <v>4984</v>
      </c>
      <c r="O130">
        <v>13</v>
      </c>
      <c r="P130" s="1229">
        <v>375.66</v>
      </c>
      <c r="Q130" s="1229">
        <v>0</v>
      </c>
      <c r="R130" s="1229">
        <v>375.66</v>
      </c>
      <c r="S130" s="1229">
        <v>0</v>
      </c>
      <c r="T130" s="1229">
        <v>0</v>
      </c>
      <c r="U130" s="1229">
        <v>0</v>
      </c>
      <c r="V130" s="1229">
        <v>0</v>
      </c>
    </row>
    <row r="131" spans="1:22">
      <c r="A131">
        <v>4089100300</v>
      </c>
      <c r="B131">
        <v>2</v>
      </c>
      <c r="C131">
        <v>4</v>
      </c>
      <c r="D131">
        <v>3</v>
      </c>
      <c r="E131" t="s">
        <v>4983</v>
      </c>
      <c r="F131">
        <v>92</v>
      </c>
      <c r="G131" t="s">
        <v>811</v>
      </c>
      <c r="H131">
        <v>0</v>
      </c>
      <c r="I131" s="1091" t="s">
        <v>4925</v>
      </c>
      <c r="J131">
        <v>1</v>
      </c>
      <c r="K131">
        <v>19</v>
      </c>
      <c r="L131">
        <v>1</v>
      </c>
      <c r="M131">
        <v>4</v>
      </c>
      <c r="N131" t="s">
        <v>4984</v>
      </c>
      <c r="O131">
        <v>13</v>
      </c>
      <c r="P131" s="1229">
        <v>146448.56</v>
      </c>
      <c r="Q131" s="1229">
        <v>0</v>
      </c>
      <c r="R131" s="1229">
        <v>146448.56</v>
      </c>
      <c r="S131" s="1229">
        <v>101094.19000000002</v>
      </c>
      <c r="T131" s="1229">
        <v>101094.19000000002</v>
      </c>
      <c r="U131" s="1229">
        <v>101094.19000000002</v>
      </c>
      <c r="V131" s="1229">
        <v>101094.19000000002</v>
      </c>
    </row>
    <row r="132" spans="1:22">
      <c r="A132">
        <v>4089100300</v>
      </c>
      <c r="B132">
        <v>2</v>
      </c>
      <c r="C132">
        <v>4</v>
      </c>
      <c r="D132">
        <v>3</v>
      </c>
      <c r="E132" t="s">
        <v>4983</v>
      </c>
      <c r="F132">
        <v>92</v>
      </c>
      <c r="G132" t="s">
        <v>811</v>
      </c>
      <c r="H132">
        <v>0</v>
      </c>
      <c r="I132" s="1091" t="s">
        <v>4932</v>
      </c>
      <c r="J132">
        <v>1</v>
      </c>
      <c r="K132">
        <v>19</v>
      </c>
      <c r="L132">
        <v>1</v>
      </c>
      <c r="M132">
        <v>4</v>
      </c>
      <c r="N132" t="s">
        <v>4984</v>
      </c>
      <c r="O132">
        <v>13</v>
      </c>
      <c r="P132" s="1229">
        <v>2048.29</v>
      </c>
      <c r="Q132" s="1229">
        <v>1504.8700000000001</v>
      </c>
      <c r="R132" s="1229">
        <v>3553.16</v>
      </c>
      <c r="S132" s="1229">
        <v>3553.16</v>
      </c>
      <c r="T132" s="1229">
        <v>3553.16</v>
      </c>
      <c r="U132" s="1229">
        <v>3553.16</v>
      </c>
      <c r="V132" s="1229">
        <v>3553.16</v>
      </c>
    </row>
    <row r="133" spans="1:22">
      <c r="A133">
        <v>4089100300</v>
      </c>
      <c r="B133">
        <v>2</v>
      </c>
      <c r="C133">
        <v>4</v>
      </c>
      <c r="D133">
        <v>3</v>
      </c>
      <c r="E133" t="s">
        <v>4983</v>
      </c>
      <c r="F133">
        <v>92</v>
      </c>
      <c r="G133" t="s">
        <v>811</v>
      </c>
      <c r="H133">
        <v>0</v>
      </c>
      <c r="I133" s="1091" t="s">
        <v>4934</v>
      </c>
      <c r="J133">
        <v>1</v>
      </c>
      <c r="K133">
        <v>19</v>
      </c>
      <c r="L133">
        <v>1</v>
      </c>
      <c r="M133">
        <v>4</v>
      </c>
      <c r="N133" t="s">
        <v>4984</v>
      </c>
      <c r="O133">
        <v>13</v>
      </c>
      <c r="P133" s="1229">
        <v>57446.23</v>
      </c>
      <c r="Q133" s="1229">
        <v>-19680</v>
      </c>
      <c r="R133" s="1229">
        <v>37766.230000000003</v>
      </c>
      <c r="S133" s="1229">
        <v>26409</v>
      </c>
      <c r="T133" s="1229">
        <v>26409</v>
      </c>
      <c r="U133" s="1229">
        <v>8829</v>
      </c>
      <c r="V133" s="1229">
        <v>8829</v>
      </c>
    </row>
    <row r="134" spans="1:22">
      <c r="A134">
        <v>4089100300</v>
      </c>
      <c r="B134">
        <v>2</v>
      </c>
      <c r="C134">
        <v>4</v>
      </c>
      <c r="D134">
        <v>3</v>
      </c>
      <c r="E134" t="s">
        <v>4983</v>
      </c>
      <c r="F134">
        <v>92</v>
      </c>
      <c r="G134" t="s">
        <v>811</v>
      </c>
      <c r="H134">
        <v>0</v>
      </c>
      <c r="I134" s="1091">
        <v>35302</v>
      </c>
      <c r="J134">
        <v>1</v>
      </c>
      <c r="K134">
        <v>19</v>
      </c>
      <c r="L134">
        <v>1</v>
      </c>
      <c r="M134">
        <v>4</v>
      </c>
      <c r="N134" t="s">
        <v>4984</v>
      </c>
      <c r="O134">
        <v>13</v>
      </c>
      <c r="P134" s="1229">
        <v>466542.44</v>
      </c>
      <c r="Q134" s="1229">
        <v>0</v>
      </c>
      <c r="R134" s="1229">
        <v>466542.44</v>
      </c>
      <c r="S134" s="1229">
        <v>202912.16</v>
      </c>
      <c r="T134" s="1229">
        <v>202912.16000000003</v>
      </c>
      <c r="U134" s="1229">
        <v>136261.64000000001</v>
      </c>
      <c r="V134" s="1229">
        <v>136261.64000000001</v>
      </c>
    </row>
    <row r="135" spans="1:22">
      <c r="A135">
        <v>4089100300</v>
      </c>
      <c r="B135">
        <v>2</v>
      </c>
      <c r="C135">
        <v>4</v>
      </c>
      <c r="D135">
        <v>3</v>
      </c>
      <c r="E135" t="s">
        <v>4983</v>
      </c>
      <c r="F135">
        <v>92</v>
      </c>
      <c r="G135" t="s">
        <v>811</v>
      </c>
      <c r="H135">
        <v>0</v>
      </c>
      <c r="I135" s="1091">
        <v>35501</v>
      </c>
      <c r="J135">
        <v>1</v>
      </c>
      <c r="K135">
        <v>19</v>
      </c>
      <c r="L135">
        <v>1</v>
      </c>
      <c r="M135">
        <v>4</v>
      </c>
      <c r="N135" t="s">
        <v>4984</v>
      </c>
      <c r="O135">
        <v>13</v>
      </c>
      <c r="P135" s="1229">
        <v>60741.81</v>
      </c>
      <c r="Q135" s="1229">
        <v>0</v>
      </c>
      <c r="R135" s="1229">
        <v>60741.81</v>
      </c>
      <c r="S135" s="1229">
        <v>25136.630000000005</v>
      </c>
      <c r="T135" s="1229">
        <v>25136.63</v>
      </c>
      <c r="U135" s="1229">
        <v>25136.63</v>
      </c>
      <c r="V135" s="1229">
        <v>25136.63</v>
      </c>
    </row>
    <row r="136" spans="1:22">
      <c r="A136">
        <v>4089100300</v>
      </c>
      <c r="B136">
        <v>2</v>
      </c>
      <c r="C136">
        <v>4</v>
      </c>
      <c r="D136">
        <v>3</v>
      </c>
      <c r="E136" t="s">
        <v>4983</v>
      </c>
      <c r="F136">
        <v>92</v>
      </c>
      <c r="G136" t="s">
        <v>811</v>
      </c>
      <c r="H136">
        <v>0</v>
      </c>
      <c r="I136" s="1091">
        <v>35801</v>
      </c>
      <c r="J136">
        <v>1</v>
      </c>
      <c r="K136">
        <v>19</v>
      </c>
      <c r="L136">
        <v>1</v>
      </c>
      <c r="M136">
        <v>4</v>
      </c>
      <c r="N136" t="s">
        <v>4984</v>
      </c>
      <c r="O136">
        <v>13</v>
      </c>
      <c r="P136" s="1229">
        <v>39715.480000000003</v>
      </c>
      <c r="Q136" s="1229">
        <v>8284.52</v>
      </c>
      <c r="R136" s="1229">
        <v>48000</v>
      </c>
      <c r="S136" s="1229">
        <v>48000</v>
      </c>
      <c r="T136" s="1229">
        <v>24000</v>
      </c>
      <c r="U136" s="1229">
        <v>16000</v>
      </c>
      <c r="V136" s="1229">
        <v>16000</v>
      </c>
    </row>
    <row r="137" spans="1:22">
      <c r="A137">
        <v>4089100300</v>
      </c>
      <c r="B137">
        <v>2</v>
      </c>
      <c r="C137">
        <v>4</v>
      </c>
      <c r="D137">
        <v>3</v>
      </c>
      <c r="E137" t="s">
        <v>4983</v>
      </c>
      <c r="F137">
        <v>92</v>
      </c>
      <c r="G137" t="s">
        <v>811</v>
      </c>
      <c r="H137">
        <v>0</v>
      </c>
      <c r="I137" s="1091">
        <v>35901</v>
      </c>
      <c r="J137">
        <v>1</v>
      </c>
      <c r="K137">
        <v>19</v>
      </c>
      <c r="L137">
        <v>1</v>
      </c>
      <c r="M137">
        <v>4</v>
      </c>
      <c r="N137" t="s">
        <v>4984</v>
      </c>
      <c r="O137">
        <v>13</v>
      </c>
      <c r="P137" s="1229">
        <v>3149.66</v>
      </c>
      <c r="Q137" s="1229">
        <v>0</v>
      </c>
      <c r="R137" s="1229">
        <v>3149.66</v>
      </c>
      <c r="S137" s="1229">
        <v>1710</v>
      </c>
      <c r="T137" s="1229">
        <v>1710</v>
      </c>
      <c r="U137" s="1229">
        <v>1710</v>
      </c>
      <c r="V137" s="1229">
        <v>1710</v>
      </c>
    </row>
    <row r="138" spans="1:22">
      <c r="A138">
        <v>4089100300</v>
      </c>
      <c r="B138">
        <v>2</v>
      </c>
      <c r="C138">
        <v>4</v>
      </c>
      <c r="D138">
        <v>3</v>
      </c>
      <c r="E138" t="s">
        <v>4983</v>
      </c>
      <c r="F138">
        <v>92</v>
      </c>
      <c r="G138" t="s">
        <v>811</v>
      </c>
      <c r="H138">
        <v>0</v>
      </c>
      <c r="I138" s="1091">
        <v>37201</v>
      </c>
      <c r="J138">
        <v>1</v>
      </c>
      <c r="K138">
        <v>19</v>
      </c>
      <c r="L138">
        <v>1</v>
      </c>
      <c r="M138">
        <v>4</v>
      </c>
      <c r="N138" t="s">
        <v>4984</v>
      </c>
      <c r="O138">
        <v>13</v>
      </c>
      <c r="P138" s="1229">
        <v>3380.88</v>
      </c>
      <c r="Q138" s="1229">
        <v>0</v>
      </c>
      <c r="R138" s="1229">
        <v>3380.88</v>
      </c>
      <c r="S138" s="1229">
        <v>656.9</v>
      </c>
      <c r="T138" s="1229">
        <v>656.9</v>
      </c>
      <c r="U138" s="1229">
        <v>656.9</v>
      </c>
      <c r="V138" s="1229">
        <v>656.9</v>
      </c>
    </row>
    <row r="139" spans="1:22">
      <c r="A139">
        <v>4089100300</v>
      </c>
      <c r="B139">
        <v>2</v>
      </c>
      <c r="C139">
        <v>4</v>
      </c>
      <c r="D139">
        <v>3</v>
      </c>
      <c r="E139" t="s">
        <v>4983</v>
      </c>
      <c r="F139">
        <v>92</v>
      </c>
      <c r="G139" t="s">
        <v>811</v>
      </c>
      <c r="H139">
        <v>0</v>
      </c>
      <c r="I139" s="1091" t="s">
        <v>4955</v>
      </c>
      <c r="J139">
        <v>1</v>
      </c>
      <c r="K139">
        <v>19</v>
      </c>
      <c r="L139">
        <v>1</v>
      </c>
      <c r="M139">
        <v>4</v>
      </c>
      <c r="N139" t="s">
        <v>4984</v>
      </c>
      <c r="O139">
        <v>13</v>
      </c>
      <c r="P139" s="1229">
        <v>28507.34</v>
      </c>
      <c r="Q139" s="1229">
        <v>0</v>
      </c>
      <c r="R139" s="1229">
        <v>28507.34</v>
      </c>
      <c r="S139" s="1229">
        <v>22068.760000000002</v>
      </c>
      <c r="T139" s="1229">
        <v>22068.760000000002</v>
      </c>
      <c r="U139" s="1229">
        <v>22068.760000000002</v>
      </c>
      <c r="V139" s="1229">
        <v>22068.759999999995</v>
      </c>
    </row>
    <row r="140" spans="1:22">
      <c r="A140">
        <v>4089100300</v>
      </c>
      <c r="B140">
        <v>2</v>
      </c>
      <c r="C140">
        <v>4</v>
      </c>
      <c r="D140">
        <v>3</v>
      </c>
      <c r="E140" t="s">
        <v>4983</v>
      </c>
      <c r="F140">
        <v>92</v>
      </c>
      <c r="G140" t="s">
        <v>811</v>
      </c>
      <c r="H140">
        <v>0</v>
      </c>
      <c r="I140" s="1091" t="s">
        <v>4960</v>
      </c>
      <c r="J140">
        <v>1</v>
      </c>
      <c r="K140">
        <v>19</v>
      </c>
      <c r="L140">
        <v>1</v>
      </c>
      <c r="M140">
        <v>4</v>
      </c>
      <c r="N140" t="s">
        <v>4984</v>
      </c>
      <c r="O140">
        <v>13</v>
      </c>
      <c r="P140" s="1229">
        <v>4136.08</v>
      </c>
      <c r="Q140" s="1229">
        <v>-2262.4299999999998</v>
      </c>
      <c r="R140" s="1229">
        <v>1873.65</v>
      </c>
      <c r="S140" s="1229">
        <v>1873.65</v>
      </c>
      <c r="T140" s="1229">
        <v>1873.65</v>
      </c>
      <c r="U140" s="1229">
        <v>1873.65</v>
      </c>
      <c r="V140" s="1229">
        <v>1873.65</v>
      </c>
    </row>
    <row r="141" spans="1:22">
      <c r="A141">
        <v>4089100300</v>
      </c>
      <c r="B141">
        <v>2</v>
      </c>
      <c r="C141">
        <v>4</v>
      </c>
      <c r="D141">
        <v>3</v>
      </c>
      <c r="E141" t="s">
        <v>4983</v>
      </c>
      <c r="F141">
        <v>92</v>
      </c>
      <c r="G141" t="s">
        <v>811</v>
      </c>
      <c r="H141">
        <v>0</v>
      </c>
      <c r="I141" s="1091" t="s">
        <v>4962</v>
      </c>
      <c r="J141">
        <v>1</v>
      </c>
      <c r="K141">
        <v>19</v>
      </c>
      <c r="L141">
        <v>1</v>
      </c>
      <c r="M141">
        <v>4</v>
      </c>
      <c r="N141" t="s">
        <v>4984</v>
      </c>
      <c r="O141">
        <v>13</v>
      </c>
      <c r="P141" s="1229">
        <v>1654.81</v>
      </c>
      <c r="Q141" s="1229">
        <v>0</v>
      </c>
      <c r="R141" s="1229">
        <v>1654.81</v>
      </c>
      <c r="S141" s="1229">
        <v>1500</v>
      </c>
      <c r="T141" s="1229">
        <v>1500</v>
      </c>
      <c r="U141" s="1229">
        <v>1500</v>
      </c>
      <c r="V141" s="1229">
        <v>1500</v>
      </c>
    </row>
    <row r="142" spans="1:22">
      <c r="A142">
        <v>4089100300</v>
      </c>
      <c r="B142">
        <v>2</v>
      </c>
      <c r="C142">
        <v>4</v>
      </c>
      <c r="D142">
        <v>3</v>
      </c>
      <c r="E142" t="s">
        <v>4983</v>
      </c>
      <c r="F142">
        <v>92</v>
      </c>
      <c r="G142" t="s">
        <v>811</v>
      </c>
      <c r="H142">
        <v>0</v>
      </c>
      <c r="I142" s="1091" t="s">
        <v>4966</v>
      </c>
      <c r="J142">
        <v>1</v>
      </c>
      <c r="K142">
        <v>19</v>
      </c>
      <c r="L142">
        <v>1</v>
      </c>
      <c r="M142">
        <v>4</v>
      </c>
      <c r="N142" t="s">
        <v>4984</v>
      </c>
      <c r="O142">
        <v>13</v>
      </c>
      <c r="P142" s="1229">
        <v>136719.43</v>
      </c>
      <c r="Q142" s="1229">
        <v>0</v>
      </c>
      <c r="R142" s="1229">
        <v>136719.43</v>
      </c>
      <c r="S142" s="1229">
        <v>48084</v>
      </c>
      <c r="T142" s="1229">
        <v>48084</v>
      </c>
      <c r="U142" s="1229">
        <v>48084</v>
      </c>
      <c r="V142" s="1229">
        <v>48084</v>
      </c>
    </row>
    <row r="143" spans="1:22">
      <c r="A143">
        <v>4089100300</v>
      </c>
      <c r="B143">
        <v>2</v>
      </c>
      <c r="C143">
        <v>4</v>
      </c>
      <c r="D143">
        <v>3</v>
      </c>
      <c r="E143" t="s">
        <v>4983</v>
      </c>
      <c r="F143">
        <v>92</v>
      </c>
      <c r="G143" t="s">
        <v>811</v>
      </c>
      <c r="H143">
        <v>0</v>
      </c>
      <c r="I143" s="1091" t="s">
        <v>4968</v>
      </c>
      <c r="J143">
        <v>1</v>
      </c>
      <c r="K143">
        <v>19</v>
      </c>
      <c r="L143">
        <v>1</v>
      </c>
      <c r="M143">
        <v>4</v>
      </c>
      <c r="N143" t="s">
        <v>4984</v>
      </c>
      <c r="O143">
        <v>13</v>
      </c>
      <c r="P143" s="1229">
        <v>37101.980000000003</v>
      </c>
      <c r="Q143" s="1229">
        <v>0</v>
      </c>
      <c r="R143" s="1229">
        <v>37101.980000000003</v>
      </c>
      <c r="S143" s="1229">
        <v>0</v>
      </c>
      <c r="T143" s="1229">
        <v>0</v>
      </c>
      <c r="U143" s="1229">
        <v>0</v>
      </c>
      <c r="V143" s="1229">
        <v>0</v>
      </c>
    </row>
    <row r="144" spans="1:22">
      <c r="A144">
        <v>4089100300</v>
      </c>
      <c r="B144">
        <v>2</v>
      </c>
      <c r="C144">
        <v>4</v>
      </c>
      <c r="D144">
        <v>3</v>
      </c>
      <c r="E144" t="s">
        <v>4983</v>
      </c>
      <c r="F144">
        <v>92</v>
      </c>
      <c r="G144" t="s">
        <v>811</v>
      </c>
      <c r="H144">
        <v>0</v>
      </c>
      <c r="I144" s="1091" t="s">
        <v>4970</v>
      </c>
      <c r="J144">
        <v>1</v>
      </c>
      <c r="K144">
        <v>19</v>
      </c>
      <c r="L144">
        <v>1</v>
      </c>
      <c r="M144">
        <v>4</v>
      </c>
      <c r="N144" t="s">
        <v>4984</v>
      </c>
      <c r="O144">
        <v>13</v>
      </c>
      <c r="P144" s="1229">
        <v>128018.64</v>
      </c>
      <c r="Q144" s="1229">
        <v>0</v>
      </c>
      <c r="R144" s="1229">
        <v>128018.64</v>
      </c>
      <c r="S144" s="1229">
        <v>75441</v>
      </c>
      <c r="T144" s="1229">
        <v>75441</v>
      </c>
      <c r="U144" s="1229">
        <v>10449</v>
      </c>
      <c r="V144" s="1229">
        <v>10449</v>
      </c>
    </row>
    <row r="145" spans="1:22">
      <c r="A145">
        <v>4089100400</v>
      </c>
      <c r="B145">
        <v>2</v>
      </c>
      <c r="C145">
        <v>4</v>
      </c>
      <c r="D145">
        <v>3</v>
      </c>
      <c r="E145" t="s">
        <v>4983</v>
      </c>
      <c r="F145">
        <v>92</v>
      </c>
      <c r="G145" t="s">
        <v>811</v>
      </c>
      <c r="H145">
        <v>0</v>
      </c>
      <c r="I145" s="1091">
        <v>11301</v>
      </c>
      <c r="J145">
        <v>1</v>
      </c>
      <c r="K145">
        <v>19</v>
      </c>
      <c r="L145">
        <v>1</v>
      </c>
      <c r="M145">
        <v>4</v>
      </c>
      <c r="N145" t="s">
        <v>4984</v>
      </c>
      <c r="O145">
        <v>13</v>
      </c>
      <c r="P145" s="1229">
        <v>8361897.9500000002</v>
      </c>
      <c r="Q145" s="1229">
        <v>0</v>
      </c>
      <c r="R145" s="1229">
        <v>8361897.9500000002</v>
      </c>
      <c r="S145" s="1229">
        <v>8361897.9500000002</v>
      </c>
      <c r="T145" s="1229">
        <v>5230428.1000000034</v>
      </c>
      <c r="U145" s="1229">
        <v>5230428.0999999996</v>
      </c>
      <c r="V145" s="1229">
        <v>5230428.0999999996</v>
      </c>
    </row>
    <row r="146" spans="1:22">
      <c r="A146">
        <v>4089100400</v>
      </c>
      <c r="B146">
        <v>2</v>
      </c>
      <c r="C146">
        <v>4</v>
      </c>
      <c r="D146">
        <v>3</v>
      </c>
      <c r="E146" t="s">
        <v>4983</v>
      </c>
      <c r="F146">
        <v>92</v>
      </c>
      <c r="G146" t="s">
        <v>811</v>
      </c>
      <c r="H146">
        <v>0</v>
      </c>
      <c r="I146" s="1091">
        <v>11303</v>
      </c>
      <c r="J146">
        <v>1</v>
      </c>
      <c r="K146">
        <v>19</v>
      </c>
      <c r="L146">
        <v>1</v>
      </c>
      <c r="M146">
        <v>4</v>
      </c>
      <c r="N146" t="s">
        <v>4984</v>
      </c>
      <c r="O146">
        <v>13</v>
      </c>
      <c r="P146" s="1229">
        <v>942535.27</v>
      </c>
      <c r="Q146" s="1229">
        <v>0</v>
      </c>
      <c r="R146" s="1229">
        <v>942535.27</v>
      </c>
      <c r="S146" s="1229">
        <v>942535.27</v>
      </c>
      <c r="T146" s="1229">
        <v>492754.57</v>
      </c>
      <c r="U146" s="1229">
        <v>492754.56999999995</v>
      </c>
      <c r="V146" s="1229">
        <v>492754.56999999995</v>
      </c>
    </row>
    <row r="147" spans="1:22">
      <c r="A147">
        <v>4089100400</v>
      </c>
      <c r="B147">
        <v>2</v>
      </c>
      <c r="C147">
        <v>4</v>
      </c>
      <c r="D147">
        <v>3</v>
      </c>
      <c r="E147" t="s">
        <v>4983</v>
      </c>
      <c r="F147">
        <v>92</v>
      </c>
      <c r="G147" t="s">
        <v>811</v>
      </c>
      <c r="H147">
        <v>0</v>
      </c>
      <c r="I147" s="1091">
        <v>11308</v>
      </c>
      <c r="J147">
        <v>1</v>
      </c>
      <c r="K147">
        <v>19</v>
      </c>
      <c r="L147">
        <v>1</v>
      </c>
      <c r="M147">
        <v>4</v>
      </c>
      <c r="N147" t="s">
        <v>4984</v>
      </c>
      <c r="O147">
        <v>13</v>
      </c>
      <c r="P147" s="1229">
        <v>452747.63</v>
      </c>
      <c r="Q147" s="1229">
        <v>0</v>
      </c>
      <c r="R147" s="1229">
        <v>452747.63</v>
      </c>
      <c r="S147" s="1229">
        <v>452747.63</v>
      </c>
      <c r="T147" s="1229">
        <v>343125</v>
      </c>
      <c r="U147" s="1229">
        <v>343125</v>
      </c>
      <c r="V147" s="1229">
        <v>343125</v>
      </c>
    </row>
    <row r="148" spans="1:22">
      <c r="A148">
        <v>4089100400</v>
      </c>
      <c r="B148">
        <v>2</v>
      </c>
      <c r="C148">
        <v>4</v>
      </c>
      <c r="D148">
        <v>3</v>
      </c>
      <c r="E148" t="s">
        <v>4983</v>
      </c>
      <c r="F148">
        <v>92</v>
      </c>
      <c r="G148" t="s">
        <v>811</v>
      </c>
      <c r="H148">
        <v>0</v>
      </c>
      <c r="I148" s="1091">
        <v>12101</v>
      </c>
      <c r="J148">
        <v>1</v>
      </c>
      <c r="K148">
        <v>19</v>
      </c>
      <c r="L148">
        <v>1</v>
      </c>
      <c r="M148">
        <v>4</v>
      </c>
      <c r="N148" t="s">
        <v>4984</v>
      </c>
      <c r="O148">
        <v>13</v>
      </c>
      <c r="P148" s="1229">
        <v>184968.4</v>
      </c>
      <c r="Q148" s="1229">
        <v>0</v>
      </c>
      <c r="R148" s="1229">
        <v>184968.4</v>
      </c>
      <c r="S148" s="1229">
        <v>184968.4</v>
      </c>
      <c r="T148" s="1229">
        <v>38394.180000000015</v>
      </c>
      <c r="U148" s="1229">
        <v>38394.180000000008</v>
      </c>
      <c r="V148" s="1229">
        <v>38394.180000000008</v>
      </c>
    </row>
    <row r="149" spans="1:22">
      <c r="A149">
        <v>4089100400</v>
      </c>
      <c r="B149">
        <v>2</v>
      </c>
      <c r="C149">
        <v>4</v>
      </c>
      <c r="D149">
        <v>3</v>
      </c>
      <c r="E149" t="s">
        <v>4983</v>
      </c>
      <c r="F149">
        <v>92</v>
      </c>
      <c r="G149" t="s">
        <v>811</v>
      </c>
      <c r="H149">
        <v>0</v>
      </c>
      <c r="I149" s="1091">
        <v>13201</v>
      </c>
      <c r="J149">
        <v>1</v>
      </c>
      <c r="K149">
        <v>19</v>
      </c>
      <c r="L149">
        <v>1</v>
      </c>
      <c r="M149">
        <v>4</v>
      </c>
      <c r="N149" t="s">
        <v>4984</v>
      </c>
      <c r="O149">
        <v>13</v>
      </c>
      <c r="P149" s="1229">
        <v>903569.66</v>
      </c>
      <c r="Q149" s="1229">
        <v>0</v>
      </c>
      <c r="R149" s="1229">
        <v>903569.66</v>
      </c>
      <c r="S149" s="1229">
        <v>903569.66</v>
      </c>
      <c r="T149" s="1229">
        <v>701469.36999999988</v>
      </c>
      <c r="U149" s="1229">
        <v>701469.36999999988</v>
      </c>
      <c r="V149" s="1229">
        <v>701469.36999999988</v>
      </c>
    </row>
    <row r="150" spans="1:22">
      <c r="A150">
        <v>4089100400</v>
      </c>
      <c r="B150">
        <v>2</v>
      </c>
      <c r="C150">
        <v>4</v>
      </c>
      <c r="D150">
        <v>3</v>
      </c>
      <c r="E150" t="s">
        <v>4983</v>
      </c>
      <c r="F150">
        <v>92</v>
      </c>
      <c r="G150" t="s">
        <v>811</v>
      </c>
      <c r="H150">
        <v>0</v>
      </c>
      <c r="I150" s="1091">
        <v>13202</v>
      </c>
      <c r="J150">
        <v>1</v>
      </c>
      <c r="K150">
        <v>19</v>
      </c>
      <c r="L150">
        <v>1</v>
      </c>
      <c r="M150">
        <v>4</v>
      </c>
      <c r="N150" t="s">
        <v>4984</v>
      </c>
      <c r="O150">
        <v>13</v>
      </c>
      <c r="P150" s="1229">
        <v>1201927.23</v>
      </c>
      <c r="Q150" s="1229">
        <v>0</v>
      </c>
      <c r="R150" s="1229">
        <v>1201927.23</v>
      </c>
      <c r="S150" s="1229">
        <v>1201927.23</v>
      </c>
      <c r="T150" s="1229">
        <v>866014.28</v>
      </c>
      <c r="U150" s="1229">
        <v>0</v>
      </c>
      <c r="V150" s="1229">
        <v>0</v>
      </c>
    </row>
    <row r="151" spans="1:22">
      <c r="A151">
        <v>4089100400</v>
      </c>
      <c r="B151">
        <v>2</v>
      </c>
      <c r="C151">
        <v>4</v>
      </c>
      <c r="D151">
        <v>3</v>
      </c>
      <c r="E151" t="s">
        <v>4983</v>
      </c>
      <c r="F151">
        <v>92</v>
      </c>
      <c r="G151" t="s">
        <v>811</v>
      </c>
      <c r="H151">
        <v>0</v>
      </c>
      <c r="I151" s="1091">
        <v>13301</v>
      </c>
      <c r="J151">
        <v>1</v>
      </c>
      <c r="K151">
        <v>19</v>
      </c>
      <c r="L151">
        <v>1</v>
      </c>
      <c r="M151">
        <v>4</v>
      </c>
      <c r="N151" t="s">
        <v>4984</v>
      </c>
      <c r="O151">
        <v>13</v>
      </c>
      <c r="P151" s="1229">
        <v>68416.41</v>
      </c>
      <c r="Q151" s="1229">
        <v>0</v>
      </c>
      <c r="R151" s="1229">
        <v>68416.41</v>
      </c>
      <c r="S151" s="1229">
        <v>68416.41</v>
      </c>
      <c r="T151" s="1229">
        <v>43019.14999999998</v>
      </c>
      <c r="U151" s="1229">
        <v>43019.15</v>
      </c>
      <c r="V151" s="1229">
        <v>43019.15</v>
      </c>
    </row>
    <row r="152" spans="1:22">
      <c r="A152">
        <v>4089100400</v>
      </c>
      <c r="B152">
        <v>2</v>
      </c>
      <c r="C152">
        <v>4</v>
      </c>
      <c r="D152">
        <v>3</v>
      </c>
      <c r="E152" t="s">
        <v>4983</v>
      </c>
      <c r="F152">
        <v>92</v>
      </c>
      <c r="G152" t="s">
        <v>811</v>
      </c>
      <c r="H152">
        <v>0</v>
      </c>
      <c r="I152" s="1091">
        <v>14101</v>
      </c>
      <c r="J152">
        <v>1</v>
      </c>
      <c r="K152">
        <v>19</v>
      </c>
      <c r="L152">
        <v>1</v>
      </c>
      <c r="M152">
        <v>4</v>
      </c>
      <c r="N152" t="s">
        <v>4984</v>
      </c>
      <c r="O152">
        <v>13</v>
      </c>
      <c r="P152" s="1229">
        <v>808344.83000000007</v>
      </c>
      <c r="Q152" s="1229">
        <v>0</v>
      </c>
      <c r="R152" s="1229">
        <v>808344.83000000007</v>
      </c>
      <c r="S152" s="1229">
        <v>808344.83000000007</v>
      </c>
      <c r="T152" s="1229">
        <v>561923.59000000008</v>
      </c>
      <c r="U152" s="1229">
        <v>467494.91000000003</v>
      </c>
      <c r="V152" s="1229">
        <v>467494.91000000009</v>
      </c>
    </row>
    <row r="153" spans="1:22">
      <c r="A153">
        <v>4089100400</v>
      </c>
      <c r="B153">
        <v>2</v>
      </c>
      <c r="C153">
        <v>4</v>
      </c>
      <c r="D153">
        <v>3</v>
      </c>
      <c r="E153" t="s">
        <v>4983</v>
      </c>
      <c r="F153">
        <v>92</v>
      </c>
      <c r="G153" t="s">
        <v>811</v>
      </c>
      <c r="H153">
        <v>0</v>
      </c>
      <c r="I153" s="1091">
        <v>14201</v>
      </c>
      <c r="J153">
        <v>1</v>
      </c>
      <c r="K153">
        <v>19</v>
      </c>
      <c r="L153">
        <v>1</v>
      </c>
      <c r="M153">
        <v>4</v>
      </c>
      <c r="N153" t="s">
        <v>4984</v>
      </c>
      <c r="O153">
        <v>13</v>
      </c>
      <c r="P153" s="1229">
        <v>403776.19</v>
      </c>
      <c r="Q153" s="1229">
        <v>0</v>
      </c>
      <c r="R153" s="1229">
        <v>403776.19</v>
      </c>
      <c r="S153" s="1229">
        <v>403776.19</v>
      </c>
      <c r="T153" s="1229">
        <v>285303.86</v>
      </c>
      <c r="U153" s="1229">
        <v>90954.84</v>
      </c>
      <c r="V153" s="1229">
        <v>90954.84</v>
      </c>
    </row>
    <row r="154" spans="1:22">
      <c r="A154">
        <v>4089100400</v>
      </c>
      <c r="B154">
        <v>2</v>
      </c>
      <c r="C154">
        <v>4</v>
      </c>
      <c r="D154">
        <v>3</v>
      </c>
      <c r="E154" t="s">
        <v>4983</v>
      </c>
      <c r="F154">
        <v>92</v>
      </c>
      <c r="G154" t="s">
        <v>811</v>
      </c>
      <c r="H154">
        <v>0</v>
      </c>
      <c r="I154" s="1091">
        <v>14301</v>
      </c>
      <c r="J154">
        <v>1</v>
      </c>
      <c r="K154">
        <v>19</v>
      </c>
      <c r="L154">
        <v>1</v>
      </c>
      <c r="M154">
        <v>4</v>
      </c>
      <c r="N154" t="s">
        <v>4984</v>
      </c>
      <c r="O154">
        <v>13</v>
      </c>
      <c r="P154" s="1229">
        <v>512098.10000000003</v>
      </c>
      <c r="Q154" s="1229">
        <v>0</v>
      </c>
      <c r="R154" s="1229">
        <v>512098.10000000003</v>
      </c>
      <c r="S154" s="1229">
        <v>512098.10000000003</v>
      </c>
      <c r="T154" s="1229">
        <v>352806.96</v>
      </c>
      <c r="U154" s="1229">
        <v>112326.38</v>
      </c>
      <c r="V154" s="1229">
        <v>112326.38</v>
      </c>
    </row>
    <row r="155" spans="1:22">
      <c r="A155">
        <v>4089100400</v>
      </c>
      <c r="B155">
        <v>2</v>
      </c>
      <c r="C155">
        <v>4</v>
      </c>
      <c r="D155">
        <v>3</v>
      </c>
      <c r="E155" t="s">
        <v>4983</v>
      </c>
      <c r="F155">
        <v>92</v>
      </c>
      <c r="G155" t="s">
        <v>811</v>
      </c>
      <c r="H155">
        <v>0</v>
      </c>
      <c r="I155" s="1091">
        <v>15101</v>
      </c>
      <c r="J155">
        <v>1</v>
      </c>
      <c r="K155">
        <v>19</v>
      </c>
      <c r="L155">
        <v>1</v>
      </c>
      <c r="M155">
        <v>4</v>
      </c>
      <c r="N155" t="s">
        <v>4984</v>
      </c>
      <c r="O155">
        <v>13</v>
      </c>
      <c r="P155" s="1229">
        <v>437918.27</v>
      </c>
      <c r="Q155" s="1229">
        <v>0</v>
      </c>
      <c r="R155" s="1229">
        <v>437918.27</v>
      </c>
      <c r="S155" s="1229">
        <v>437918.27</v>
      </c>
      <c r="T155" s="1229">
        <v>275316.2699999999</v>
      </c>
      <c r="U155" s="1229">
        <v>0</v>
      </c>
      <c r="V155" s="1229">
        <v>0</v>
      </c>
    </row>
    <row r="156" spans="1:22">
      <c r="A156">
        <v>4089100400</v>
      </c>
      <c r="B156">
        <v>2</v>
      </c>
      <c r="C156">
        <v>4</v>
      </c>
      <c r="D156">
        <v>3</v>
      </c>
      <c r="E156" t="s">
        <v>4983</v>
      </c>
      <c r="F156">
        <v>92</v>
      </c>
      <c r="G156" t="s">
        <v>811</v>
      </c>
      <c r="H156">
        <v>0</v>
      </c>
      <c r="I156" s="1091">
        <v>15404</v>
      </c>
      <c r="J156">
        <v>1</v>
      </c>
      <c r="K156">
        <v>19</v>
      </c>
      <c r="L156">
        <v>1</v>
      </c>
      <c r="M156">
        <v>4</v>
      </c>
      <c r="N156" t="s">
        <v>4984</v>
      </c>
      <c r="O156">
        <v>13</v>
      </c>
      <c r="P156" s="1229">
        <v>738017.64</v>
      </c>
      <c r="Q156" s="1229">
        <v>0</v>
      </c>
      <c r="R156" s="1229">
        <v>738017.64</v>
      </c>
      <c r="S156" s="1229">
        <v>738017.64</v>
      </c>
      <c r="T156" s="1229">
        <v>298061.34000000003</v>
      </c>
      <c r="U156" s="1229">
        <v>298061.33999999997</v>
      </c>
      <c r="V156" s="1229">
        <v>298061.33999999997</v>
      </c>
    </row>
    <row r="157" spans="1:22">
      <c r="A157">
        <v>4089100400</v>
      </c>
      <c r="B157">
        <v>2</v>
      </c>
      <c r="C157">
        <v>4</v>
      </c>
      <c r="D157">
        <v>3</v>
      </c>
      <c r="E157" t="s">
        <v>4983</v>
      </c>
      <c r="F157">
        <v>92</v>
      </c>
      <c r="G157" t="s">
        <v>811</v>
      </c>
      <c r="H157">
        <v>0</v>
      </c>
      <c r="I157" s="1091">
        <v>15901</v>
      </c>
      <c r="J157">
        <v>1</v>
      </c>
      <c r="K157">
        <v>19</v>
      </c>
      <c r="L157">
        <v>1</v>
      </c>
      <c r="M157">
        <v>4</v>
      </c>
      <c r="N157" t="s">
        <v>4984</v>
      </c>
      <c r="O157">
        <v>13</v>
      </c>
      <c r="P157" s="1229">
        <v>291903.56</v>
      </c>
      <c r="Q157" s="1229">
        <v>0</v>
      </c>
      <c r="R157" s="1229">
        <v>291903.56</v>
      </c>
      <c r="S157" s="1229">
        <v>291903.56</v>
      </c>
      <c r="T157" s="1229">
        <v>238214.06999999998</v>
      </c>
      <c r="U157" s="1229">
        <v>119200.26000000004</v>
      </c>
      <c r="V157" s="1229">
        <v>119200.26000000002</v>
      </c>
    </row>
    <row r="158" spans="1:22">
      <c r="A158">
        <v>4089100400</v>
      </c>
      <c r="B158">
        <v>2</v>
      </c>
      <c r="C158">
        <v>4</v>
      </c>
      <c r="D158">
        <v>3</v>
      </c>
      <c r="E158" t="s">
        <v>4983</v>
      </c>
      <c r="F158">
        <v>92</v>
      </c>
      <c r="G158" t="s">
        <v>811</v>
      </c>
      <c r="H158">
        <v>0</v>
      </c>
      <c r="I158" s="1091">
        <v>17102</v>
      </c>
      <c r="J158">
        <v>1</v>
      </c>
      <c r="K158">
        <v>19</v>
      </c>
      <c r="L158">
        <v>1</v>
      </c>
      <c r="M158">
        <v>4</v>
      </c>
      <c r="N158" t="s">
        <v>4984</v>
      </c>
      <c r="O158">
        <v>13</v>
      </c>
      <c r="P158" s="1229">
        <v>455470.17</v>
      </c>
      <c r="Q158" s="1229">
        <v>0</v>
      </c>
      <c r="R158" s="1229">
        <v>455470.17</v>
      </c>
      <c r="S158" s="1229">
        <v>455470.17</v>
      </c>
      <c r="T158" s="1229">
        <v>426823.3600000001</v>
      </c>
      <c r="U158" s="1229">
        <v>426823.3600000001</v>
      </c>
      <c r="V158" s="1229">
        <v>426823.3600000001</v>
      </c>
    </row>
    <row r="159" spans="1:22">
      <c r="A159">
        <v>4089100400</v>
      </c>
      <c r="B159">
        <v>2</v>
      </c>
      <c r="C159">
        <v>4</v>
      </c>
      <c r="D159">
        <v>3</v>
      </c>
      <c r="E159" t="s">
        <v>4983</v>
      </c>
      <c r="F159">
        <v>92</v>
      </c>
      <c r="G159" t="s">
        <v>811</v>
      </c>
      <c r="H159">
        <v>0</v>
      </c>
      <c r="I159" s="1091" t="s">
        <v>4843</v>
      </c>
      <c r="J159">
        <v>1</v>
      </c>
      <c r="K159">
        <v>19</v>
      </c>
      <c r="L159">
        <v>1</v>
      </c>
      <c r="M159">
        <v>4</v>
      </c>
      <c r="N159" t="s">
        <v>4984</v>
      </c>
      <c r="O159">
        <v>13</v>
      </c>
      <c r="P159" s="1229">
        <v>16619.25</v>
      </c>
      <c r="Q159" s="1229">
        <v>-906.53</v>
      </c>
      <c r="R159" s="1229">
        <v>15712.720000000001</v>
      </c>
      <c r="S159" s="1229">
        <v>3332</v>
      </c>
      <c r="T159" s="1229">
        <v>3332</v>
      </c>
      <c r="U159" s="1229">
        <v>3332</v>
      </c>
      <c r="V159" s="1229">
        <v>3332</v>
      </c>
    </row>
    <row r="160" spans="1:22">
      <c r="A160">
        <v>4089100400</v>
      </c>
      <c r="B160">
        <v>2</v>
      </c>
      <c r="C160">
        <v>4</v>
      </c>
      <c r="D160">
        <v>3</v>
      </c>
      <c r="E160" t="s">
        <v>4983</v>
      </c>
      <c r="F160">
        <v>92</v>
      </c>
      <c r="G160" t="s">
        <v>811</v>
      </c>
      <c r="H160">
        <v>0</v>
      </c>
      <c r="I160" s="1091" t="s">
        <v>4853</v>
      </c>
      <c r="J160">
        <v>1</v>
      </c>
      <c r="K160">
        <v>19</v>
      </c>
      <c r="L160">
        <v>1</v>
      </c>
      <c r="M160">
        <v>4</v>
      </c>
      <c r="N160" t="s">
        <v>4984</v>
      </c>
      <c r="O160">
        <v>13</v>
      </c>
      <c r="P160" s="1229">
        <v>49653.23</v>
      </c>
      <c r="Q160" s="1229">
        <v>0</v>
      </c>
      <c r="R160" s="1229">
        <v>49653.23</v>
      </c>
      <c r="S160" s="1229">
        <v>3861</v>
      </c>
      <c r="T160" s="1229">
        <v>3861</v>
      </c>
      <c r="U160" s="1229">
        <v>3861</v>
      </c>
      <c r="V160" s="1229">
        <v>3861</v>
      </c>
    </row>
    <row r="161" spans="1:22">
      <c r="A161">
        <v>4089100400</v>
      </c>
      <c r="B161">
        <v>2</v>
      </c>
      <c r="C161">
        <v>4</v>
      </c>
      <c r="D161">
        <v>3</v>
      </c>
      <c r="E161" t="s">
        <v>4983</v>
      </c>
      <c r="F161">
        <v>92</v>
      </c>
      <c r="G161" t="s">
        <v>811</v>
      </c>
      <c r="H161">
        <v>0</v>
      </c>
      <c r="I161" s="1091">
        <v>24601</v>
      </c>
      <c r="J161">
        <v>1</v>
      </c>
      <c r="K161">
        <v>19</v>
      </c>
      <c r="L161">
        <v>1</v>
      </c>
      <c r="M161">
        <v>4</v>
      </c>
      <c r="N161" t="s">
        <v>4984</v>
      </c>
      <c r="O161">
        <v>13</v>
      </c>
      <c r="P161" s="1229">
        <v>2869.44</v>
      </c>
      <c r="Q161" s="1229">
        <v>0</v>
      </c>
      <c r="R161" s="1229">
        <v>2869.44</v>
      </c>
      <c r="S161" s="1229">
        <v>0</v>
      </c>
      <c r="T161" s="1229">
        <v>0</v>
      </c>
      <c r="U161" s="1229">
        <v>0</v>
      </c>
      <c r="V161" s="1229">
        <v>0</v>
      </c>
    </row>
    <row r="162" spans="1:22">
      <c r="A162">
        <v>4089100400</v>
      </c>
      <c r="B162">
        <v>2</v>
      </c>
      <c r="C162">
        <v>4</v>
      </c>
      <c r="D162">
        <v>3</v>
      </c>
      <c r="E162" t="s">
        <v>4983</v>
      </c>
      <c r="F162">
        <v>92</v>
      </c>
      <c r="G162" t="s">
        <v>811</v>
      </c>
      <c r="H162">
        <v>0</v>
      </c>
      <c r="I162" s="1091" t="s">
        <v>4867</v>
      </c>
      <c r="J162">
        <v>1</v>
      </c>
      <c r="K162">
        <v>19</v>
      </c>
      <c r="L162">
        <v>1</v>
      </c>
      <c r="M162">
        <v>4</v>
      </c>
      <c r="N162" t="s">
        <v>4984</v>
      </c>
      <c r="O162">
        <v>13</v>
      </c>
      <c r="P162" s="1229">
        <v>113839.32</v>
      </c>
      <c r="Q162" s="1229">
        <v>0</v>
      </c>
      <c r="R162" s="1229">
        <v>113839.32</v>
      </c>
      <c r="S162" s="1229">
        <v>59656.779999999926</v>
      </c>
      <c r="T162" s="1229">
        <v>59656.779999999933</v>
      </c>
      <c r="U162" s="1229">
        <v>59656.779999999926</v>
      </c>
      <c r="V162" s="1229">
        <v>59656.779999999926</v>
      </c>
    </row>
    <row r="163" spans="1:22">
      <c r="A163">
        <v>4089100400</v>
      </c>
      <c r="B163">
        <v>2</v>
      </c>
      <c r="C163">
        <v>4</v>
      </c>
      <c r="D163">
        <v>3</v>
      </c>
      <c r="E163" t="s">
        <v>4983</v>
      </c>
      <c r="F163">
        <v>92</v>
      </c>
      <c r="G163" t="s">
        <v>811</v>
      </c>
      <c r="H163">
        <v>0</v>
      </c>
      <c r="I163" s="1091">
        <v>27101</v>
      </c>
      <c r="J163">
        <v>1</v>
      </c>
      <c r="K163">
        <v>19</v>
      </c>
      <c r="L163">
        <v>1</v>
      </c>
      <c r="M163">
        <v>4</v>
      </c>
      <c r="N163" t="s">
        <v>4984</v>
      </c>
      <c r="O163">
        <v>13</v>
      </c>
      <c r="P163" s="1229">
        <v>9170.9699999999993</v>
      </c>
      <c r="Q163" s="1229">
        <v>0</v>
      </c>
      <c r="R163" s="1229">
        <v>9170.9699999999993</v>
      </c>
      <c r="S163" s="1229">
        <v>271.54000000000002</v>
      </c>
      <c r="T163" s="1229">
        <v>271.54000000000002</v>
      </c>
      <c r="U163" s="1229">
        <v>271.54000000000002</v>
      </c>
      <c r="V163" s="1229">
        <v>271.54000000000002</v>
      </c>
    </row>
    <row r="164" spans="1:22">
      <c r="A164">
        <v>4089100400</v>
      </c>
      <c r="B164">
        <v>2</v>
      </c>
      <c r="C164">
        <v>4</v>
      </c>
      <c r="D164">
        <v>3</v>
      </c>
      <c r="E164" t="s">
        <v>4983</v>
      </c>
      <c r="F164">
        <v>92</v>
      </c>
      <c r="G164" t="s">
        <v>811</v>
      </c>
      <c r="H164">
        <v>0</v>
      </c>
      <c r="I164" s="1091" t="s">
        <v>4875</v>
      </c>
      <c r="J164">
        <v>1</v>
      </c>
      <c r="K164">
        <v>19</v>
      </c>
      <c r="L164">
        <v>1</v>
      </c>
      <c r="M164">
        <v>4</v>
      </c>
      <c r="N164" t="s">
        <v>4984</v>
      </c>
      <c r="O164">
        <v>13</v>
      </c>
      <c r="P164" s="1229">
        <v>10749.03</v>
      </c>
      <c r="Q164" s="1229">
        <v>0</v>
      </c>
      <c r="R164" s="1229">
        <v>10749.03</v>
      </c>
      <c r="S164" s="1229">
        <v>412.93</v>
      </c>
      <c r="T164" s="1229">
        <v>412.93</v>
      </c>
      <c r="U164" s="1229">
        <v>412.93</v>
      </c>
      <c r="V164" s="1229">
        <v>412.93</v>
      </c>
    </row>
    <row r="165" spans="1:22">
      <c r="A165">
        <v>4089100400</v>
      </c>
      <c r="B165">
        <v>2</v>
      </c>
      <c r="C165">
        <v>4</v>
      </c>
      <c r="D165">
        <v>3</v>
      </c>
      <c r="E165" t="s">
        <v>4983</v>
      </c>
      <c r="F165">
        <v>92</v>
      </c>
      <c r="G165" t="s">
        <v>811</v>
      </c>
      <c r="H165">
        <v>0</v>
      </c>
      <c r="I165" s="1091" t="s">
        <v>4877</v>
      </c>
      <c r="J165">
        <v>1</v>
      </c>
      <c r="K165">
        <v>19</v>
      </c>
      <c r="L165">
        <v>1</v>
      </c>
      <c r="M165">
        <v>4</v>
      </c>
      <c r="N165" t="s">
        <v>4984</v>
      </c>
      <c r="O165">
        <v>13</v>
      </c>
      <c r="P165" s="1229">
        <v>19177.52</v>
      </c>
      <c r="Q165" s="1229">
        <v>0</v>
      </c>
      <c r="R165" s="1229">
        <v>19177.52</v>
      </c>
      <c r="S165" s="1229">
        <v>1323.28</v>
      </c>
      <c r="T165" s="1229">
        <v>1323.28</v>
      </c>
      <c r="U165" s="1229">
        <v>1323.28</v>
      </c>
      <c r="V165" s="1229">
        <v>1323.28</v>
      </c>
    </row>
    <row r="166" spans="1:22">
      <c r="A166">
        <v>4089100400</v>
      </c>
      <c r="B166">
        <v>2</v>
      </c>
      <c r="C166">
        <v>4</v>
      </c>
      <c r="D166">
        <v>3</v>
      </c>
      <c r="E166" t="s">
        <v>4983</v>
      </c>
      <c r="F166">
        <v>92</v>
      </c>
      <c r="G166" t="s">
        <v>811</v>
      </c>
      <c r="H166">
        <v>0</v>
      </c>
      <c r="I166" s="1091" t="s">
        <v>4883</v>
      </c>
      <c r="J166">
        <v>1</v>
      </c>
      <c r="K166">
        <v>19</v>
      </c>
      <c r="L166">
        <v>1</v>
      </c>
      <c r="M166">
        <v>4</v>
      </c>
      <c r="N166" t="s">
        <v>4984</v>
      </c>
      <c r="O166">
        <v>13</v>
      </c>
      <c r="P166" s="1229">
        <v>144222.21</v>
      </c>
      <c r="Q166" s="1229">
        <v>0</v>
      </c>
      <c r="R166" s="1229">
        <v>144222.21</v>
      </c>
      <c r="S166" s="1229">
        <v>75149.48000000001</v>
      </c>
      <c r="T166" s="1229">
        <v>75149.48</v>
      </c>
      <c r="U166" s="1229">
        <v>75149.48</v>
      </c>
      <c r="V166" s="1229">
        <v>75149.48</v>
      </c>
    </row>
    <row r="167" spans="1:22">
      <c r="A167">
        <v>4089100400</v>
      </c>
      <c r="B167">
        <v>2</v>
      </c>
      <c r="C167">
        <v>4</v>
      </c>
      <c r="D167">
        <v>3</v>
      </c>
      <c r="E167" t="s">
        <v>4983</v>
      </c>
      <c r="F167">
        <v>92</v>
      </c>
      <c r="G167" t="s">
        <v>811</v>
      </c>
      <c r="H167">
        <v>0</v>
      </c>
      <c r="I167" s="1091" t="s">
        <v>4885</v>
      </c>
      <c r="J167">
        <v>1</v>
      </c>
      <c r="K167">
        <v>19</v>
      </c>
      <c r="L167">
        <v>1</v>
      </c>
      <c r="M167">
        <v>4</v>
      </c>
      <c r="N167" t="s">
        <v>4984</v>
      </c>
      <c r="O167">
        <v>13</v>
      </c>
      <c r="P167" s="1229">
        <v>9310.11</v>
      </c>
      <c r="Q167" s="1229">
        <v>2000</v>
      </c>
      <c r="R167" s="1229">
        <v>11310.11</v>
      </c>
      <c r="S167" s="1229">
        <v>8352.8700000000008</v>
      </c>
      <c r="T167" s="1229">
        <v>8352.869999999999</v>
      </c>
      <c r="U167" s="1229">
        <v>8352.869999999999</v>
      </c>
      <c r="V167" s="1229">
        <v>8352.869999999999</v>
      </c>
    </row>
    <row r="168" spans="1:22">
      <c r="A168">
        <v>4089100400</v>
      </c>
      <c r="B168">
        <v>2</v>
      </c>
      <c r="C168">
        <v>4</v>
      </c>
      <c r="D168">
        <v>3</v>
      </c>
      <c r="E168" t="s">
        <v>4983</v>
      </c>
      <c r="F168">
        <v>92</v>
      </c>
      <c r="G168" t="s">
        <v>811</v>
      </c>
      <c r="H168">
        <v>0</v>
      </c>
      <c r="I168" s="1091" t="s">
        <v>4887</v>
      </c>
      <c r="J168">
        <v>1</v>
      </c>
      <c r="K168">
        <v>19</v>
      </c>
      <c r="L168">
        <v>1</v>
      </c>
      <c r="M168">
        <v>4</v>
      </c>
      <c r="N168" t="s">
        <v>4984</v>
      </c>
      <c r="O168">
        <v>13</v>
      </c>
      <c r="P168" s="1229">
        <v>53208.91</v>
      </c>
      <c r="Q168" s="1229">
        <v>0</v>
      </c>
      <c r="R168" s="1229">
        <v>53208.91</v>
      </c>
      <c r="S168" s="1229">
        <v>29457.09</v>
      </c>
      <c r="T168" s="1229">
        <v>29457.09</v>
      </c>
      <c r="U168" s="1229">
        <v>29457.09</v>
      </c>
      <c r="V168" s="1229">
        <v>29457.09</v>
      </c>
    </row>
    <row r="169" spans="1:22">
      <c r="A169">
        <v>4089100400</v>
      </c>
      <c r="B169">
        <v>2</v>
      </c>
      <c r="C169">
        <v>4</v>
      </c>
      <c r="D169">
        <v>3</v>
      </c>
      <c r="E169" t="s">
        <v>4983</v>
      </c>
      <c r="F169">
        <v>92</v>
      </c>
      <c r="G169" t="s">
        <v>811</v>
      </c>
      <c r="H169">
        <v>0</v>
      </c>
      <c r="I169" s="1091">
        <v>31601</v>
      </c>
      <c r="J169">
        <v>1</v>
      </c>
      <c r="K169">
        <v>19</v>
      </c>
      <c r="L169">
        <v>1</v>
      </c>
      <c r="M169">
        <v>4</v>
      </c>
      <c r="N169" t="s">
        <v>4984</v>
      </c>
      <c r="O169">
        <v>13</v>
      </c>
      <c r="P169" s="1229">
        <v>0</v>
      </c>
      <c r="Q169" s="1229">
        <v>35492.369999999995</v>
      </c>
      <c r="R169" s="1229">
        <v>35492.369999999995</v>
      </c>
      <c r="S169" s="1229">
        <v>35492.369999999995</v>
      </c>
      <c r="T169" s="1229">
        <v>35492.369999999995</v>
      </c>
      <c r="U169" s="1229">
        <v>0</v>
      </c>
      <c r="V169" s="1229">
        <v>0</v>
      </c>
    </row>
    <row r="170" spans="1:22">
      <c r="A170">
        <v>4089100400</v>
      </c>
      <c r="B170">
        <v>2</v>
      </c>
      <c r="C170">
        <v>4</v>
      </c>
      <c r="D170">
        <v>3</v>
      </c>
      <c r="E170" t="s">
        <v>4983</v>
      </c>
      <c r="F170">
        <v>92</v>
      </c>
      <c r="G170" t="s">
        <v>811</v>
      </c>
      <c r="H170">
        <v>0</v>
      </c>
      <c r="I170" s="1091" t="s">
        <v>4891</v>
      </c>
      <c r="J170">
        <v>1</v>
      </c>
      <c r="K170">
        <v>19</v>
      </c>
      <c r="L170">
        <v>1</v>
      </c>
      <c r="M170">
        <v>4</v>
      </c>
      <c r="N170" t="s">
        <v>4984</v>
      </c>
      <c r="O170">
        <v>13</v>
      </c>
      <c r="P170" s="1229">
        <v>213936.02000000002</v>
      </c>
      <c r="Q170" s="1229">
        <v>-71546.679999999993</v>
      </c>
      <c r="R170" s="1229">
        <v>142389.34</v>
      </c>
      <c r="S170" s="1229">
        <v>130516.13999999998</v>
      </c>
      <c r="T170" s="1229">
        <v>100276.19999999998</v>
      </c>
      <c r="U170" s="1229">
        <v>100276.2</v>
      </c>
      <c r="V170" s="1229">
        <v>100276.19999999998</v>
      </c>
    </row>
    <row r="171" spans="1:22">
      <c r="A171">
        <v>4089100400</v>
      </c>
      <c r="B171">
        <v>2</v>
      </c>
      <c r="C171">
        <v>4</v>
      </c>
      <c r="D171">
        <v>3</v>
      </c>
      <c r="E171" t="s">
        <v>4983</v>
      </c>
      <c r="F171">
        <v>92</v>
      </c>
      <c r="G171" t="s">
        <v>811</v>
      </c>
      <c r="H171">
        <v>0</v>
      </c>
      <c r="I171" s="1091" t="s">
        <v>4893</v>
      </c>
      <c r="J171">
        <v>1</v>
      </c>
      <c r="K171">
        <v>19</v>
      </c>
      <c r="L171">
        <v>1</v>
      </c>
      <c r="M171">
        <v>4</v>
      </c>
      <c r="N171" t="s">
        <v>4984</v>
      </c>
      <c r="O171">
        <v>13</v>
      </c>
      <c r="P171" s="1229">
        <v>527.82000000000005</v>
      </c>
      <c r="Q171" s="1229">
        <v>0</v>
      </c>
      <c r="R171" s="1229">
        <v>527.82000000000005</v>
      </c>
      <c r="S171" s="1229">
        <v>353.45</v>
      </c>
      <c r="T171" s="1229">
        <v>353.45</v>
      </c>
      <c r="U171" s="1229">
        <v>353.45</v>
      </c>
      <c r="V171" s="1229">
        <v>353.45</v>
      </c>
    </row>
    <row r="172" spans="1:22">
      <c r="A172">
        <v>4089100400</v>
      </c>
      <c r="B172">
        <v>2</v>
      </c>
      <c r="C172">
        <v>4</v>
      </c>
      <c r="D172">
        <v>3</v>
      </c>
      <c r="E172" t="s">
        <v>4983</v>
      </c>
      <c r="F172">
        <v>92</v>
      </c>
      <c r="G172" t="s">
        <v>811</v>
      </c>
      <c r="H172">
        <v>0</v>
      </c>
      <c r="I172" s="1091">
        <v>32302</v>
      </c>
      <c r="J172">
        <v>1</v>
      </c>
      <c r="K172">
        <v>19</v>
      </c>
      <c r="L172">
        <v>1</v>
      </c>
      <c r="M172">
        <v>4</v>
      </c>
      <c r="N172" t="s">
        <v>4984</v>
      </c>
      <c r="O172">
        <v>13</v>
      </c>
      <c r="P172" s="1229">
        <v>25129.84</v>
      </c>
      <c r="Q172" s="1229">
        <v>0</v>
      </c>
      <c r="R172" s="1229">
        <v>25129.84</v>
      </c>
      <c r="S172" s="1229">
        <v>14927.710000000003</v>
      </c>
      <c r="T172" s="1229">
        <v>14927.710000000001</v>
      </c>
      <c r="U172" s="1229">
        <v>11312.740000000003</v>
      </c>
      <c r="V172" s="1229">
        <v>11312.740000000003</v>
      </c>
    </row>
    <row r="173" spans="1:22">
      <c r="A173">
        <v>4089100400</v>
      </c>
      <c r="B173">
        <v>2</v>
      </c>
      <c r="C173">
        <v>4</v>
      </c>
      <c r="D173">
        <v>3</v>
      </c>
      <c r="E173" t="s">
        <v>4983</v>
      </c>
      <c r="F173">
        <v>92</v>
      </c>
      <c r="G173" t="s">
        <v>811</v>
      </c>
      <c r="H173">
        <v>0</v>
      </c>
      <c r="I173" s="1091">
        <v>32501</v>
      </c>
      <c r="J173">
        <v>1</v>
      </c>
      <c r="K173">
        <v>19</v>
      </c>
      <c r="L173">
        <v>1</v>
      </c>
      <c r="M173">
        <v>4</v>
      </c>
      <c r="N173" t="s">
        <v>4984</v>
      </c>
      <c r="O173">
        <v>13</v>
      </c>
      <c r="P173" s="1229">
        <v>2389.13</v>
      </c>
      <c r="Q173" s="1229">
        <v>0</v>
      </c>
      <c r="R173" s="1229">
        <v>2389.13</v>
      </c>
      <c r="S173" s="1229">
        <v>2312.5300000000002</v>
      </c>
      <c r="T173" s="1229">
        <v>2312.5300000000002</v>
      </c>
      <c r="U173" s="1229">
        <v>2312.5300000000002</v>
      </c>
      <c r="V173" s="1229">
        <v>2312.5300000000002</v>
      </c>
    </row>
    <row r="174" spans="1:22">
      <c r="A174">
        <v>4089100400</v>
      </c>
      <c r="B174">
        <v>2</v>
      </c>
      <c r="C174">
        <v>4</v>
      </c>
      <c r="D174">
        <v>3</v>
      </c>
      <c r="E174" t="s">
        <v>4983</v>
      </c>
      <c r="F174">
        <v>92</v>
      </c>
      <c r="G174" t="s">
        <v>811</v>
      </c>
      <c r="H174">
        <v>0</v>
      </c>
      <c r="I174" s="1091" t="s">
        <v>4911</v>
      </c>
      <c r="J174">
        <v>1</v>
      </c>
      <c r="K174">
        <v>19</v>
      </c>
      <c r="L174">
        <v>1</v>
      </c>
      <c r="M174">
        <v>4</v>
      </c>
      <c r="N174" t="s">
        <v>4984</v>
      </c>
      <c r="O174">
        <v>13</v>
      </c>
      <c r="P174" s="1229">
        <v>404438.03</v>
      </c>
      <c r="Q174" s="1229">
        <v>-132706.68</v>
      </c>
      <c r="R174" s="1229">
        <v>271731.35000000003</v>
      </c>
      <c r="S174" s="1229">
        <v>184609.92000000001</v>
      </c>
      <c r="T174" s="1229">
        <v>91193.580000000016</v>
      </c>
      <c r="U174" s="1229">
        <v>91193.580000000016</v>
      </c>
      <c r="V174" s="1229">
        <v>91193.580000000016</v>
      </c>
    </row>
    <row r="175" spans="1:22">
      <c r="A175">
        <v>4089100400</v>
      </c>
      <c r="B175">
        <v>2</v>
      </c>
      <c r="C175">
        <v>4</v>
      </c>
      <c r="D175">
        <v>3</v>
      </c>
      <c r="E175" t="s">
        <v>4983</v>
      </c>
      <c r="F175">
        <v>92</v>
      </c>
      <c r="G175" t="s">
        <v>811</v>
      </c>
      <c r="H175">
        <v>0</v>
      </c>
      <c r="I175" s="1091">
        <v>33301</v>
      </c>
      <c r="J175">
        <v>1</v>
      </c>
      <c r="K175">
        <v>19</v>
      </c>
      <c r="L175">
        <v>1</v>
      </c>
      <c r="M175">
        <v>4</v>
      </c>
      <c r="N175" t="s">
        <v>4984</v>
      </c>
      <c r="O175">
        <v>13</v>
      </c>
      <c r="P175" s="1229">
        <v>2626.31</v>
      </c>
      <c r="Q175" s="1229">
        <v>0</v>
      </c>
      <c r="R175" s="1229">
        <v>2626.31</v>
      </c>
      <c r="S175" s="1229">
        <v>1856.53</v>
      </c>
      <c r="T175" s="1229">
        <v>1856.53</v>
      </c>
      <c r="U175" s="1229">
        <v>1856.53</v>
      </c>
      <c r="V175" s="1229">
        <v>1856.53</v>
      </c>
    </row>
    <row r="176" spans="1:22">
      <c r="A176">
        <v>4089100400</v>
      </c>
      <c r="B176">
        <v>2</v>
      </c>
      <c r="C176">
        <v>4</v>
      </c>
      <c r="D176">
        <v>3</v>
      </c>
      <c r="E176" t="s">
        <v>4983</v>
      </c>
      <c r="F176">
        <v>92</v>
      </c>
      <c r="G176" t="s">
        <v>811</v>
      </c>
      <c r="H176">
        <v>0</v>
      </c>
      <c r="I176" s="1091" t="s">
        <v>4915</v>
      </c>
      <c r="J176">
        <v>1</v>
      </c>
      <c r="K176">
        <v>19</v>
      </c>
      <c r="L176">
        <v>1</v>
      </c>
      <c r="M176">
        <v>4</v>
      </c>
      <c r="N176" t="s">
        <v>4984</v>
      </c>
      <c r="O176">
        <v>13</v>
      </c>
      <c r="P176" s="1229">
        <v>0</v>
      </c>
      <c r="Q176" s="1229">
        <v>24120</v>
      </c>
      <c r="R176" s="1229">
        <v>24120</v>
      </c>
      <c r="S176" s="1229">
        <v>24120</v>
      </c>
      <c r="T176" s="1229">
        <v>24120</v>
      </c>
      <c r="U176" s="1229">
        <v>24120</v>
      </c>
      <c r="V176" s="1229">
        <v>24120</v>
      </c>
    </row>
    <row r="177" spans="1:22">
      <c r="A177">
        <v>4089100400</v>
      </c>
      <c r="B177">
        <v>2</v>
      </c>
      <c r="C177">
        <v>4</v>
      </c>
      <c r="D177">
        <v>3</v>
      </c>
      <c r="E177" t="s">
        <v>4983</v>
      </c>
      <c r="F177">
        <v>92</v>
      </c>
      <c r="G177" t="s">
        <v>811</v>
      </c>
      <c r="H177">
        <v>0</v>
      </c>
      <c r="I177" s="1091" t="s">
        <v>4925</v>
      </c>
      <c r="J177">
        <v>1</v>
      </c>
      <c r="K177">
        <v>19</v>
      </c>
      <c r="L177">
        <v>1</v>
      </c>
      <c r="M177">
        <v>4</v>
      </c>
      <c r="N177" t="s">
        <v>4984</v>
      </c>
      <c r="O177">
        <v>13</v>
      </c>
      <c r="P177" s="1229">
        <v>32313.93</v>
      </c>
      <c r="Q177" s="1229">
        <v>0</v>
      </c>
      <c r="R177" s="1229">
        <v>32313.93</v>
      </c>
      <c r="S177" s="1229">
        <v>22524.780000000006</v>
      </c>
      <c r="T177" s="1229">
        <v>22524.780000000006</v>
      </c>
      <c r="U177" s="1229">
        <v>22524.780000000006</v>
      </c>
      <c r="V177" s="1229">
        <v>22524.780000000006</v>
      </c>
    </row>
    <row r="178" spans="1:22">
      <c r="A178">
        <v>4089100400</v>
      </c>
      <c r="B178">
        <v>2</v>
      </c>
      <c r="C178">
        <v>4</v>
      </c>
      <c r="D178">
        <v>3</v>
      </c>
      <c r="E178" t="s">
        <v>4983</v>
      </c>
      <c r="F178">
        <v>92</v>
      </c>
      <c r="G178" t="s">
        <v>811</v>
      </c>
      <c r="H178">
        <v>0</v>
      </c>
      <c r="I178" s="1091" t="s">
        <v>4932</v>
      </c>
      <c r="J178">
        <v>1</v>
      </c>
      <c r="K178">
        <v>19</v>
      </c>
      <c r="L178">
        <v>1</v>
      </c>
      <c r="M178">
        <v>4</v>
      </c>
      <c r="N178" t="s">
        <v>4984</v>
      </c>
      <c r="O178">
        <v>13</v>
      </c>
      <c r="P178" s="1229">
        <v>8357.9</v>
      </c>
      <c r="Q178" s="1229">
        <v>0</v>
      </c>
      <c r="R178" s="1229">
        <v>8357.9</v>
      </c>
      <c r="S178" s="1229">
        <v>362.52</v>
      </c>
      <c r="T178" s="1229">
        <v>362.52</v>
      </c>
      <c r="U178" s="1229">
        <v>362.52</v>
      </c>
      <c r="V178" s="1229">
        <v>362.52</v>
      </c>
    </row>
    <row r="179" spans="1:22">
      <c r="A179">
        <v>4089100400</v>
      </c>
      <c r="B179">
        <v>2</v>
      </c>
      <c r="C179">
        <v>4</v>
      </c>
      <c r="D179">
        <v>3</v>
      </c>
      <c r="E179" t="s">
        <v>4983</v>
      </c>
      <c r="F179">
        <v>92</v>
      </c>
      <c r="G179" t="s">
        <v>811</v>
      </c>
      <c r="H179">
        <v>0</v>
      </c>
      <c r="I179" s="1091" t="s">
        <v>4934</v>
      </c>
      <c r="J179">
        <v>1</v>
      </c>
      <c r="K179">
        <v>19</v>
      </c>
      <c r="L179">
        <v>1</v>
      </c>
      <c r="M179">
        <v>4</v>
      </c>
      <c r="N179" t="s">
        <v>4984</v>
      </c>
      <c r="O179">
        <v>13</v>
      </c>
      <c r="P179" s="1229">
        <v>13073.01</v>
      </c>
      <c r="Q179" s="1229">
        <v>-4360</v>
      </c>
      <c r="R179" s="1229">
        <v>8713.01</v>
      </c>
      <c r="S179" s="1229">
        <v>3490</v>
      </c>
      <c r="T179" s="1229">
        <v>3490</v>
      </c>
      <c r="U179" s="1229">
        <v>3490</v>
      </c>
      <c r="V179" s="1229">
        <v>3490</v>
      </c>
    </row>
    <row r="180" spans="1:22">
      <c r="A180">
        <v>4089100400</v>
      </c>
      <c r="B180">
        <v>2</v>
      </c>
      <c r="C180">
        <v>4</v>
      </c>
      <c r="D180">
        <v>3</v>
      </c>
      <c r="E180" t="s">
        <v>4983</v>
      </c>
      <c r="F180">
        <v>92</v>
      </c>
      <c r="G180" t="s">
        <v>811</v>
      </c>
      <c r="H180">
        <v>0</v>
      </c>
      <c r="I180" s="1091">
        <v>35501</v>
      </c>
      <c r="J180">
        <v>1</v>
      </c>
      <c r="K180">
        <v>19</v>
      </c>
      <c r="L180">
        <v>1</v>
      </c>
      <c r="M180">
        <v>4</v>
      </c>
      <c r="N180" t="s">
        <v>4984</v>
      </c>
      <c r="O180">
        <v>13</v>
      </c>
      <c r="P180" s="1229">
        <v>55236.29</v>
      </c>
      <c r="Q180" s="1229">
        <v>0</v>
      </c>
      <c r="R180" s="1229">
        <v>55236.29</v>
      </c>
      <c r="S180" s="1229">
        <v>23795.170000000002</v>
      </c>
      <c r="T180" s="1229">
        <v>23795.170000000002</v>
      </c>
      <c r="U180" s="1229">
        <v>19436.55</v>
      </c>
      <c r="V180" s="1229">
        <v>19436.55</v>
      </c>
    </row>
    <row r="181" spans="1:22">
      <c r="A181">
        <v>4089100400</v>
      </c>
      <c r="B181">
        <v>2</v>
      </c>
      <c r="C181">
        <v>4</v>
      </c>
      <c r="D181">
        <v>3</v>
      </c>
      <c r="E181" t="s">
        <v>4983</v>
      </c>
      <c r="F181">
        <v>92</v>
      </c>
      <c r="G181" t="s">
        <v>811</v>
      </c>
      <c r="H181">
        <v>0</v>
      </c>
      <c r="I181" s="1091">
        <v>35801</v>
      </c>
      <c r="J181">
        <v>1</v>
      </c>
      <c r="K181">
        <v>19</v>
      </c>
      <c r="L181">
        <v>1</v>
      </c>
      <c r="M181">
        <v>4</v>
      </c>
      <c r="N181" t="s">
        <v>4984</v>
      </c>
      <c r="O181">
        <v>13</v>
      </c>
      <c r="P181" s="1229">
        <v>83402.509999999995</v>
      </c>
      <c r="Q181" s="1229">
        <v>17397.490000000002</v>
      </c>
      <c r="R181" s="1229">
        <v>100800</v>
      </c>
      <c r="S181" s="1229">
        <v>100800</v>
      </c>
      <c r="T181" s="1229">
        <v>50400</v>
      </c>
      <c r="U181" s="1229">
        <v>33600</v>
      </c>
      <c r="V181" s="1229">
        <v>33600</v>
      </c>
    </row>
    <row r="182" spans="1:22">
      <c r="A182">
        <v>4089100400</v>
      </c>
      <c r="B182">
        <v>2</v>
      </c>
      <c r="C182">
        <v>4</v>
      </c>
      <c r="D182">
        <v>3</v>
      </c>
      <c r="E182" t="s">
        <v>4983</v>
      </c>
      <c r="F182">
        <v>92</v>
      </c>
      <c r="G182" t="s">
        <v>811</v>
      </c>
      <c r="H182">
        <v>0</v>
      </c>
      <c r="I182" s="1091">
        <v>35901</v>
      </c>
      <c r="J182">
        <v>1</v>
      </c>
      <c r="K182">
        <v>19</v>
      </c>
      <c r="L182">
        <v>1</v>
      </c>
      <c r="M182">
        <v>4</v>
      </c>
      <c r="N182" t="s">
        <v>4984</v>
      </c>
      <c r="O182">
        <v>13</v>
      </c>
      <c r="P182" s="1229">
        <v>6614.28</v>
      </c>
      <c r="Q182" s="1229">
        <v>0</v>
      </c>
      <c r="R182" s="1229">
        <v>6614.28</v>
      </c>
      <c r="S182" s="1229">
        <v>3591</v>
      </c>
      <c r="T182" s="1229">
        <v>3591</v>
      </c>
      <c r="U182" s="1229">
        <v>3591</v>
      </c>
      <c r="V182" s="1229">
        <v>3591</v>
      </c>
    </row>
    <row r="183" spans="1:22">
      <c r="A183">
        <v>4089100400</v>
      </c>
      <c r="B183">
        <v>2</v>
      </c>
      <c r="C183">
        <v>4</v>
      </c>
      <c r="D183">
        <v>3</v>
      </c>
      <c r="E183" t="s">
        <v>4983</v>
      </c>
      <c r="F183">
        <v>92</v>
      </c>
      <c r="G183" t="s">
        <v>811</v>
      </c>
      <c r="H183">
        <v>0</v>
      </c>
      <c r="I183" s="1091">
        <v>36201</v>
      </c>
      <c r="J183">
        <v>1</v>
      </c>
      <c r="K183">
        <v>19</v>
      </c>
      <c r="L183">
        <v>1</v>
      </c>
      <c r="M183">
        <v>4</v>
      </c>
      <c r="N183" t="s">
        <v>4984</v>
      </c>
      <c r="O183">
        <v>13</v>
      </c>
      <c r="P183" s="1229">
        <v>0</v>
      </c>
      <c r="Q183" s="1229">
        <v>1000</v>
      </c>
      <c r="R183" s="1229">
        <v>1000</v>
      </c>
      <c r="S183" s="1229">
        <v>1000</v>
      </c>
      <c r="T183" s="1229">
        <v>1000</v>
      </c>
      <c r="U183" s="1229">
        <v>1000</v>
      </c>
      <c r="V183" s="1229">
        <v>1000</v>
      </c>
    </row>
    <row r="184" spans="1:22">
      <c r="A184">
        <v>4089100400</v>
      </c>
      <c r="B184">
        <v>2</v>
      </c>
      <c r="C184">
        <v>4</v>
      </c>
      <c r="D184">
        <v>3</v>
      </c>
      <c r="E184" t="s">
        <v>4983</v>
      </c>
      <c r="F184">
        <v>92</v>
      </c>
      <c r="G184" t="s">
        <v>811</v>
      </c>
      <c r="H184">
        <v>0</v>
      </c>
      <c r="I184" s="1091">
        <v>36301</v>
      </c>
      <c r="J184">
        <v>1</v>
      </c>
      <c r="K184">
        <v>19</v>
      </c>
      <c r="L184">
        <v>1</v>
      </c>
      <c r="M184">
        <v>4</v>
      </c>
      <c r="N184" t="s">
        <v>4984</v>
      </c>
      <c r="O184">
        <v>13</v>
      </c>
      <c r="P184" s="1229">
        <v>60657.22</v>
      </c>
      <c r="Q184" s="1229">
        <v>-1000</v>
      </c>
      <c r="R184" s="1229">
        <v>59657.22</v>
      </c>
      <c r="S184" s="1229">
        <v>4000</v>
      </c>
      <c r="T184" s="1229">
        <v>4000</v>
      </c>
      <c r="U184" s="1229">
        <v>4000</v>
      </c>
      <c r="V184" s="1229">
        <v>4000</v>
      </c>
    </row>
    <row r="185" spans="1:22">
      <c r="A185">
        <v>4089100400</v>
      </c>
      <c r="B185">
        <v>2</v>
      </c>
      <c r="C185">
        <v>4</v>
      </c>
      <c r="D185">
        <v>3</v>
      </c>
      <c r="E185" t="s">
        <v>4983</v>
      </c>
      <c r="F185">
        <v>92</v>
      </c>
      <c r="G185" t="s">
        <v>811</v>
      </c>
      <c r="H185">
        <v>0</v>
      </c>
      <c r="I185" s="1091">
        <v>36601</v>
      </c>
      <c r="J185">
        <v>1</v>
      </c>
      <c r="K185">
        <v>19</v>
      </c>
      <c r="L185">
        <v>1</v>
      </c>
      <c r="M185">
        <v>4</v>
      </c>
      <c r="N185" t="s">
        <v>4984</v>
      </c>
      <c r="O185">
        <v>13</v>
      </c>
      <c r="P185" s="1229">
        <v>17375.52</v>
      </c>
      <c r="Q185" s="1229">
        <v>0</v>
      </c>
      <c r="R185" s="1229">
        <v>17375.52</v>
      </c>
      <c r="S185" s="1229">
        <v>8750</v>
      </c>
      <c r="T185" s="1229">
        <v>8750</v>
      </c>
      <c r="U185" s="1229">
        <v>8750</v>
      </c>
      <c r="V185" s="1229">
        <v>8750</v>
      </c>
    </row>
    <row r="186" spans="1:22">
      <c r="A186">
        <v>4089100400</v>
      </c>
      <c r="B186">
        <v>2</v>
      </c>
      <c r="C186">
        <v>4</v>
      </c>
      <c r="D186">
        <v>3</v>
      </c>
      <c r="E186" t="s">
        <v>4983</v>
      </c>
      <c r="F186">
        <v>92</v>
      </c>
      <c r="G186" t="s">
        <v>811</v>
      </c>
      <c r="H186">
        <v>0</v>
      </c>
      <c r="I186" s="1091">
        <v>37201</v>
      </c>
      <c r="J186">
        <v>1</v>
      </c>
      <c r="K186">
        <v>19</v>
      </c>
      <c r="L186">
        <v>1</v>
      </c>
      <c r="M186">
        <v>4</v>
      </c>
      <c r="N186" t="s">
        <v>4984</v>
      </c>
      <c r="O186">
        <v>13</v>
      </c>
      <c r="P186" s="1229">
        <v>3532.26</v>
      </c>
      <c r="Q186" s="1229">
        <v>0</v>
      </c>
      <c r="R186" s="1229">
        <v>3532.26</v>
      </c>
      <c r="S186" s="1229">
        <v>574.04</v>
      </c>
      <c r="T186" s="1229">
        <v>574.04</v>
      </c>
      <c r="U186" s="1229">
        <v>574.04</v>
      </c>
      <c r="V186" s="1229">
        <v>574.04</v>
      </c>
    </row>
    <row r="187" spans="1:22">
      <c r="A187">
        <v>4089100400</v>
      </c>
      <c r="B187">
        <v>2</v>
      </c>
      <c r="C187">
        <v>4</v>
      </c>
      <c r="D187">
        <v>3</v>
      </c>
      <c r="E187" t="s">
        <v>4983</v>
      </c>
      <c r="F187">
        <v>92</v>
      </c>
      <c r="G187" t="s">
        <v>811</v>
      </c>
      <c r="H187">
        <v>0</v>
      </c>
      <c r="I187" s="1091" t="s">
        <v>4955</v>
      </c>
      <c r="J187">
        <v>1</v>
      </c>
      <c r="K187">
        <v>19</v>
      </c>
      <c r="L187">
        <v>1</v>
      </c>
      <c r="M187">
        <v>4</v>
      </c>
      <c r="N187" t="s">
        <v>4984</v>
      </c>
      <c r="O187">
        <v>13</v>
      </c>
      <c r="P187" s="1229">
        <v>55258.3</v>
      </c>
      <c r="Q187" s="1229">
        <v>-5277</v>
      </c>
      <c r="R187" s="1229">
        <v>49981.3</v>
      </c>
      <c r="S187" s="1229">
        <v>3807.5599999999995</v>
      </c>
      <c r="T187" s="1229">
        <v>3807.56</v>
      </c>
      <c r="U187" s="1229">
        <v>3807.5599999999995</v>
      </c>
      <c r="V187" s="1229">
        <v>3807.5600000000009</v>
      </c>
    </row>
    <row r="188" spans="1:22">
      <c r="A188">
        <v>4089100400</v>
      </c>
      <c r="B188">
        <v>2</v>
      </c>
      <c r="C188">
        <v>4</v>
      </c>
      <c r="D188">
        <v>3</v>
      </c>
      <c r="E188" t="s">
        <v>4983</v>
      </c>
      <c r="F188">
        <v>92</v>
      </c>
      <c r="G188" t="s">
        <v>811</v>
      </c>
      <c r="H188">
        <v>0</v>
      </c>
      <c r="I188" s="1091" t="s">
        <v>4960</v>
      </c>
      <c r="J188">
        <v>1</v>
      </c>
      <c r="K188">
        <v>19</v>
      </c>
      <c r="L188">
        <v>1</v>
      </c>
      <c r="M188">
        <v>4</v>
      </c>
      <c r="N188" t="s">
        <v>4984</v>
      </c>
      <c r="O188">
        <v>13</v>
      </c>
      <c r="P188" s="1229">
        <v>11214.34</v>
      </c>
      <c r="Q188" s="1229">
        <v>32506.81</v>
      </c>
      <c r="R188" s="1229">
        <v>43721.15</v>
      </c>
      <c r="S188" s="1229">
        <v>43721.15</v>
      </c>
      <c r="T188" s="1229">
        <v>43721.15</v>
      </c>
      <c r="U188" s="1229">
        <v>29505.690000000002</v>
      </c>
      <c r="V188" s="1229">
        <v>29505.690000000002</v>
      </c>
    </row>
    <row r="189" spans="1:22">
      <c r="A189">
        <v>4089100400</v>
      </c>
      <c r="B189">
        <v>2</v>
      </c>
      <c r="C189">
        <v>4</v>
      </c>
      <c r="D189">
        <v>3</v>
      </c>
      <c r="E189" t="s">
        <v>4983</v>
      </c>
      <c r="F189">
        <v>92</v>
      </c>
      <c r="G189" t="s">
        <v>811</v>
      </c>
      <c r="H189">
        <v>0</v>
      </c>
      <c r="I189" s="1091" t="s">
        <v>4962</v>
      </c>
      <c r="J189">
        <v>1</v>
      </c>
      <c r="K189">
        <v>19</v>
      </c>
      <c r="L189">
        <v>1</v>
      </c>
      <c r="M189">
        <v>4</v>
      </c>
      <c r="N189" t="s">
        <v>4984</v>
      </c>
      <c r="O189">
        <v>13</v>
      </c>
      <c r="P189" s="1229">
        <v>3475.1</v>
      </c>
      <c r="Q189" s="1229">
        <v>0</v>
      </c>
      <c r="R189" s="1229">
        <v>3475.1</v>
      </c>
      <c r="S189" s="1229">
        <v>3150</v>
      </c>
      <c r="T189" s="1229">
        <v>3150</v>
      </c>
      <c r="U189" s="1229">
        <v>3150</v>
      </c>
      <c r="V189" s="1229">
        <v>3150</v>
      </c>
    </row>
    <row r="190" spans="1:22">
      <c r="A190">
        <v>4089100400</v>
      </c>
      <c r="B190">
        <v>2</v>
      </c>
      <c r="C190">
        <v>4</v>
      </c>
      <c r="D190">
        <v>3</v>
      </c>
      <c r="E190" t="s">
        <v>4983</v>
      </c>
      <c r="F190">
        <v>92</v>
      </c>
      <c r="G190" t="s">
        <v>811</v>
      </c>
      <c r="H190">
        <v>0</v>
      </c>
      <c r="I190" s="1091" t="s">
        <v>4966</v>
      </c>
      <c r="J190">
        <v>1</v>
      </c>
      <c r="K190">
        <v>19</v>
      </c>
      <c r="L190">
        <v>1</v>
      </c>
      <c r="M190">
        <v>4</v>
      </c>
      <c r="N190" t="s">
        <v>4984</v>
      </c>
      <c r="O190">
        <v>13</v>
      </c>
      <c r="P190" s="1229">
        <v>9606.73</v>
      </c>
      <c r="Q190" s="1229">
        <v>0</v>
      </c>
      <c r="R190" s="1229">
        <v>9606.73</v>
      </c>
      <c r="S190" s="1229">
        <v>0</v>
      </c>
      <c r="T190" s="1229">
        <v>0</v>
      </c>
      <c r="U190" s="1229">
        <v>0</v>
      </c>
      <c r="V190" s="1229">
        <v>0</v>
      </c>
    </row>
    <row r="191" spans="1:22">
      <c r="A191">
        <v>4089100400</v>
      </c>
      <c r="B191">
        <v>2</v>
      </c>
      <c r="C191">
        <v>4</v>
      </c>
      <c r="D191">
        <v>3</v>
      </c>
      <c r="E191" t="s">
        <v>4983</v>
      </c>
      <c r="F191">
        <v>92</v>
      </c>
      <c r="G191" t="s">
        <v>811</v>
      </c>
      <c r="H191">
        <v>0</v>
      </c>
      <c r="I191" s="1091" t="s">
        <v>4968</v>
      </c>
      <c r="J191">
        <v>1</v>
      </c>
      <c r="K191">
        <v>19</v>
      </c>
      <c r="L191">
        <v>1</v>
      </c>
      <c r="M191">
        <v>4</v>
      </c>
      <c r="N191" t="s">
        <v>4984</v>
      </c>
      <c r="O191">
        <v>13</v>
      </c>
      <c r="P191" s="1229">
        <v>3256.01</v>
      </c>
      <c r="Q191" s="1229">
        <v>0</v>
      </c>
      <c r="R191" s="1229">
        <v>3256.01</v>
      </c>
      <c r="S191" s="1229">
        <v>0</v>
      </c>
      <c r="T191" s="1229">
        <v>0</v>
      </c>
      <c r="U191" s="1229">
        <v>0</v>
      </c>
      <c r="V191" s="1229">
        <v>0</v>
      </c>
    </row>
    <row r="192" spans="1:22">
      <c r="A192">
        <v>4089100400</v>
      </c>
      <c r="B192">
        <v>2</v>
      </c>
      <c r="C192">
        <v>4</v>
      </c>
      <c r="D192">
        <v>3</v>
      </c>
      <c r="E192" t="s">
        <v>4983</v>
      </c>
      <c r="F192">
        <v>92</v>
      </c>
      <c r="G192" t="s">
        <v>811</v>
      </c>
      <c r="H192">
        <v>0</v>
      </c>
      <c r="I192" s="1091" t="s">
        <v>4970</v>
      </c>
      <c r="J192">
        <v>1</v>
      </c>
      <c r="K192">
        <v>19</v>
      </c>
      <c r="L192">
        <v>1</v>
      </c>
      <c r="M192">
        <v>4</v>
      </c>
      <c r="N192" t="s">
        <v>4984</v>
      </c>
      <c r="O192">
        <v>13</v>
      </c>
      <c r="P192" s="1229">
        <v>356910.4</v>
      </c>
      <c r="Q192" s="1229">
        <v>0</v>
      </c>
      <c r="R192" s="1229">
        <v>356910.4</v>
      </c>
      <c r="S192" s="1229">
        <v>220816</v>
      </c>
      <c r="T192" s="1229">
        <v>220816</v>
      </c>
      <c r="U192" s="1229">
        <v>35308</v>
      </c>
      <c r="V192" s="1229">
        <v>35308</v>
      </c>
    </row>
    <row r="193" spans="1:22">
      <c r="A193">
        <v>4089100500</v>
      </c>
      <c r="B193">
        <v>2</v>
      </c>
      <c r="C193">
        <v>4</v>
      </c>
      <c r="D193">
        <v>3</v>
      </c>
      <c r="E193" t="s">
        <v>4983</v>
      </c>
      <c r="F193">
        <v>92</v>
      </c>
      <c r="G193" t="s">
        <v>811</v>
      </c>
      <c r="H193">
        <v>0</v>
      </c>
      <c r="I193" s="1091">
        <v>11301</v>
      </c>
      <c r="J193">
        <v>1</v>
      </c>
      <c r="K193">
        <v>19</v>
      </c>
      <c r="L193">
        <v>1</v>
      </c>
      <c r="M193">
        <v>4</v>
      </c>
      <c r="N193" t="s">
        <v>4984</v>
      </c>
      <c r="O193">
        <v>13</v>
      </c>
      <c r="P193" s="1229">
        <v>1237097.32</v>
      </c>
      <c r="Q193" s="1229">
        <v>0</v>
      </c>
      <c r="R193" s="1229">
        <v>1237097.32</v>
      </c>
      <c r="S193" s="1229">
        <v>1237097.32</v>
      </c>
      <c r="T193" s="1229">
        <v>746079.01</v>
      </c>
      <c r="U193" s="1229">
        <v>746079.01000000013</v>
      </c>
      <c r="V193" s="1229">
        <v>746079.01000000013</v>
      </c>
    </row>
    <row r="194" spans="1:22">
      <c r="A194">
        <v>4089100500</v>
      </c>
      <c r="B194">
        <v>2</v>
      </c>
      <c r="C194">
        <v>4</v>
      </c>
      <c r="D194">
        <v>3</v>
      </c>
      <c r="E194" t="s">
        <v>4983</v>
      </c>
      <c r="F194">
        <v>92</v>
      </c>
      <c r="G194" t="s">
        <v>811</v>
      </c>
      <c r="H194">
        <v>0</v>
      </c>
      <c r="I194" s="1091">
        <v>11303</v>
      </c>
      <c r="J194">
        <v>1</v>
      </c>
      <c r="K194">
        <v>19</v>
      </c>
      <c r="L194">
        <v>1</v>
      </c>
      <c r="M194">
        <v>4</v>
      </c>
      <c r="N194" t="s">
        <v>4984</v>
      </c>
      <c r="O194">
        <v>13</v>
      </c>
      <c r="P194" s="1229">
        <v>453346.34</v>
      </c>
      <c r="Q194" s="1229">
        <v>0</v>
      </c>
      <c r="R194" s="1229">
        <v>453346.34</v>
      </c>
      <c r="S194" s="1229">
        <v>453346.34</v>
      </c>
      <c r="T194" s="1229">
        <v>194929.02</v>
      </c>
      <c r="U194" s="1229">
        <v>194929.02</v>
      </c>
      <c r="V194" s="1229">
        <v>194929.02</v>
      </c>
    </row>
    <row r="195" spans="1:22">
      <c r="A195">
        <v>4089100500</v>
      </c>
      <c r="B195">
        <v>2</v>
      </c>
      <c r="C195">
        <v>4</v>
      </c>
      <c r="D195">
        <v>3</v>
      </c>
      <c r="E195" t="s">
        <v>4983</v>
      </c>
      <c r="F195">
        <v>92</v>
      </c>
      <c r="G195" t="s">
        <v>811</v>
      </c>
      <c r="H195">
        <v>0</v>
      </c>
      <c r="I195" s="1091">
        <v>11308</v>
      </c>
      <c r="J195">
        <v>1</v>
      </c>
      <c r="K195">
        <v>19</v>
      </c>
      <c r="L195">
        <v>1</v>
      </c>
      <c r="M195">
        <v>4</v>
      </c>
      <c r="N195" t="s">
        <v>4984</v>
      </c>
      <c r="O195">
        <v>13</v>
      </c>
      <c r="P195" s="1229">
        <v>53417.32</v>
      </c>
      <c r="Q195" s="1229">
        <v>0</v>
      </c>
      <c r="R195" s="1229">
        <v>53417.32</v>
      </c>
      <c r="S195" s="1229">
        <v>53417.32</v>
      </c>
      <c r="T195" s="1229">
        <v>36875</v>
      </c>
      <c r="U195" s="1229">
        <v>36875</v>
      </c>
      <c r="V195" s="1229">
        <v>36875</v>
      </c>
    </row>
    <row r="196" spans="1:22">
      <c r="A196">
        <v>4089100500</v>
      </c>
      <c r="B196">
        <v>2</v>
      </c>
      <c r="C196">
        <v>4</v>
      </c>
      <c r="D196">
        <v>3</v>
      </c>
      <c r="E196" t="s">
        <v>4983</v>
      </c>
      <c r="F196">
        <v>92</v>
      </c>
      <c r="G196" t="s">
        <v>811</v>
      </c>
      <c r="H196">
        <v>0</v>
      </c>
      <c r="I196" s="1091">
        <v>13201</v>
      </c>
      <c r="J196">
        <v>1</v>
      </c>
      <c r="K196">
        <v>19</v>
      </c>
      <c r="L196">
        <v>1</v>
      </c>
      <c r="M196">
        <v>4</v>
      </c>
      <c r="N196" t="s">
        <v>4984</v>
      </c>
      <c r="O196">
        <v>13</v>
      </c>
      <c r="P196" s="1229">
        <v>36388.720000000001</v>
      </c>
      <c r="Q196" s="1229">
        <v>14338.81</v>
      </c>
      <c r="R196" s="1229">
        <v>50727.53</v>
      </c>
      <c r="S196" s="1229">
        <v>50727.53</v>
      </c>
      <c r="T196" s="1229">
        <v>50727.53</v>
      </c>
      <c r="U196" s="1229">
        <v>50727.53</v>
      </c>
      <c r="V196" s="1229">
        <v>50727.53</v>
      </c>
    </row>
    <row r="197" spans="1:22">
      <c r="A197">
        <v>4089100500</v>
      </c>
      <c r="B197">
        <v>2</v>
      </c>
      <c r="C197">
        <v>4</v>
      </c>
      <c r="D197">
        <v>3</v>
      </c>
      <c r="E197" t="s">
        <v>4983</v>
      </c>
      <c r="F197">
        <v>92</v>
      </c>
      <c r="G197" t="s">
        <v>811</v>
      </c>
      <c r="H197">
        <v>0</v>
      </c>
      <c r="I197" s="1091">
        <v>13202</v>
      </c>
      <c r="J197">
        <v>1</v>
      </c>
      <c r="K197">
        <v>19</v>
      </c>
      <c r="L197">
        <v>1</v>
      </c>
      <c r="M197">
        <v>4</v>
      </c>
      <c r="N197" t="s">
        <v>4984</v>
      </c>
      <c r="O197">
        <v>13</v>
      </c>
      <c r="P197" s="1229">
        <v>175404.48</v>
      </c>
      <c r="Q197" s="1229">
        <v>0</v>
      </c>
      <c r="R197" s="1229">
        <v>175404.48</v>
      </c>
      <c r="S197" s="1229">
        <v>175404.48</v>
      </c>
      <c r="T197" s="1229">
        <v>120445.28999999996</v>
      </c>
      <c r="U197" s="1229">
        <v>0</v>
      </c>
      <c r="V197" s="1229">
        <v>0</v>
      </c>
    </row>
    <row r="198" spans="1:22">
      <c r="A198">
        <v>4089100500</v>
      </c>
      <c r="B198">
        <v>2</v>
      </c>
      <c r="C198">
        <v>4</v>
      </c>
      <c r="D198">
        <v>3</v>
      </c>
      <c r="E198" t="s">
        <v>4983</v>
      </c>
      <c r="F198">
        <v>92</v>
      </c>
      <c r="G198" t="s">
        <v>811</v>
      </c>
      <c r="H198">
        <v>0</v>
      </c>
      <c r="I198" s="1091">
        <v>14101</v>
      </c>
      <c r="J198">
        <v>1</v>
      </c>
      <c r="K198">
        <v>19</v>
      </c>
      <c r="L198">
        <v>1</v>
      </c>
      <c r="M198">
        <v>4</v>
      </c>
      <c r="N198" t="s">
        <v>4984</v>
      </c>
      <c r="O198">
        <v>13</v>
      </c>
      <c r="P198" s="1229">
        <v>123126.47</v>
      </c>
      <c r="Q198" s="1229">
        <v>0</v>
      </c>
      <c r="R198" s="1229">
        <v>123126.47</v>
      </c>
      <c r="S198" s="1229">
        <v>123126.47</v>
      </c>
      <c r="T198" s="1229">
        <v>95029.96</v>
      </c>
      <c r="U198" s="1229">
        <v>81077.140000000014</v>
      </c>
      <c r="V198" s="1229">
        <v>81077.140000000014</v>
      </c>
    </row>
    <row r="199" spans="1:22">
      <c r="A199">
        <v>4089100500</v>
      </c>
      <c r="B199">
        <v>2</v>
      </c>
      <c r="C199">
        <v>4</v>
      </c>
      <c r="D199">
        <v>3</v>
      </c>
      <c r="E199" t="s">
        <v>4983</v>
      </c>
      <c r="F199">
        <v>92</v>
      </c>
      <c r="G199" t="s">
        <v>811</v>
      </c>
      <c r="H199">
        <v>0</v>
      </c>
      <c r="I199" s="1091">
        <v>14201</v>
      </c>
      <c r="J199">
        <v>1</v>
      </c>
      <c r="K199">
        <v>19</v>
      </c>
      <c r="L199">
        <v>1</v>
      </c>
      <c r="M199">
        <v>4</v>
      </c>
      <c r="N199" t="s">
        <v>4984</v>
      </c>
      <c r="O199">
        <v>13</v>
      </c>
      <c r="P199" s="1229">
        <v>65662.350000000006</v>
      </c>
      <c r="Q199" s="1229">
        <v>0</v>
      </c>
      <c r="R199" s="1229">
        <v>65662.350000000006</v>
      </c>
      <c r="S199" s="1229">
        <v>65662.350000000006</v>
      </c>
      <c r="T199" s="1229">
        <v>50908.93</v>
      </c>
      <c r="U199" s="1229">
        <v>16829.96</v>
      </c>
      <c r="V199" s="1229">
        <v>16829.96</v>
      </c>
    </row>
    <row r="200" spans="1:22">
      <c r="A200">
        <v>4089100500</v>
      </c>
      <c r="B200">
        <v>2</v>
      </c>
      <c r="C200">
        <v>4</v>
      </c>
      <c r="D200">
        <v>3</v>
      </c>
      <c r="E200" t="s">
        <v>4983</v>
      </c>
      <c r="F200">
        <v>92</v>
      </c>
      <c r="G200" t="s">
        <v>811</v>
      </c>
      <c r="H200">
        <v>0</v>
      </c>
      <c r="I200" s="1091">
        <v>14301</v>
      </c>
      <c r="J200">
        <v>1</v>
      </c>
      <c r="K200">
        <v>19</v>
      </c>
      <c r="L200">
        <v>1</v>
      </c>
      <c r="M200">
        <v>4</v>
      </c>
      <c r="N200" t="s">
        <v>4984</v>
      </c>
      <c r="O200">
        <v>13</v>
      </c>
      <c r="P200" s="1229">
        <v>82346.45</v>
      </c>
      <c r="Q200" s="1229">
        <v>0</v>
      </c>
      <c r="R200" s="1229">
        <v>82346.45</v>
      </c>
      <c r="S200" s="1229">
        <v>82346.45</v>
      </c>
      <c r="T200" s="1229">
        <v>63890.750000000007</v>
      </c>
      <c r="U200" s="1229">
        <v>21121.600000000002</v>
      </c>
      <c r="V200" s="1229">
        <v>21121.600000000002</v>
      </c>
    </row>
    <row r="201" spans="1:22">
      <c r="A201">
        <v>4089100500</v>
      </c>
      <c r="B201">
        <v>2</v>
      </c>
      <c r="C201">
        <v>4</v>
      </c>
      <c r="D201">
        <v>3</v>
      </c>
      <c r="E201" t="s">
        <v>4983</v>
      </c>
      <c r="F201">
        <v>92</v>
      </c>
      <c r="G201" t="s">
        <v>811</v>
      </c>
      <c r="H201">
        <v>0</v>
      </c>
      <c r="I201" s="1091">
        <v>15101</v>
      </c>
      <c r="J201">
        <v>1</v>
      </c>
      <c r="K201">
        <v>19</v>
      </c>
      <c r="L201">
        <v>1</v>
      </c>
      <c r="M201">
        <v>4</v>
      </c>
      <c r="N201" t="s">
        <v>4984</v>
      </c>
      <c r="O201">
        <v>13</v>
      </c>
      <c r="P201" s="1229">
        <v>69926.429999999993</v>
      </c>
      <c r="Q201" s="1229">
        <v>0</v>
      </c>
      <c r="R201" s="1229">
        <v>69926.429999999993</v>
      </c>
      <c r="S201" s="1229">
        <v>69926.429999999993</v>
      </c>
      <c r="T201" s="1229">
        <v>41752.5</v>
      </c>
      <c r="U201" s="1229">
        <v>0</v>
      </c>
      <c r="V201" s="1229">
        <v>0</v>
      </c>
    </row>
    <row r="202" spans="1:22">
      <c r="A202">
        <v>4089100500</v>
      </c>
      <c r="B202">
        <v>2</v>
      </c>
      <c r="C202">
        <v>4</v>
      </c>
      <c r="D202">
        <v>3</v>
      </c>
      <c r="E202" t="s">
        <v>4983</v>
      </c>
      <c r="F202">
        <v>92</v>
      </c>
      <c r="G202" t="s">
        <v>811</v>
      </c>
      <c r="H202">
        <v>0</v>
      </c>
      <c r="I202" s="1091">
        <v>15901</v>
      </c>
      <c r="J202">
        <v>1</v>
      </c>
      <c r="K202">
        <v>19</v>
      </c>
      <c r="L202">
        <v>1</v>
      </c>
      <c r="M202">
        <v>4</v>
      </c>
      <c r="N202" t="s">
        <v>4984</v>
      </c>
      <c r="O202">
        <v>13</v>
      </c>
      <c r="P202" s="1229">
        <v>3799.38</v>
      </c>
      <c r="Q202" s="1229">
        <v>1119.3399999999999</v>
      </c>
      <c r="R202" s="1229">
        <v>4918.72</v>
      </c>
      <c r="S202" s="1229">
        <v>4918.72</v>
      </c>
      <c r="T202" s="1229">
        <v>4918.7199999999993</v>
      </c>
      <c r="U202" s="1229">
        <v>4515.6000000000004</v>
      </c>
      <c r="V202" s="1229">
        <v>4515.5999999999995</v>
      </c>
    </row>
    <row r="203" spans="1:22">
      <c r="A203">
        <v>4089100500</v>
      </c>
      <c r="B203">
        <v>2</v>
      </c>
      <c r="C203">
        <v>4</v>
      </c>
      <c r="D203">
        <v>3</v>
      </c>
      <c r="E203" t="s">
        <v>4983</v>
      </c>
      <c r="F203">
        <v>92</v>
      </c>
      <c r="G203" t="s">
        <v>811</v>
      </c>
      <c r="H203">
        <v>0</v>
      </c>
      <c r="I203" s="1091">
        <v>17102</v>
      </c>
      <c r="J203">
        <v>1</v>
      </c>
      <c r="K203">
        <v>19</v>
      </c>
      <c r="L203">
        <v>1</v>
      </c>
      <c r="M203">
        <v>4</v>
      </c>
      <c r="N203" t="s">
        <v>4984</v>
      </c>
      <c r="O203">
        <v>13</v>
      </c>
      <c r="P203" s="1229">
        <v>69078.37</v>
      </c>
      <c r="Q203" s="1229">
        <v>0</v>
      </c>
      <c r="R203" s="1229">
        <v>69078.37</v>
      </c>
      <c r="S203" s="1229">
        <v>69078.37</v>
      </c>
      <c r="T203" s="1229">
        <v>51954.96</v>
      </c>
      <c r="U203" s="1229">
        <v>51954.96</v>
      </c>
      <c r="V203" s="1229">
        <v>51954.96</v>
      </c>
    </row>
    <row r="204" spans="1:22">
      <c r="A204">
        <v>4089100500</v>
      </c>
      <c r="B204">
        <v>2</v>
      </c>
      <c r="C204">
        <v>4</v>
      </c>
      <c r="D204">
        <v>3</v>
      </c>
      <c r="E204" t="s">
        <v>4983</v>
      </c>
      <c r="F204">
        <v>92</v>
      </c>
      <c r="G204" t="s">
        <v>811</v>
      </c>
      <c r="H204">
        <v>0</v>
      </c>
      <c r="I204" s="1091" t="s">
        <v>4843</v>
      </c>
      <c r="J204">
        <v>1</v>
      </c>
      <c r="K204">
        <v>19</v>
      </c>
      <c r="L204">
        <v>1</v>
      </c>
      <c r="M204">
        <v>4</v>
      </c>
      <c r="N204" t="s">
        <v>4984</v>
      </c>
      <c r="O204">
        <v>13</v>
      </c>
      <c r="P204" s="1229">
        <v>2653.5</v>
      </c>
      <c r="Q204" s="1229">
        <v>906.53</v>
      </c>
      <c r="R204" s="1229">
        <v>3560.03</v>
      </c>
      <c r="S204" s="1229">
        <v>3560.03</v>
      </c>
      <c r="T204" s="1229">
        <v>3560.03</v>
      </c>
      <c r="U204" s="1229">
        <v>3560.03</v>
      </c>
      <c r="V204" s="1229">
        <v>3560.03</v>
      </c>
    </row>
    <row r="205" spans="1:22">
      <c r="A205">
        <v>4089100500</v>
      </c>
      <c r="B205">
        <v>2</v>
      </c>
      <c r="C205">
        <v>4</v>
      </c>
      <c r="D205">
        <v>3</v>
      </c>
      <c r="E205" t="s">
        <v>4983</v>
      </c>
      <c r="F205">
        <v>92</v>
      </c>
      <c r="G205" t="s">
        <v>811</v>
      </c>
      <c r="H205">
        <v>0</v>
      </c>
      <c r="I205" s="1091" t="s">
        <v>4853</v>
      </c>
      <c r="J205">
        <v>1</v>
      </c>
      <c r="K205">
        <v>19</v>
      </c>
      <c r="L205">
        <v>1</v>
      </c>
      <c r="M205">
        <v>4</v>
      </c>
      <c r="N205" t="s">
        <v>4984</v>
      </c>
      <c r="O205">
        <v>13</v>
      </c>
      <c r="P205" s="1229">
        <v>63.43</v>
      </c>
      <c r="Q205" s="1229">
        <v>0</v>
      </c>
      <c r="R205" s="1229">
        <v>63.43</v>
      </c>
      <c r="S205" s="1229">
        <v>0</v>
      </c>
      <c r="T205" s="1229">
        <v>0</v>
      </c>
      <c r="U205" s="1229">
        <v>0</v>
      </c>
      <c r="V205" s="1229">
        <v>0</v>
      </c>
    </row>
    <row r="206" spans="1:22">
      <c r="A206">
        <v>4089100500</v>
      </c>
      <c r="B206">
        <v>2</v>
      </c>
      <c r="C206">
        <v>4</v>
      </c>
      <c r="D206">
        <v>3</v>
      </c>
      <c r="E206" t="s">
        <v>4983</v>
      </c>
      <c r="F206">
        <v>92</v>
      </c>
      <c r="G206" t="s">
        <v>811</v>
      </c>
      <c r="H206">
        <v>0</v>
      </c>
      <c r="I206" s="1091" t="s">
        <v>4867</v>
      </c>
      <c r="J206">
        <v>1</v>
      </c>
      <c r="K206">
        <v>19</v>
      </c>
      <c r="L206">
        <v>1</v>
      </c>
      <c r="M206">
        <v>4</v>
      </c>
      <c r="N206" t="s">
        <v>4984</v>
      </c>
      <c r="O206">
        <v>13</v>
      </c>
      <c r="P206" s="1229">
        <v>10843.52</v>
      </c>
      <c r="Q206" s="1229">
        <v>0</v>
      </c>
      <c r="R206" s="1229">
        <v>10843.52</v>
      </c>
      <c r="S206" s="1229">
        <v>5604.3</v>
      </c>
      <c r="T206" s="1229">
        <v>5604.3</v>
      </c>
      <c r="U206" s="1229">
        <v>5604.3</v>
      </c>
      <c r="V206" s="1229">
        <v>5604.3</v>
      </c>
    </row>
    <row r="207" spans="1:22">
      <c r="A207">
        <v>4089100500</v>
      </c>
      <c r="B207">
        <v>2</v>
      </c>
      <c r="C207">
        <v>4</v>
      </c>
      <c r="D207">
        <v>3</v>
      </c>
      <c r="E207" t="s">
        <v>4983</v>
      </c>
      <c r="F207">
        <v>92</v>
      </c>
      <c r="G207" t="s">
        <v>811</v>
      </c>
      <c r="H207">
        <v>0</v>
      </c>
      <c r="I207" s="1091" t="s">
        <v>4883</v>
      </c>
      <c r="J207">
        <v>1</v>
      </c>
      <c r="K207">
        <v>19</v>
      </c>
      <c r="L207">
        <v>1</v>
      </c>
      <c r="M207">
        <v>4</v>
      </c>
      <c r="N207" t="s">
        <v>4984</v>
      </c>
      <c r="O207">
        <v>13</v>
      </c>
      <c r="P207" s="1229">
        <v>6867.72</v>
      </c>
      <c r="Q207" s="1229">
        <v>0</v>
      </c>
      <c r="R207" s="1229">
        <v>6867.72</v>
      </c>
      <c r="S207" s="1229">
        <v>3578.5599999999995</v>
      </c>
      <c r="T207" s="1229">
        <v>3578.56</v>
      </c>
      <c r="U207" s="1229">
        <v>3578.56</v>
      </c>
      <c r="V207" s="1229">
        <v>3578.56</v>
      </c>
    </row>
    <row r="208" spans="1:22">
      <c r="A208">
        <v>4089100500</v>
      </c>
      <c r="B208">
        <v>2</v>
      </c>
      <c r="C208">
        <v>4</v>
      </c>
      <c r="D208">
        <v>3</v>
      </c>
      <c r="E208" t="s">
        <v>4983</v>
      </c>
      <c r="F208">
        <v>92</v>
      </c>
      <c r="G208" t="s">
        <v>811</v>
      </c>
      <c r="H208">
        <v>0</v>
      </c>
      <c r="I208" s="1091" t="s">
        <v>4885</v>
      </c>
      <c r="J208">
        <v>1</v>
      </c>
      <c r="K208">
        <v>19</v>
      </c>
      <c r="L208">
        <v>1</v>
      </c>
      <c r="M208">
        <v>4</v>
      </c>
      <c r="N208" t="s">
        <v>4984</v>
      </c>
      <c r="O208">
        <v>13</v>
      </c>
      <c r="P208" s="1229">
        <v>385.21000000000004</v>
      </c>
      <c r="Q208" s="1229">
        <v>200</v>
      </c>
      <c r="R208" s="1229">
        <v>585.21</v>
      </c>
      <c r="S208" s="1229">
        <v>395.41</v>
      </c>
      <c r="T208" s="1229">
        <v>395.41</v>
      </c>
      <c r="U208" s="1229">
        <v>395.41</v>
      </c>
      <c r="V208" s="1229">
        <v>395.41</v>
      </c>
    </row>
    <row r="209" spans="1:22">
      <c r="A209">
        <v>4089100500</v>
      </c>
      <c r="B209">
        <v>2</v>
      </c>
      <c r="C209">
        <v>4</v>
      </c>
      <c r="D209">
        <v>3</v>
      </c>
      <c r="E209" t="s">
        <v>4983</v>
      </c>
      <c r="F209">
        <v>92</v>
      </c>
      <c r="G209" t="s">
        <v>811</v>
      </c>
      <c r="H209">
        <v>0</v>
      </c>
      <c r="I209" s="1091" t="s">
        <v>4887</v>
      </c>
      <c r="J209">
        <v>1</v>
      </c>
      <c r="K209">
        <v>19</v>
      </c>
      <c r="L209">
        <v>1</v>
      </c>
      <c r="M209">
        <v>4</v>
      </c>
      <c r="N209" t="s">
        <v>4984</v>
      </c>
      <c r="O209">
        <v>13</v>
      </c>
      <c r="P209" s="1229">
        <v>2533.7600000000002</v>
      </c>
      <c r="Q209" s="1229">
        <v>0</v>
      </c>
      <c r="R209" s="1229">
        <v>2533.7600000000002</v>
      </c>
      <c r="S209" s="1229">
        <v>1402.73</v>
      </c>
      <c r="T209" s="1229">
        <v>1402.73</v>
      </c>
      <c r="U209" s="1229">
        <v>1402.73</v>
      </c>
      <c r="V209" s="1229">
        <v>1402.73</v>
      </c>
    </row>
    <row r="210" spans="1:22">
      <c r="A210">
        <v>4089100500</v>
      </c>
      <c r="B210">
        <v>2</v>
      </c>
      <c r="C210">
        <v>4</v>
      </c>
      <c r="D210">
        <v>3</v>
      </c>
      <c r="E210" t="s">
        <v>4983</v>
      </c>
      <c r="F210">
        <v>92</v>
      </c>
      <c r="G210" t="s">
        <v>811</v>
      </c>
      <c r="H210">
        <v>0</v>
      </c>
      <c r="I210" s="1091" t="s">
        <v>4891</v>
      </c>
      <c r="J210">
        <v>1</v>
      </c>
      <c r="K210">
        <v>19</v>
      </c>
      <c r="L210">
        <v>1</v>
      </c>
      <c r="M210">
        <v>4</v>
      </c>
      <c r="N210" t="s">
        <v>4984</v>
      </c>
      <c r="O210">
        <v>13</v>
      </c>
      <c r="P210" s="1229">
        <v>2204.4299999999998</v>
      </c>
      <c r="Q210" s="1229">
        <v>893.30000000000007</v>
      </c>
      <c r="R210" s="1229">
        <v>3097.73</v>
      </c>
      <c r="S210" s="1229">
        <v>3097.7299999999996</v>
      </c>
      <c r="T210" s="1229">
        <v>1657.7299999999998</v>
      </c>
      <c r="U210" s="1229">
        <v>1657.7299999999996</v>
      </c>
      <c r="V210" s="1229">
        <v>1657.7299999999998</v>
      </c>
    </row>
    <row r="211" spans="1:22">
      <c r="A211">
        <v>4089100500</v>
      </c>
      <c r="B211">
        <v>2</v>
      </c>
      <c r="C211">
        <v>4</v>
      </c>
      <c r="D211">
        <v>3</v>
      </c>
      <c r="E211" t="s">
        <v>4983</v>
      </c>
      <c r="F211">
        <v>92</v>
      </c>
      <c r="G211" t="s">
        <v>811</v>
      </c>
      <c r="H211">
        <v>0</v>
      </c>
      <c r="I211" s="1091" t="s">
        <v>4893</v>
      </c>
      <c r="J211">
        <v>1</v>
      </c>
      <c r="K211">
        <v>19</v>
      </c>
      <c r="L211">
        <v>1</v>
      </c>
      <c r="M211">
        <v>4</v>
      </c>
      <c r="N211" t="s">
        <v>4984</v>
      </c>
      <c r="O211">
        <v>13</v>
      </c>
      <c r="P211" s="1229">
        <v>503.63</v>
      </c>
      <c r="Q211" s="1229">
        <v>0</v>
      </c>
      <c r="R211" s="1229">
        <v>503.63</v>
      </c>
      <c r="S211" s="1229">
        <v>0</v>
      </c>
      <c r="T211" s="1229">
        <v>0</v>
      </c>
      <c r="U211" s="1229">
        <v>0</v>
      </c>
      <c r="V211" s="1229">
        <v>0</v>
      </c>
    </row>
    <row r="212" spans="1:22">
      <c r="A212">
        <v>4089100500</v>
      </c>
      <c r="B212">
        <v>2</v>
      </c>
      <c r="C212">
        <v>4</v>
      </c>
      <c r="D212">
        <v>3</v>
      </c>
      <c r="E212" t="s">
        <v>4983</v>
      </c>
      <c r="F212">
        <v>92</v>
      </c>
      <c r="G212" t="s">
        <v>811</v>
      </c>
      <c r="H212">
        <v>0</v>
      </c>
      <c r="I212" s="1091">
        <v>32302</v>
      </c>
      <c r="J212">
        <v>1</v>
      </c>
      <c r="K212">
        <v>19</v>
      </c>
      <c r="L212">
        <v>1</v>
      </c>
      <c r="M212">
        <v>4</v>
      </c>
      <c r="N212" t="s">
        <v>4984</v>
      </c>
      <c r="O212">
        <v>13</v>
      </c>
      <c r="P212" s="1229">
        <v>1196.6500000000001</v>
      </c>
      <c r="Q212" s="1229">
        <v>0</v>
      </c>
      <c r="R212" s="1229">
        <v>1196.6500000000001</v>
      </c>
      <c r="S212" s="1229">
        <v>710.82</v>
      </c>
      <c r="T212" s="1229">
        <v>710.82</v>
      </c>
      <c r="U212" s="1229">
        <v>538.67999999999995</v>
      </c>
      <c r="V212" s="1229">
        <v>538.68000000000006</v>
      </c>
    </row>
    <row r="213" spans="1:22">
      <c r="A213">
        <v>4089100500</v>
      </c>
      <c r="B213">
        <v>2</v>
      </c>
      <c r="C213">
        <v>4</v>
      </c>
      <c r="D213">
        <v>3</v>
      </c>
      <c r="E213" t="s">
        <v>4983</v>
      </c>
      <c r="F213">
        <v>92</v>
      </c>
      <c r="G213" t="s">
        <v>811</v>
      </c>
      <c r="H213">
        <v>0</v>
      </c>
      <c r="I213" s="1091" t="s">
        <v>4915</v>
      </c>
      <c r="J213">
        <v>1</v>
      </c>
      <c r="K213">
        <v>19</v>
      </c>
      <c r="L213">
        <v>1</v>
      </c>
      <c r="M213">
        <v>4</v>
      </c>
      <c r="N213" t="s">
        <v>4984</v>
      </c>
      <c r="O213">
        <v>13</v>
      </c>
      <c r="P213" s="1229">
        <v>0</v>
      </c>
      <c r="Q213" s="1229">
        <v>19360</v>
      </c>
      <c r="R213" s="1229">
        <v>19360</v>
      </c>
      <c r="S213" s="1229">
        <v>19360</v>
      </c>
      <c r="T213" s="1229">
        <v>19360</v>
      </c>
      <c r="U213" s="1229">
        <v>19360</v>
      </c>
      <c r="V213" s="1229">
        <v>19360</v>
      </c>
    </row>
    <row r="214" spans="1:22">
      <c r="A214">
        <v>4089100500</v>
      </c>
      <c r="B214">
        <v>2</v>
      </c>
      <c r="C214">
        <v>4</v>
      </c>
      <c r="D214">
        <v>3</v>
      </c>
      <c r="E214" t="s">
        <v>4983</v>
      </c>
      <c r="F214">
        <v>92</v>
      </c>
      <c r="G214" t="s">
        <v>811</v>
      </c>
      <c r="H214">
        <v>0</v>
      </c>
      <c r="I214" s="1091">
        <v>34801</v>
      </c>
      <c r="J214">
        <v>1</v>
      </c>
      <c r="K214">
        <v>19</v>
      </c>
      <c r="L214">
        <v>1</v>
      </c>
      <c r="M214">
        <v>4</v>
      </c>
      <c r="N214" t="s">
        <v>4984</v>
      </c>
      <c r="O214">
        <v>13</v>
      </c>
      <c r="P214" s="1229">
        <v>1282526.98</v>
      </c>
      <c r="Q214" s="1229">
        <v>-10676.210000000001</v>
      </c>
      <c r="R214" s="1229">
        <v>1271850.77</v>
      </c>
      <c r="S214" s="1229">
        <v>437033.88000000006</v>
      </c>
      <c r="T214" s="1229">
        <v>437033.88</v>
      </c>
      <c r="U214" s="1229">
        <v>437033.88000000006</v>
      </c>
      <c r="V214" s="1229">
        <v>437033.88</v>
      </c>
    </row>
    <row r="215" spans="1:22">
      <c r="A215">
        <v>4089100500</v>
      </c>
      <c r="B215">
        <v>2</v>
      </c>
      <c r="C215">
        <v>4</v>
      </c>
      <c r="D215">
        <v>3</v>
      </c>
      <c r="E215" t="s">
        <v>4983</v>
      </c>
      <c r="F215">
        <v>92</v>
      </c>
      <c r="G215" t="s">
        <v>811</v>
      </c>
      <c r="H215">
        <v>0</v>
      </c>
      <c r="I215" s="1091" t="s">
        <v>4932</v>
      </c>
      <c r="J215">
        <v>1</v>
      </c>
      <c r="K215">
        <v>19</v>
      </c>
      <c r="L215">
        <v>1</v>
      </c>
      <c r="M215">
        <v>4</v>
      </c>
      <c r="N215" t="s">
        <v>4984</v>
      </c>
      <c r="O215">
        <v>13</v>
      </c>
      <c r="P215" s="1229">
        <v>9916.86</v>
      </c>
      <c r="Q215" s="1229">
        <v>12488.31</v>
      </c>
      <c r="R215" s="1229">
        <v>22405.170000000002</v>
      </c>
      <c r="S215" s="1229">
        <v>22405.170000000002</v>
      </c>
      <c r="T215" s="1229">
        <v>22405.170000000002</v>
      </c>
      <c r="U215" s="1229">
        <v>22405.170000000002</v>
      </c>
      <c r="V215" s="1229">
        <v>22405.170000000002</v>
      </c>
    </row>
    <row r="216" spans="1:22">
      <c r="A216">
        <v>4089100500</v>
      </c>
      <c r="B216">
        <v>2</v>
      </c>
      <c r="C216">
        <v>4</v>
      </c>
      <c r="D216">
        <v>3</v>
      </c>
      <c r="E216" t="s">
        <v>4983</v>
      </c>
      <c r="F216">
        <v>92</v>
      </c>
      <c r="G216" t="s">
        <v>811</v>
      </c>
      <c r="H216">
        <v>0</v>
      </c>
      <c r="I216" s="1091" t="s">
        <v>4934</v>
      </c>
      <c r="J216">
        <v>1</v>
      </c>
      <c r="K216">
        <v>19</v>
      </c>
      <c r="L216">
        <v>1</v>
      </c>
      <c r="M216">
        <v>4</v>
      </c>
      <c r="N216" t="s">
        <v>4984</v>
      </c>
      <c r="O216">
        <v>13</v>
      </c>
      <c r="P216" s="1229">
        <v>17871.97</v>
      </c>
      <c r="Q216" s="1229">
        <v>-4360</v>
      </c>
      <c r="R216" s="1229">
        <v>13511.970000000001</v>
      </c>
      <c r="S216" s="1229">
        <v>0</v>
      </c>
      <c r="T216" s="1229">
        <v>0</v>
      </c>
      <c r="U216" s="1229">
        <v>0</v>
      </c>
      <c r="V216" s="1229">
        <v>0</v>
      </c>
    </row>
    <row r="217" spans="1:22">
      <c r="A217">
        <v>4089100500</v>
      </c>
      <c r="B217">
        <v>2</v>
      </c>
      <c r="C217">
        <v>4</v>
      </c>
      <c r="D217">
        <v>3</v>
      </c>
      <c r="E217" t="s">
        <v>4983</v>
      </c>
      <c r="F217">
        <v>92</v>
      </c>
      <c r="G217" t="s">
        <v>811</v>
      </c>
      <c r="H217">
        <v>0</v>
      </c>
      <c r="I217" s="1091">
        <v>35801</v>
      </c>
      <c r="J217">
        <v>1</v>
      </c>
      <c r="K217">
        <v>19</v>
      </c>
      <c r="L217">
        <v>1</v>
      </c>
      <c r="M217">
        <v>4</v>
      </c>
      <c r="N217" t="s">
        <v>4984</v>
      </c>
      <c r="O217">
        <v>13</v>
      </c>
      <c r="P217" s="1229">
        <v>3971.55</v>
      </c>
      <c r="Q217" s="1229">
        <v>828.45</v>
      </c>
      <c r="R217" s="1229">
        <v>4800</v>
      </c>
      <c r="S217" s="1229">
        <v>4800</v>
      </c>
      <c r="T217" s="1229">
        <v>2400</v>
      </c>
      <c r="U217" s="1229">
        <v>1600</v>
      </c>
      <c r="V217" s="1229">
        <v>1600</v>
      </c>
    </row>
    <row r="218" spans="1:22">
      <c r="A218">
        <v>4089100500</v>
      </c>
      <c r="B218">
        <v>2</v>
      </c>
      <c r="C218">
        <v>4</v>
      </c>
      <c r="D218">
        <v>3</v>
      </c>
      <c r="E218" t="s">
        <v>4983</v>
      </c>
      <c r="F218">
        <v>92</v>
      </c>
      <c r="G218" t="s">
        <v>811</v>
      </c>
      <c r="H218">
        <v>0</v>
      </c>
      <c r="I218" s="1091">
        <v>35901</v>
      </c>
      <c r="J218">
        <v>1</v>
      </c>
      <c r="K218">
        <v>19</v>
      </c>
      <c r="L218">
        <v>1</v>
      </c>
      <c r="M218">
        <v>4</v>
      </c>
      <c r="N218" t="s">
        <v>4984</v>
      </c>
      <c r="O218">
        <v>13</v>
      </c>
      <c r="P218" s="1229">
        <v>314.97000000000003</v>
      </c>
      <c r="Q218" s="1229">
        <v>0</v>
      </c>
      <c r="R218" s="1229">
        <v>314.97000000000003</v>
      </c>
      <c r="S218" s="1229">
        <v>171</v>
      </c>
      <c r="T218" s="1229">
        <v>171</v>
      </c>
      <c r="U218" s="1229">
        <v>171</v>
      </c>
      <c r="V218" s="1229">
        <v>171</v>
      </c>
    </row>
    <row r="219" spans="1:22">
      <c r="A219">
        <v>4089100500</v>
      </c>
      <c r="B219">
        <v>2</v>
      </c>
      <c r="C219">
        <v>4</v>
      </c>
      <c r="D219">
        <v>3</v>
      </c>
      <c r="E219" t="s">
        <v>4983</v>
      </c>
      <c r="F219">
        <v>92</v>
      </c>
      <c r="G219" t="s">
        <v>811</v>
      </c>
      <c r="H219">
        <v>0</v>
      </c>
      <c r="I219" s="1091" t="s">
        <v>4955</v>
      </c>
      <c r="J219">
        <v>1</v>
      </c>
      <c r="K219">
        <v>19</v>
      </c>
      <c r="L219">
        <v>1</v>
      </c>
      <c r="M219">
        <v>4</v>
      </c>
      <c r="N219" t="s">
        <v>4984</v>
      </c>
      <c r="O219">
        <v>13</v>
      </c>
      <c r="P219" s="1229">
        <v>0</v>
      </c>
      <c r="Q219" s="1229">
        <v>5277</v>
      </c>
      <c r="R219" s="1229">
        <v>5277</v>
      </c>
      <c r="S219" s="1229">
        <v>5277</v>
      </c>
      <c r="T219" s="1229">
        <v>5277</v>
      </c>
      <c r="U219" s="1229">
        <v>4877</v>
      </c>
      <c r="V219" s="1229">
        <v>4877</v>
      </c>
    </row>
    <row r="220" spans="1:22">
      <c r="A220">
        <v>4089100500</v>
      </c>
      <c r="B220">
        <v>2</v>
      </c>
      <c r="C220">
        <v>4</v>
      </c>
      <c r="D220">
        <v>3</v>
      </c>
      <c r="E220" t="s">
        <v>4983</v>
      </c>
      <c r="F220">
        <v>92</v>
      </c>
      <c r="G220" t="s">
        <v>811</v>
      </c>
      <c r="H220">
        <v>0</v>
      </c>
      <c r="I220" s="1091" t="s">
        <v>4960</v>
      </c>
      <c r="J220">
        <v>1</v>
      </c>
      <c r="K220">
        <v>19</v>
      </c>
      <c r="L220">
        <v>1</v>
      </c>
      <c r="M220">
        <v>4</v>
      </c>
      <c r="N220" t="s">
        <v>4984</v>
      </c>
      <c r="O220">
        <v>13</v>
      </c>
      <c r="P220" s="1229">
        <v>8825.67</v>
      </c>
      <c r="Q220" s="1229">
        <v>-6583.51</v>
      </c>
      <c r="R220" s="1229">
        <v>2242.1599999999989</v>
      </c>
      <c r="S220" s="1229">
        <v>2242.16</v>
      </c>
      <c r="T220" s="1229">
        <v>2242.16</v>
      </c>
      <c r="U220" s="1229">
        <v>2242.16</v>
      </c>
      <c r="V220" s="1229">
        <v>2242.16</v>
      </c>
    </row>
    <row r="221" spans="1:22">
      <c r="A221">
        <v>4089100500</v>
      </c>
      <c r="B221">
        <v>2</v>
      </c>
      <c r="C221">
        <v>4</v>
      </c>
      <c r="D221">
        <v>3</v>
      </c>
      <c r="E221" t="s">
        <v>4983</v>
      </c>
      <c r="F221">
        <v>92</v>
      </c>
      <c r="G221" t="s">
        <v>811</v>
      </c>
      <c r="H221">
        <v>0</v>
      </c>
      <c r="I221" s="1091" t="s">
        <v>4962</v>
      </c>
      <c r="J221">
        <v>1</v>
      </c>
      <c r="K221">
        <v>19</v>
      </c>
      <c r="L221">
        <v>1</v>
      </c>
      <c r="M221">
        <v>4</v>
      </c>
      <c r="N221" t="s">
        <v>4984</v>
      </c>
      <c r="O221">
        <v>13</v>
      </c>
      <c r="P221" s="1229">
        <v>165.48</v>
      </c>
      <c r="Q221" s="1229">
        <v>0</v>
      </c>
      <c r="R221" s="1229">
        <v>165.48</v>
      </c>
      <c r="S221" s="1229">
        <v>150</v>
      </c>
      <c r="T221" s="1229">
        <v>150</v>
      </c>
      <c r="U221" s="1229">
        <v>150</v>
      </c>
      <c r="V221" s="1229">
        <v>150</v>
      </c>
    </row>
    <row r="222" spans="1:22">
      <c r="A222">
        <v>4089100500</v>
      </c>
      <c r="B222">
        <v>2</v>
      </c>
      <c r="C222">
        <v>4</v>
      </c>
      <c r="D222">
        <v>3</v>
      </c>
      <c r="E222" t="s">
        <v>4983</v>
      </c>
      <c r="F222">
        <v>92</v>
      </c>
      <c r="G222" t="s">
        <v>811</v>
      </c>
      <c r="H222">
        <v>0</v>
      </c>
      <c r="I222" s="1091" t="s">
        <v>4970</v>
      </c>
      <c r="J222">
        <v>1</v>
      </c>
      <c r="K222">
        <v>19</v>
      </c>
      <c r="L222">
        <v>1</v>
      </c>
      <c r="M222">
        <v>4</v>
      </c>
      <c r="N222" t="s">
        <v>4984</v>
      </c>
      <c r="O222">
        <v>13</v>
      </c>
      <c r="P222" s="1229">
        <v>49616.959999999999</v>
      </c>
      <c r="Q222" s="1229">
        <v>0</v>
      </c>
      <c r="R222" s="1229">
        <v>49616.959999999999</v>
      </c>
      <c r="S222" s="1229">
        <v>31407</v>
      </c>
      <c r="T222" s="1229">
        <v>31407</v>
      </c>
      <c r="U222" s="1229">
        <v>5972</v>
      </c>
      <c r="V222" s="1229">
        <v>5972</v>
      </c>
    </row>
    <row r="223" spans="1:22">
      <c r="A223">
        <v>4089100600</v>
      </c>
      <c r="B223">
        <v>2</v>
      </c>
      <c r="C223">
        <v>4</v>
      </c>
      <c r="D223">
        <v>3</v>
      </c>
      <c r="E223" t="s">
        <v>4983</v>
      </c>
      <c r="F223">
        <v>92</v>
      </c>
      <c r="G223" t="s">
        <v>811</v>
      </c>
      <c r="H223">
        <v>0</v>
      </c>
      <c r="I223" s="1091">
        <v>11301</v>
      </c>
      <c r="J223">
        <v>1</v>
      </c>
      <c r="K223">
        <v>19</v>
      </c>
      <c r="L223">
        <v>1</v>
      </c>
      <c r="M223">
        <v>4</v>
      </c>
      <c r="N223" t="s">
        <v>4984</v>
      </c>
      <c r="O223">
        <v>13</v>
      </c>
      <c r="P223" s="1229">
        <v>5862466.0600000005</v>
      </c>
      <c r="Q223" s="1229">
        <v>0</v>
      </c>
      <c r="R223" s="1229">
        <v>5862466.0600000005</v>
      </c>
      <c r="S223" s="1229">
        <v>5862466.0600000005</v>
      </c>
      <c r="T223" s="1229">
        <v>3571195.0800000015</v>
      </c>
      <c r="U223" s="1229">
        <v>3558097.7900000005</v>
      </c>
      <c r="V223" s="1229">
        <v>3558097.7900000019</v>
      </c>
    </row>
    <row r="224" spans="1:22">
      <c r="A224">
        <v>4089100600</v>
      </c>
      <c r="B224">
        <v>2</v>
      </c>
      <c r="C224">
        <v>4</v>
      </c>
      <c r="D224">
        <v>3</v>
      </c>
      <c r="E224" t="s">
        <v>4983</v>
      </c>
      <c r="F224">
        <v>92</v>
      </c>
      <c r="G224" t="s">
        <v>811</v>
      </c>
      <c r="H224">
        <v>0</v>
      </c>
      <c r="I224" s="1091">
        <v>11303</v>
      </c>
      <c r="J224">
        <v>1</v>
      </c>
      <c r="K224">
        <v>19</v>
      </c>
      <c r="L224">
        <v>1</v>
      </c>
      <c r="M224">
        <v>4</v>
      </c>
      <c r="N224" t="s">
        <v>4984</v>
      </c>
      <c r="O224">
        <v>13</v>
      </c>
      <c r="P224" s="1229">
        <v>179767.05000000002</v>
      </c>
      <c r="Q224" s="1229">
        <v>0</v>
      </c>
      <c r="R224" s="1229">
        <v>179767.05000000002</v>
      </c>
      <c r="S224" s="1229">
        <v>179767.05000000002</v>
      </c>
      <c r="T224" s="1229">
        <v>145804.03000000006</v>
      </c>
      <c r="U224" s="1229">
        <v>113781.18000000001</v>
      </c>
      <c r="V224" s="1229">
        <v>113781.18000000001</v>
      </c>
    </row>
    <row r="225" spans="1:22">
      <c r="A225">
        <v>4089100600</v>
      </c>
      <c r="B225">
        <v>2</v>
      </c>
      <c r="C225">
        <v>4</v>
      </c>
      <c r="D225">
        <v>3</v>
      </c>
      <c r="E225" t="s">
        <v>4983</v>
      </c>
      <c r="F225">
        <v>92</v>
      </c>
      <c r="G225" t="s">
        <v>811</v>
      </c>
      <c r="H225">
        <v>0</v>
      </c>
      <c r="I225" s="1091">
        <v>11308</v>
      </c>
      <c r="J225">
        <v>1</v>
      </c>
      <c r="K225">
        <v>19</v>
      </c>
      <c r="L225">
        <v>1</v>
      </c>
      <c r="M225">
        <v>4</v>
      </c>
      <c r="N225" t="s">
        <v>4984</v>
      </c>
      <c r="O225">
        <v>13</v>
      </c>
      <c r="P225" s="1229">
        <v>272428.33</v>
      </c>
      <c r="Q225" s="1229">
        <v>0</v>
      </c>
      <c r="R225" s="1229">
        <v>272428.33</v>
      </c>
      <c r="S225" s="1229">
        <v>272428.33</v>
      </c>
      <c r="T225" s="1229">
        <v>172500</v>
      </c>
      <c r="U225" s="1229">
        <v>172500</v>
      </c>
      <c r="V225" s="1229">
        <v>172500</v>
      </c>
    </row>
    <row r="226" spans="1:22">
      <c r="A226">
        <v>4089100600</v>
      </c>
      <c r="B226">
        <v>2</v>
      </c>
      <c r="C226">
        <v>4</v>
      </c>
      <c r="D226">
        <v>3</v>
      </c>
      <c r="E226" t="s">
        <v>4983</v>
      </c>
      <c r="F226">
        <v>92</v>
      </c>
      <c r="G226" t="s">
        <v>811</v>
      </c>
      <c r="H226">
        <v>0</v>
      </c>
      <c r="I226" s="1091">
        <v>12101</v>
      </c>
      <c r="J226">
        <v>1</v>
      </c>
      <c r="K226">
        <v>19</v>
      </c>
      <c r="L226">
        <v>1</v>
      </c>
      <c r="M226">
        <v>4</v>
      </c>
      <c r="N226" t="s">
        <v>4984</v>
      </c>
      <c r="O226">
        <v>13</v>
      </c>
      <c r="P226" s="1229">
        <v>13188.43</v>
      </c>
      <c r="Q226" s="1229">
        <v>0</v>
      </c>
      <c r="R226" s="1229">
        <v>13188.43</v>
      </c>
      <c r="S226" s="1229">
        <v>13188.43</v>
      </c>
      <c r="T226" s="1229">
        <v>9946.93</v>
      </c>
      <c r="U226" s="1229">
        <v>9946.93</v>
      </c>
      <c r="V226" s="1229">
        <v>9946.93</v>
      </c>
    </row>
    <row r="227" spans="1:22">
      <c r="A227">
        <v>4089100600</v>
      </c>
      <c r="B227">
        <v>2</v>
      </c>
      <c r="C227">
        <v>4</v>
      </c>
      <c r="D227">
        <v>3</v>
      </c>
      <c r="E227" t="s">
        <v>4983</v>
      </c>
      <c r="F227">
        <v>92</v>
      </c>
      <c r="G227" t="s">
        <v>811</v>
      </c>
      <c r="H227">
        <v>0</v>
      </c>
      <c r="I227" s="1091">
        <v>13201</v>
      </c>
      <c r="J227">
        <v>1</v>
      </c>
      <c r="K227">
        <v>19</v>
      </c>
      <c r="L227">
        <v>1</v>
      </c>
      <c r="M227">
        <v>4</v>
      </c>
      <c r="N227" t="s">
        <v>4984</v>
      </c>
      <c r="O227">
        <v>13</v>
      </c>
      <c r="P227" s="1229">
        <v>382050.19</v>
      </c>
      <c r="Q227" s="1229">
        <v>0</v>
      </c>
      <c r="R227" s="1229">
        <v>382050.19</v>
      </c>
      <c r="S227" s="1229">
        <v>382050.19</v>
      </c>
      <c r="T227" s="1229">
        <v>303135.96000000002</v>
      </c>
      <c r="U227" s="1229">
        <v>267910.83</v>
      </c>
      <c r="V227" s="1229">
        <v>267910.82999999996</v>
      </c>
    </row>
    <row r="228" spans="1:22">
      <c r="A228">
        <v>4089100600</v>
      </c>
      <c r="B228">
        <v>2</v>
      </c>
      <c r="C228">
        <v>4</v>
      </c>
      <c r="D228">
        <v>3</v>
      </c>
      <c r="E228" t="s">
        <v>4983</v>
      </c>
      <c r="F228">
        <v>92</v>
      </c>
      <c r="G228" t="s">
        <v>811</v>
      </c>
      <c r="H228">
        <v>0</v>
      </c>
      <c r="I228" s="1091">
        <v>13202</v>
      </c>
      <c r="J228">
        <v>1</v>
      </c>
      <c r="K228">
        <v>19</v>
      </c>
      <c r="L228">
        <v>1</v>
      </c>
      <c r="M228">
        <v>4</v>
      </c>
      <c r="N228" t="s">
        <v>4984</v>
      </c>
      <c r="O228">
        <v>13</v>
      </c>
      <c r="P228" s="1229">
        <v>839280.73</v>
      </c>
      <c r="Q228" s="1229">
        <v>0</v>
      </c>
      <c r="R228" s="1229">
        <v>839280.73</v>
      </c>
      <c r="S228" s="1229">
        <v>839280.73</v>
      </c>
      <c r="T228" s="1229">
        <v>613691.51000000013</v>
      </c>
      <c r="U228" s="1229">
        <v>22908.44</v>
      </c>
      <c r="V228" s="1229">
        <v>22908.44</v>
      </c>
    </row>
    <row r="229" spans="1:22">
      <c r="A229">
        <v>4089100600</v>
      </c>
      <c r="B229">
        <v>2</v>
      </c>
      <c r="C229">
        <v>4</v>
      </c>
      <c r="D229">
        <v>3</v>
      </c>
      <c r="E229" t="s">
        <v>4983</v>
      </c>
      <c r="F229">
        <v>92</v>
      </c>
      <c r="G229" t="s">
        <v>811</v>
      </c>
      <c r="H229">
        <v>0</v>
      </c>
      <c r="I229" s="1091">
        <v>13301</v>
      </c>
      <c r="J229">
        <v>1</v>
      </c>
      <c r="K229">
        <v>19</v>
      </c>
      <c r="L229">
        <v>1</v>
      </c>
      <c r="M229">
        <v>4</v>
      </c>
      <c r="N229" t="s">
        <v>4984</v>
      </c>
      <c r="O229">
        <v>13</v>
      </c>
      <c r="P229" s="1229">
        <v>12210.37</v>
      </c>
      <c r="Q229" s="1229">
        <v>0</v>
      </c>
      <c r="R229" s="1229">
        <v>12210.37</v>
      </c>
      <c r="S229" s="1229">
        <v>12210.37</v>
      </c>
      <c r="T229" s="1229">
        <v>4842.2800000000007</v>
      </c>
      <c r="U229" s="1229">
        <v>4842.28</v>
      </c>
      <c r="V229" s="1229">
        <v>4842.2800000000007</v>
      </c>
    </row>
    <row r="230" spans="1:22">
      <c r="A230">
        <v>4089100600</v>
      </c>
      <c r="B230">
        <v>2</v>
      </c>
      <c r="C230">
        <v>4</v>
      </c>
      <c r="D230">
        <v>3</v>
      </c>
      <c r="E230" t="s">
        <v>4983</v>
      </c>
      <c r="F230">
        <v>92</v>
      </c>
      <c r="G230" t="s">
        <v>811</v>
      </c>
      <c r="H230">
        <v>0</v>
      </c>
      <c r="I230" s="1091">
        <v>14101</v>
      </c>
      <c r="J230">
        <v>1</v>
      </c>
      <c r="K230">
        <v>19</v>
      </c>
      <c r="L230">
        <v>1</v>
      </c>
      <c r="M230">
        <v>4</v>
      </c>
      <c r="N230" t="s">
        <v>4984</v>
      </c>
      <c r="O230">
        <v>13</v>
      </c>
      <c r="P230" s="1229">
        <v>522042.33</v>
      </c>
      <c r="Q230" s="1229">
        <v>0</v>
      </c>
      <c r="R230" s="1229">
        <v>522042.33</v>
      </c>
      <c r="S230" s="1229">
        <v>522042.33</v>
      </c>
      <c r="T230" s="1229">
        <v>358950.31999999995</v>
      </c>
      <c r="U230" s="1229">
        <v>302830.89</v>
      </c>
      <c r="V230" s="1229">
        <v>302830.89</v>
      </c>
    </row>
    <row r="231" spans="1:22">
      <c r="A231">
        <v>4089100600</v>
      </c>
      <c r="B231">
        <v>2</v>
      </c>
      <c r="C231">
        <v>4</v>
      </c>
      <c r="D231">
        <v>3</v>
      </c>
      <c r="E231" t="s">
        <v>4983</v>
      </c>
      <c r="F231">
        <v>92</v>
      </c>
      <c r="G231" t="s">
        <v>811</v>
      </c>
      <c r="H231">
        <v>0</v>
      </c>
      <c r="I231" s="1091">
        <v>14201</v>
      </c>
      <c r="J231">
        <v>1</v>
      </c>
      <c r="K231">
        <v>19</v>
      </c>
      <c r="L231">
        <v>1</v>
      </c>
      <c r="M231">
        <v>4</v>
      </c>
      <c r="N231" t="s">
        <v>4984</v>
      </c>
      <c r="O231">
        <v>13</v>
      </c>
      <c r="P231" s="1229">
        <v>271972.42</v>
      </c>
      <c r="Q231" s="1229">
        <v>0</v>
      </c>
      <c r="R231" s="1229">
        <v>271972.42</v>
      </c>
      <c r="S231" s="1229">
        <v>271972.42</v>
      </c>
      <c r="T231" s="1229">
        <v>185656.9</v>
      </c>
      <c r="U231" s="1229">
        <v>60939.700000000004</v>
      </c>
      <c r="V231" s="1229">
        <v>60939.700000000004</v>
      </c>
    </row>
    <row r="232" spans="1:22">
      <c r="A232">
        <v>4089100600</v>
      </c>
      <c r="B232">
        <v>2</v>
      </c>
      <c r="C232">
        <v>4</v>
      </c>
      <c r="D232">
        <v>3</v>
      </c>
      <c r="E232" t="s">
        <v>4983</v>
      </c>
      <c r="F232">
        <v>92</v>
      </c>
      <c r="G232" t="s">
        <v>811</v>
      </c>
      <c r="H232">
        <v>0</v>
      </c>
      <c r="I232" s="1091">
        <v>14301</v>
      </c>
      <c r="J232">
        <v>1</v>
      </c>
      <c r="K232">
        <v>19</v>
      </c>
      <c r="L232">
        <v>1</v>
      </c>
      <c r="M232">
        <v>4</v>
      </c>
      <c r="N232" t="s">
        <v>4984</v>
      </c>
      <c r="O232">
        <v>13</v>
      </c>
      <c r="P232" s="1229">
        <v>341247.25</v>
      </c>
      <c r="Q232" s="1229">
        <v>0</v>
      </c>
      <c r="R232" s="1229">
        <v>341247.25</v>
      </c>
      <c r="S232" s="1229">
        <v>341247.25</v>
      </c>
      <c r="T232" s="1229">
        <v>232801.96000000005</v>
      </c>
      <c r="U232" s="1229">
        <v>76471.69</v>
      </c>
      <c r="V232" s="1229">
        <v>76471.69</v>
      </c>
    </row>
    <row r="233" spans="1:22">
      <c r="A233">
        <v>4089100600</v>
      </c>
      <c r="B233">
        <v>2</v>
      </c>
      <c r="C233">
        <v>4</v>
      </c>
      <c r="D233">
        <v>3</v>
      </c>
      <c r="E233" t="s">
        <v>4983</v>
      </c>
      <c r="F233">
        <v>92</v>
      </c>
      <c r="G233" t="s">
        <v>811</v>
      </c>
      <c r="H233">
        <v>0</v>
      </c>
      <c r="I233" s="1091">
        <v>15101</v>
      </c>
      <c r="J233">
        <v>1</v>
      </c>
      <c r="K233">
        <v>19</v>
      </c>
      <c r="L233">
        <v>1</v>
      </c>
      <c r="M233">
        <v>4</v>
      </c>
      <c r="N233" t="s">
        <v>4984</v>
      </c>
      <c r="O233">
        <v>13</v>
      </c>
      <c r="P233" s="1229">
        <v>404668.71</v>
      </c>
      <c r="Q233" s="1229">
        <v>0</v>
      </c>
      <c r="R233" s="1229">
        <v>404668.71</v>
      </c>
      <c r="S233" s="1229">
        <v>404668.71</v>
      </c>
      <c r="T233" s="1229">
        <v>226007.90999999997</v>
      </c>
      <c r="U233" s="1229">
        <v>0</v>
      </c>
      <c r="V233" s="1229">
        <v>0</v>
      </c>
    </row>
    <row r="234" spans="1:22">
      <c r="A234">
        <v>4089100600</v>
      </c>
      <c r="B234">
        <v>2</v>
      </c>
      <c r="C234">
        <v>4</v>
      </c>
      <c r="D234">
        <v>3</v>
      </c>
      <c r="E234" t="s">
        <v>4983</v>
      </c>
      <c r="F234">
        <v>92</v>
      </c>
      <c r="G234" t="s">
        <v>811</v>
      </c>
      <c r="H234">
        <v>0</v>
      </c>
      <c r="I234" s="1091">
        <v>15303</v>
      </c>
      <c r="J234">
        <v>1</v>
      </c>
      <c r="K234">
        <v>19</v>
      </c>
      <c r="L234">
        <v>1</v>
      </c>
      <c r="M234">
        <v>4</v>
      </c>
      <c r="N234" t="s">
        <v>4984</v>
      </c>
      <c r="O234">
        <v>13</v>
      </c>
      <c r="P234" s="1229">
        <v>66192.460000000006</v>
      </c>
      <c r="Q234" s="1229">
        <v>0</v>
      </c>
      <c r="R234" s="1229">
        <v>66192.460000000006</v>
      </c>
      <c r="S234" s="1229">
        <v>66192.460000000006</v>
      </c>
      <c r="T234" s="1229">
        <v>45000</v>
      </c>
      <c r="U234" s="1229">
        <v>45000</v>
      </c>
      <c r="V234" s="1229">
        <v>45000</v>
      </c>
    </row>
    <row r="235" spans="1:22">
      <c r="A235">
        <v>4089100600</v>
      </c>
      <c r="B235">
        <v>2</v>
      </c>
      <c r="C235">
        <v>4</v>
      </c>
      <c r="D235">
        <v>3</v>
      </c>
      <c r="E235" t="s">
        <v>4983</v>
      </c>
      <c r="F235">
        <v>92</v>
      </c>
      <c r="G235" t="s">
        <v>811</v>
      </c>
      <c r="H235">
        <v>0</v>
      </c>
      <c r="I235" s="1091">
        <v>15404</v>
      </c>
      <c r="J235">
        <v>1</v>
      </c>
      <c r="K235">
        <v>19</v>
      </c>
      <c r="L235">
        <v>1</v>
      </c>
      <c r="M235">
        <v>4</v>
      </c>
      <c r="N235" t="s">
        <v>4984</v>
      </c>
      <c r="O235">
        <v>13</v>
      </c>
      <c r="P235" s="1229">
        <v>118824.04000000001</v>
      </c>
      <c r="Q235" s="1229">
        <v>0</v>
      </c>
      <c r="R235" s="1229">
        <v>118824.04000000001</v>
      </c>
      <c r="S235" s="1229">
        <v>118824.04000000001</v>
      </c>
      <c r="T235" s="1229">
        <v>76320.709999999963</v>
      </c>
      <c r="U235" s="1229">
        <v>76320.709999999992</v>
      </c>
      <c r="V235" s="1229">
        <v>76320.710000000006</v>
      </c>
    </row>
    <row r="236" spans="1:22">
      <c r="A236">
        <v>4089100600</v>
      </c>
      <c r="B236">
        <v>2</v>
      </c>
      <c r="C236">
        <v>4</v>
      </c>
      <c r="D236">
        <v>3</v>
      </c>
      <c r="E236" t="s">
        <v>4983</v>
      </c>
      <c r="F236">
        <v>92</v>
      </c>
      <c r="G236" t="s">
        <v>811</v>
      </c>
      <c r="H236">
        <v>0</v>
      </c>
      <c r="I236" s="1091">
        <v>15901</v>
      </c>
      <c r="J236">
        <v>1</v>
      </c>
      <c r="K236">
        <v>19</v>
      </c>
      <c r="L236">
        <v>1</v>
      </c>
      <c r="M236">
        <v>4</v>
      </c>
      <c r="N236" t="s">
        <v>4984</v>
      </c>
      <c r="O236">
        <v>13</v>
      </c>
      <c r="P236" s="1229">
        <v>101067.88</v>
      </c>
      <c r="Q236" s="1229">
        <v>0</v>
      </c>
      <c r="R236" s="1229">
        <v>101067.88</v>
      </c>
      <c r="S236" s="1229">
        <v>101067.88</v>
      </c>
      <c r="T236" s="1229">
        <v>83816.06</v>
      </c>
      <c r="U236" s="1229">
        <v>63322.380000000005</v>
      </c>
      <c r="V236" s="1229">
        <v>63322.380000000005</v>
      </c>
    </row>
    <row r="237" spans="1:22">
      <c r="A237">
        <v>4089100600</v>
      </c>
      <c r="B237">
        <v>2</v>
      </c>
      <c r="C237">
        <v>4</v>
      </c>
      <c r="D237">
        <v>3</v>
      </c>
      <c r="E237" t="s">
        <v>4983</v>
      </c>
      <c r="F237">
        <v>92</v>
      </c>
      <c r="G237" t="s">
        <v>811</v>
      </c>
      <c r="H237">
        <v>0</v>
      </c>
      <c r="I237" s="1091">
        <v>17102</v>
      </c>
      <c r="J237">
        <v>1</v>
      </c>
      <c r="K237">
        <v>19</v>
      </c>
      <c r="L237">
        <v>1</v>
      </c>
      <c r="M237">
        <v>4</v>
      </c>
      <c r="N237" t="s">
        <v>4984</v>
      </c>
      <c r="O237">
        <v>13</v>
      </c>
      <c r="P237" s="1229">
        <v>323647</v>
      </c>
      <c r="Q237" s="1229">
        <v>0</v>
      </c>
      <c r="R237" s="1229">
        <v>323647</v>
      </c>
      <c r="S237" s="1229">
        <v>323647</v>
      </c>
      <c r="T237" s="1229">
        <v>320773.80000000005</v>
      </c>
      <c r="U237" s="1229">
        <v>320773.80000000005</v>
      </c>
      <c r="V237" s="1229">
        <v>320773.80000000005</v>
      </c>
    </row>
    <row r="238" spans="1:22">
      <c r="A238">
        <v>4089100600</v>
      </c>
      <c r="B238">
        <v>2</v>
      </c>
      <c r="C238">
        <v>4</v>
      </c>
      <c r="D238">
        <v>3</v>
      </c>
      <c r="E238" t="s">
        <v>4983</v>
      </c>
      <c r="F238">
        <v>92</v>
      </c>
      <c r="G238" t="s">
        <v>811</v>
      </c>
      <c r="H238">
        <v>0</v>
      </c>
      <c r="I238" s="1091" t="s">
        <v>4843</v>
      </c>
      <c r="J238">
        <v>1</v>
      </c>
      <c r="K238">
        <v>19</v>
      </c>
      <c r="L238">
        <v>1</v>
      </c>
      <c r="M238">
        <v>4</v>
      </c>
      <c r="N238" t="s">
        <v>4984</v>
      </c>
      <c r="O238">
        <v>13</v>
      </c>
      <c r="P238" s="1229">
        <v>23961.100000000002</v>
      </c>
      <c r="Q238" s="1229">
        <v>0</v>
      </c>
      <c r="R238" s="1229">
        <v>23961.100000000002</v>
      </c>
      <c r="S238" s="1229">
        <v>22786.090000000004</v>
      </c>
      <c r="T238" s="1229">
        <v>22786.09</v>
      </c>
      <c r="U238" s="1229">
        <v>22786.089999999997</v>
      </c>
      <c r="V238" s="1229">
        <v>22786.090000000004</v>
      </c>
    </row>
    <row r="239" spans="1:22">
      <c r="A239">
        <v>4089100600</v>
      </c>
      <c r="B239">
        <v>2</v>
      </c>
      <c r="C239">
        <v>4</v>
      </c>
      <c r="D239">
        <v>3</v>
      </c>
      <c r="E239" t="s">
        <v>4983</v>
      </c>
      <c r="F239">
        <v>92</v>
      </c>
      <c r="G239" t="s">
        <v>811</v>
      </c>
      <c r="H239">
        <v>0</v>
      </c>
      <c r="I239" s="1091">
        <v>21601</v>
      </c>
      <c r="J239">
        <v>1</v>
      </c>
      <c r="K239">
        <v>19</v>
      </c>
      <c r="L239">
        <v>1</v>
      </c>
      <c r="M239">
        <v>4</v>
      </c>
      <c r="N239" t="s">
        <v>4984</v>
      </c>
      <c r="O239">
        <v>13</v>
      </c>
      <c r="P239" s="1229">
        <v>551.6</v>
      </c>
      <c r="Q239" s="1229">
        <v>0</v>
      </c>
      <c r="R239" s="1229">
        <v>551.6</v>
      </c>
      <c r="S239" s="1229">
        <v>0</v>
      </c>
      <c r="T239" s="1229">
        <v>0</v>
      </c>
      <c r="U239" s="1229">
        <v>0</v>
      </c>
      <c r="V239" s="1229">
        <v>0</v>
      </c>
    </row>
    <row r="240" spans="1:22">
      <c r="A240">
        <v>4089100600</v>
      </c>
      <c r="B240">
        <v>2</v>
      </c>
      <c r="C240">
        <v>4</v>
      </c>
      <c r="D240">
        <v>3</v>
      </c>
      <c r="E240" t="s">
        <v>4983</v>
      </c>
      <c r="F240">
        <v>92</v>
      </c>
      <c r="G240" t="s">
        <v>811</v>
      </c>
      <c r="H240">
        <v>0</v>
      </c>
      <c r="I240" s="1091" t="s">
        <v>4853</v>
      </c>
      <c r="J240">
        <v>1</v>
      </c>
      <c r="K240">
        <v>19</v>
      </c>
      <c r="L240">
        <v>1</v>
      </c>
      <c r="M240">
        <v>4</v>
      </c>
      <c r="N240" t="s">
        <v>4984</v>
      </c>
      <c r="O240">
        <v>13</v>
      </c>
      <c r="P240" s="1229">
        <v>9456.08</v>
      </c>
      <c r="Q240" s="1229">
        <v>0</v>
      </c>
      <c r="R240" s="1229">
        <v>9456.08</v>
      </c>
      <c r="S240" s="1229">
        <v>5460.34</v>
      </c>
      <c r="T240" s="1229">
        <v>5460.34</v>
      </c>
      <c r="U240" s="1229">
        <v>5460.34</v>
      </c>
      <c r="V240" s="1229">
        <v>5460.34</v>
      </c>
    </row>
    <row r="241" spans="1:22">
      <c r="A241">
        <v>4089100600</v>
      </c>
      <c r="B241">
        <v>2</v>
      </c>
      <c r="C241">
        <v>4</v>
      </c>
      <c r="D241">
        <v>3</v>
      </c>
      <c r="E241" t="s">
        <v>4983</v>
      </c>
      <c r="F241">
        <v>92</v>
      </c>
      <c r="G241" t="s">
        <v>811</v>
      </c>
      <c r="H241">
        <v>0</v>
      </c>
      <c r="I241" s="1091" t="s">
        <v>4857</v>
      </c>
      <c r="J241">
        <v>1</v>
      </c>
      <c r="K241">
        <v>19</v>
      </c>
      <c r="L241">
        <v>1</v>
      </c>
      <c r="M241">
        <v>4</v>
      </c>
      <c r="N241" t="s">
        <v>4984</v>
      </c>
      <c r="O241">
        <v>13</v>
      </c>
      <c r="P241" s="1229">
        <v>733</v>
      </c>
      <c r="Q241" s="1229">
        <v>0</v>
      </c>
      <c r="R241" s="1229">
        <v>733</v>
      </c>
      <c r="S241" s="1229">
        <v>733</v>
      </c>
      <c r="T241" s="1229">
        <v>733</v>
      </c>
      <c r="U241" s="1229">
        <v>733</v>
      </c>
      <c r="V241" s="1229">
        <v>733</v>
      </c>
    </row>
    <row r="242" spans="1:22">
      <c r="A242">
        <v>4089100600</v>
      </c>
      <c r="B242">
        <v>2</v>
      </c>
      <c r="C242">
        <v>4</v>
      </c>
      <c r="D242">
        <v>3</v>
      </c>
      <c r="E242" t="s">
        <v>4983</v>
      </c>
      <c r="F242">
        <v>92</v>
      </c>
      <c r="G242" t="s">
        <v>811</v>
      </c>
      <c r="H242">
        <v>0</v>
      </c>
      <c r="I242" s="1091" t="s">
        <v>4867</v>
      </c>
      <c r="J242">
        <v>1</v>
      </c>
      <c r="K242">
        <v>19</v>
      </c>
      <c r="L242">
        <v>1</v>
      </c>
      <c r="M242">
        <v>4</v>
      </c>
      <c r="N242" t="s">
        <v>4984</v>
      </c>
      <c r="O242">
        <v>13</v>
      </c>
      <c r="P242" s="1229">
        <v>70471.539999999994</v>
      </c>
      <c r="Q242" s="1229">
        <v>0</v>
      </c>
      <c r="R242" s="1229">
        <v>70471.539999999994</v>
      </c>
      <c r="S242" s="1229">
        <v>36475.549999999981</v>
      </c>
      <c r="T242" s="1229">
        <v>36475.549999999981</v>
      </c>
      <c r="U242" s="1229">
        <v>36475.549999999981</v>
      </c>
      <c r="V242" s="1229">
        <v>36475.549999999981</v>
      </c>
    </row>
    <row r="243" spans="1:22">
      <c r="A243">
        <v>4089100600</v>
      </c>
      <c r="B243">
        <v>2</v>
      </c>
      <c r="C243">
        <v>4</v>
      </c>
      <c r="D243">
        <v>3</v>
      </c>
      <c r="E243" t="s">
        <v>4983</v>
      </c>
      <c r="F243">
        <v>92</v>
      </c>
      <c r="G243" t="s">
        <v>811</v>
      </c>
      <c r="H243">
        <v>0</v>
      </c>
      <c r="I243" s="1091" t="s">
        <v>4875</v>
      </c>
      <c r="J243">
        <v>1</v>
      </c>
      <c r="K243">
        <v>19</v>
      </c>
      <c r="L243">
        <v>1</v>
      </c>
      <c r="M243">
        <v>4</v>
      </c>
      <c r="N243" t="s">
        <v>4984</v>
      </c>
      <c r="O243">
        <v>13</v>
      </c>
      <c r="P243" s="1229">
        <v>1286.19</v>
      </c>
      <c r="Q243" s="1229">
        <v>0</v>
      </c>
      <c r="R243" s="1229">
        <v>1286.19</v>
      </c>
      <c r="S243" s="1229">
        <v>133.62</v>
      </c>
      <c r="T243" s="1229">
        <v>133.62</v>
      </c>
      <c r="U243" s="1229">
        <v>133.62</v>
      </c>
      <c r="V243" s="1229">
        <v>133.62</v>
      </c>
    </row>
    <row r="244" spans="1:22">
      <c r="A244">
        <v>4089100600</v>
      </c>
      <c r="B244">
        <v>2</v>
      </c>
      <c r="C244">
        <v>4</v>
      </c>
      <c r="D244">
        <v>3</v>
      </c>
      <c r="E244" t="s">
        <v>4983</v>
      </c>
      <c r="F244">
        <v>92</v>
      </c>
      <c r="G244" t="s">
        <v>811</v>
      </c>
      <c r="H244">
        <v>0</v>
      </c>
      <c r="I244" s="1091" t="s">
        <v>4877</v>
      </c>
      <c r="J244">
        <v>1</v>
      </c>
      <c r="K244">
        <v>19</v>
      </c>
      <c r="L244">
        <v>1</v>
      </c>
      <c r="M244">
        <v>4</v>
      </c>
      <c r="N244" t="s">
        <v>4984</v>
      </c>
      <c r="O244">
        <v>13</v>
      </c>
      <c r="P244" s="1229">
        <v>3101.75</v>
      </c>
      <c r="Q244" s="1229">
        <v>0</v>
      </c>
      <c r="R244" s="1229">
        <v>3101.75</v>
      </c>
      <c r="S244" s="1229">
        <v>215.25</v>
      </c>
      <c r="T244" s="1229">
        <v>215.25</v>
      </c>
      <c r="U244" s="1229">
        <v>215.25</v>
      </c>
      <c r="V244" s="1229">
        <v>215.25</v>
      </c>
    </row>
    <row r="245" spans="1:22">
      <c r="A245">
        <v>4089100600</v>
      </c>
      <c r="B245">
        <v>2</v>
      </c>
      <c r="C245">
        <v>4</v>
      </c>
      <c r="D245">
        <v>3</v>
      </c>
      <c r="E245" t="s">
        <v>4983</v>
      </c>
      <c r="F245">
        <v>92</v>
      </c>
      <c r="G245" t="s">
        <v>811</v>
      </c>
      <c r="H245">
        <v>0</v>
      </c>
      <c r="I245" s="1091" t="s">
        <v>4883</v>
      </c>
      <c r="J245">
        <v>1</v>
      </c>
      <c r="K245">
        <v>19</v>
      </c>
      <c r="L245">
        <v>1</v>
      </c>
      <c r="M245">
        <v>4</v>
      </c>
      <c r="N245" t="s">
        <v>4984</v>
      </c>
      <c r="O245">
        <v>13</v>
      </c>
      <c r="P245" s="1229">
        <v>96148.11</v>
      </c>
      <c r="Q245" s="1229">
        <v>0</v>
      </c>
      <c r="R245" s="1229">
        <v>96148.11</v>
      </c>
      <c r="S245" s="1229">
        <v>50099.649999999994</v>
      </c>
      <c r="T245" s="1229">
        <v>50099.650000000009</v>
      </c>
      <c r="U245" s="1229">
        <v>50099.65</v>
      </c>
      <c r="V245" s="1229">
        <v>50099.65</v>
      </c>
    </row>
    <row r="246" spans="1:22">
      <c r="A246">
        <v>4089100600</v>
      </c>
      <c r="B246">
        <v>2</v>
      </c>
      <c r="C246">
        <v>4</v>
      </c>
      <c r="D246">
        <v>3</v>
      </c>
      <c r="E246" t="s">
        <v>4983</v>
      </c>
      <c r="F246">
        <v>92</v>
      </c>
      <c r="G246" t="s">
        <v>811</v>
      </c>
      <c r="H246">
        <v>0</v>
      </c>
      <c r="I246" s="1091" t="s">
        <v>4885</v>
      </c>
      <c r="J246">
        <v>1</v>
      </c>
      <c r="K246">
        <v>19</v>
      </c>
      <c r="L246">
        <v>1</v>
      </c>
      <c r="M246">
        <v>4</v>
      </c>
      <c r="N246" t="s">
        <v>4984</v>
      </c>
      <c r="O246">
        <v>13</v>
      </c>
      <c r="P246" s="1229">
        <v>5393.45</v>
      </c>
      <c r="Q246" s="1229">
        <v>2000</v>
      </c>
      <c r="R246" s="1229">
        <v>7393.45</v>
      </c>
      <c r="S246" s="1229">
        <v>5535.56</v>
      </c>
      <c r="T246" s="1229">
        <v>5535.56</v>
      </c>
      <c r="U246" s="1229">
        <v>5535.56</v>
      </c>
      <c r="V246" s="1229">
        <v>5535.5600000000013</v>
      </c>
    </row>
    <row r="247" spans="1:22">
      <c r="A247">
        <v>4089100600</v>
      </c>
      <c r="B247">
        <v>2</v>
      </c>
      <c r="C247">
        <v>4</v>
      </c>
      <c r="D247">
        <v>3</v>
      </c>
      <c r="E247" t="s">
        <v>4983</v>
      </c>
      <c r="F247">
        <v>92</v>
      </c>
      <c r="G247" t="s">
        <v>811</v>
      </c>
      <c r="H247">
        <v>0</v>
      </c>
      <c r="I247" s="1091" t="s">
        <v>4887</v>
      </c>
      <c r="J247">
        <v>1</v>
      </c>
      <c r="K247">
        <v>19</v>
      </c>
      <c r="L247">
        <v>1</v>
      </c>
      <c r="M247">
        <v>4</v>
      </c>
      <c r="N247" t="s">
        <v>4984</v>
      </c>
      <c r="O247">
        <v>13</v>
      </c>
      <c r="P247" s="1229">
        <v>35472.559999999998</v>
      </c>
      <c r="Q247" s="1229">
        <v>0</v>
      </c>
      <c r="R247" s="1229">
        <v>35472.559999999998</v>
      </c>
      <c r="S247" s="1229">
        <v>19638.04</v>
      </c>
      <c r="T247" s="1229">
        <v>19638.04</v>
      </c>
      <c r="U247" s="1229">
        <v>19638.04</v>
      </c>
      <c r="V247" s="1229">
        <v>19638.039999999997</v>
      </c>
    </row>
    <row r="248" spans="1:22">
      <c r="A248">
        <v>4089100600</v>
      </c>
      <c r="B248">
        <v>2</v>
      </c>
      <c r="C248">
        <v>4</v>
      </c>
      <c r="D248">
        <v>3</v>
      </c>
      <c r="E248" t="s">
        <v>4983</v>
      </c>
      <c r="F248">
        <v>92</v>
      </c>
      <c r="G248" t="s">
        <v>811</v>
      </c>
      <c r="H248">
        <v>0</v>
      </c>
      <c r="I248" s="1091" t="s">
        <v>4891</v>
      </c>
      <c r="J248">
        <v>1</v>
      </c>
      <c r="K248">
        <v>19</v>
      </c>
      <c r="L248">
        <v>1</v>
      </c>
      <c r="M248">
        <v>4</v>
      </c>
      <c r="N248" t="s">
        <v>4984</v>
      </c>
      <c r="O248">
        <v>13</v>
      </c>
      <c r="P248" s="1229">
        <v>30862.73</v>
      </c>
      <c r="Q248" s="1229">
        <v>12505.41</v>
      </c>
      <c r="R248" s="1229">
        <v>43368.14</v>
      </c>
      <c r="S248" s="1229">
        <v>43368.140000000007</v>
      </c>
      <c r="T248" s="1229">
        <v>23208.199999999997</v>
      </c>
      <c r="U248" s="1229">
        <v>23208.199999999997</v>
      </c>
      <c r="V248" s="1229">
        <v>23208.199999999997</v>
      </c>
    </row>
    <row r="249" spans="1:22">
      <c r="A249">
        <v>4089100600</v>
      </c>
      <c r="B249">
        <v>2</v>
      </c>
      <c r="C249">
        <v>4</v>
      </c>
      <c r="D249">
        <v>3</v>
      </c>
      <c r="E249" t="s">
        <v>4983</v>
      </c>
      <c r="F249">
        <v>92</v>
      </c>
      <c r="G249" t="s">
        <v>811</v>
      </c>
      <c r="H249">
        <v>0</v>
      </c>
      <c r="I249" s="1091" t="s">
        <v>4893</v>
      </c>
      <c r="J249">
        <v>1</v>
      </c>
      <c r="K249">
        <v>19</v>
      </c>
      <c r="L249">
        <v>1</v>
      </c>
      <c r="M249">
        <v>4</v>
      </c>
      <c r="N249" t="s">
        <v>4984</v>
      </c>
      <c r="O249">
        <v>13</v>
      </c>
      <c r="P249" s="1229">
        <v>6563.21</v>
      </c>
      <c r="Q249" s="1229">
        <v>0</v>
      </c>
      <c r="R249" s="1229">
        <v>6563.21</v>
      </c>
      <c r="S249" s="1229">
        <v>4974.97</v>
      </c>
      <c r="T249" s="1229">
        <v>4974.97</v>
      </c>
      <c r="U249" s="1229">
        <v>4974.97</v>
      </c>
      <c r="V249" s="1229">
        <v>4974.97</v>
      </c>
    </row>
    <row r="250" spans="1:22">
      <c r="A250">
        <v>4089100600</v>
      </c>
      <c r="B250">
        <v>2</v>
      </c>
      <c r="C250">
        <v>4</v>
      </c>
      <c r="D250">
        <v>3</v>
      </c>
      <c r="E250" t="s">
        <v>4983</v>
      </c>
      <c r="F250">
        <v>92</v>
      </c>
      <c r="G250" t="s">
        <v>811</v>
      </c>
      <c r="H250">
        <v>0</v>
      </c>
      <c r="I250" s="1091" t="s">
        <v>4903</v>
      </c>
      <c r="J250">
        <v>1</v>
      </c>
      <c r="K250">
        <v>19</v>
      </c>
      <c r="L250">
        <v>1</v>
      </c>
      <c r="M250">
        <v>4</v>
      </c>
      <c r="N250" t="s">
        <v>4984</v>
      </c>
      <c r="O250">
        <v>13</v>
      </c>
      <c r="P250" s="1229">
        <v>16753.060000000001</v>
      </c>
      <c r="Q250" s="1229">
        <v>0</v>
      </c>
      <c r="R250" s="1229">
        <v>16753.060000000001</v>
      </c>
      <c r="S250" s="1229">
        <v>9951.6899999999987</v>
      </c>
      <c r="T250" s="1229">
        <v>9951.6900000000023</v>
      </c>
      <c r="U250" s="1229">
        <v>7541.76</v>
      </c>
      <c r="V250" s="1229">
        <v>7541.76</v>
      </c>
    </row>
    <row r="251" spans="1:22">
      <c r="A251">
        <v>4089100600</v>
      </c>
      <c r="B251">
        <v>2</v>
      </c>
      <c r="C251">
        <v>4</v>
      </c>
      <c r="D251">
        <v>3</v>
      </c>
      <c r="E251" t="s">
        <v>4983</v>
      </c>
      <c r="F251">
        <v>92</v>
      </c>
      <c r="G251" t="s">
        <v>811</v>
      </c>
      <c r="H251">
        <v>0</v>
      </c>
      <c r="I251" s="1091" t="s">
        <v>4911</v>
      </c>
      <c r="J251">
        <v>1</v>
      </c>
      <c r="K251">
        <v>19</v>
      </c>
      <c r="L251">
        <v>1</v>
      </c>
      <c r="M251">
        <v>4</v>
      </c>
      <c r="N251" t="s">
        <v>4984</v>
      </c>
      <c r="O251">
        <v>13</v>
      </c>
      <c r="P251" s="1229">
        <v>882190.56</v>
      </c>
      <c r="Q251" s="1229">
        <v>253458.99000000002</v>
      </c>
      <c r="R251" s="1229">
        <v>1135649.55</v>
      </c>
      <c r="S251" s="1229">
        <v>1135649.5499999998</v>
      </c>
      <c r="T251" s="1229">
        <v>870693.28000000026</v>
      </c>
      <c r="U251" s="1229">
        <v>324139.28999999992</v>
      </c>
      <c r="V251" s="1229">
        <v>324139.29000000004</v>
      </c>
    </row>
    <row r="252" spans="1:22">
      <c r="A252">
        <v>4089100600</v>
      </c>
      <c r="B252">
        <v>2</v>
      </c>
      <c r="C252">
        <v>4</v>
      </c>
      <c r="D252">
        <v>3</v>
      </c>
      <c r="E252" t="s">
        <v>4983</v>
      </c>
      <c r="F252">
        <v>92</v>
      </c>
      <c r="G252" t="s">
        <v>811</v>
      </c>
      <c r="H252">
        <v>0</v>
      </c>
      <c r="I252" s="1091">
        <v>33301</v>
      </c>
      <c r="J252">
        <v>1</v>
      </c>
      <c r="K252">
        <v>19</v>
      </c>
      <c r="L252">
        <v>1</v>
      </c>
      <c r="M252">
        <v>4</v>
      </c>
      <c r="N252" t="s">
        <v>4984</v>
      </c>
      <c r="O252">
        <v>13</v>
      </c>
      <c r="P252" s="1229">
        <v>23401.24</v>
      </c>
      <c r="Q252" s="1229">
        <v>0</v>
      </c>
      <c r="R252" s="1229">
        <v>23401.24</v>
      </c>
      <c r="S252" s="1229">
        <v>1490</v>
      </c>
      <c r="T252" s="1229">
        <v>1490</v>
      </c>
      <c r="U252" s="1229">
        <v>1490</v>
      </c>
      <c r="V252" s="1229">
        <v>1490</v>
      </c>
    </row>
    <row r="253" spans="1:22">
      <c r="A253">
        <v>4089100600</v>
      </c>
      <c r="B253">
        <v>2</v>
      </c>
      <c r="C253">
        <v>4</v>
      </c>
      <c r="D253">
        <v>3</v>
      </c>
      <c r="E253" t="s">
        <v>4983</v>
      </c>
      <c r="F253">
        <v>92</v>
      </c>
      <c r="G253" t="s">
        <v>811</v>
      </c>
      <c r="H253">
        <v>0</v>
      </c>
      <c r="I253" s="1091">
        <v>33401</v>
      </c>
      <c r="J253">
        <v>1</v>
      </c>
      <c r="K253">
        <v>19</v>
      </c>
      <c r="L253">
        <v>1</v>
      </c>
      <c r="M253">
        <v>4</v>
      </c>
      <c r="N253" t="s">
        <v>4984</v>
      </c>
      <c r="O253">
        <v>13</v>
      </c>
      <c r="P253" s="1229">
        <v>27915.02</v>
      </c>
      <c r="Q253" s="1229">
        <v>24869.979999999996</v>
      </c>
      <c r="R253" s="1229">
        <v>52785</v>
      </c>
      <c r="S253" s="1229">
        <v>52785</v>
      </c>
      <c r="T253" s="1229">
        <v>52785</v>
      </c>
      <c r="U253" s="1229">
        <v>52785</v>
      </c>
      <c r="V253" s="1229">
        <v>52785</v>
      </c>
    </row>
    <row r="254" spans="1:22">
      <c r="A254">
        <v>4089100600</v>
      </c>
      <c r="B254">
        <v>2</v>
      </c>
      <c r="C254">
        <v>4</v>
      </c>
      <c r="D254">
        <v>3</v>
      </c>
      <c r="E254" t="s">
        <v>4983</v>
      </c>
      <c r="F254">
        <v>92</v>
      </c>
      <c r="G254" t="s">
        <v>811</v>
      </c>
      <c r="H254">
        <v>0</v>
      </c>
      <c r="I254" s="1091">
        <v>33801</v>
      </c>
      <c r="J254">
        <v>1</v>
      </c>
      <c r="K254">
        <v>19</v>
      </c>
      <c r="L254">
        <v>1</v>
      </c>
      <c r="M254">
        <v>4</v>
      </c>
      <c r="N254" t="s">
        <v>4984</v>
      </c>
      <c r="O254">
        <v>13</v>
      </c>
      <c r="P254" s="1229">
        <v>3005.31</v>
      </c>
      <c r="Q254" s="1229">
        <v>0</v>
      </c>
      <c r="R254" s="1229">
        <v>3005.31</v>
      </c>
      <c r="S254" s="1229">
        <v>2043.1200000000001</v>
      </c>
      <c r="T254" s="1229">
        <v>2043.1200000000001</v>
      </c>
      <c r="U254" s="1229">
        <v>2043.1200000000001</v>
      </c>
      <c r="V254" s="1229">
        <v>2043.1200000000001</v>
      </c>
    </row>
    <row r="255" spans="1:22">
      <c r="A255">
        <v>4089100600</v>
      </c>
      <c r="B255">
        <v>2</v>
      </c>
      <c r="C255">
        <v>4</v>
      </c>
      <c r="D255">
        <v>3</v>
      </c>
      <c r="E255" t="s">
        <v>4983</v>
      </c>
      <c r="F255">
        <v>92</v>
      </c>
      <c r="G255" t="s">
        <v>811</v>
      </c>
      <c r="H255">
        <v>0</v>
      </c>
      <c r="I255" s="1091">
        <v>34101</v>
      </c>
      <c r="J255">
        <v>1</v>
      </c>
      <c r="K255">
        <v>19</v>
      </c>
      <c r="L255">
        <v>1</v>
      </c>
      <c r="M255">
        <v>4</v>
      </c>
      <c r="N255" t="s">
        <v>4984</v>
      </c>
      <c r="O255">
        <v>13</v>
      </c>
      <c r="P255" s="1229">
        <v>207238.49</v>
      </c>
      <c r="Q255" s="1229">
        <v>0</v>
      </c>
      <c r="R255" s="1229">
        <v>207238.49</v>
      </c>
      <c r="S255" s="1229">
        <v>95293.110000000044</v>
      </c>
      <c r="T255" s="1229">
        <v>95293.110000000059</v>
      </c>
      <c r="U255" s="1229">
        <v>95293.110000000073</v>
      </c>
      <c r="V255" s="1229">
        <v>95293.110000000015</v>
      </c>
    </row>
    <row r="256" spans="1:22">
      <c r="A256">
        <v>4089100600</v>
      </c>
      <c r="B256">
        <v>2</v>
      </c>
      <c r="C256">
        <v>4</v>
      </c>
      <c r="D256">
        <v>3</v>
      </c>
      <c r="E256" t="s">
        <v>4983</v>
      </c>
      <c r="F256">
        <v>92</v>
      </c>
      <c r="G256" t="s">
        <v>811</v>
      </c>
      <c r="H256">
        <v>0</v>
      </c>
      <c r="I256" s="1091" t="s">
        <v>4925</v>
      </c>
      <c r="J256">
        <v>1</v>
      </c>
      <c r="K256">
        <v>19</v>
      </c>
      <c r="L256">
        <v>1</v>
      </c>
      <c r="M256">
        <v>4</v>
      </c>
      <c r="N256" t="s">
        <v>4984</v>
      </c>
      <c r="O256">
        <v>13</v>
      </c>
      <c r="P256" s="1229">
        <v>5665.99</v>
      </c>
      <c r="Q256" s="1229">
        <v>0</v>
      </c>
      <c r="R256" s="1229">
        <v>5665.99</v>
      </c>
      <c r="S256" s="1229">
        <v>4582.25</v>
      </c>
      <c r="T256" s="1229">
        <v>4582.25</v>
      </c>
      <c r="U256" s="1229">
        <v>4582.25</v>
      </c>
      <c r="V256" s="1229">
        <v>4582.25</v>
      </c>
    </row>
    <row r="257" spans="1:22">
      <c r="A257">
        <v>4089100600</v>
      </c>
      <c r="B257">
        <v>2</v>
      </c>
      <c r="C257">
        <v>4</v>
      </c>
      <c r="D257">
        <v>3</v>
      </c>
      <c r="E257" t="s">
        <v>4983</v>
      </c>
      <c r="F257">
        <v>92</v>
      </c>
      <c r="G257" t="s">
        <v>811</v>
      </c>
      <c r="H257">
        <v>0</v>
      </c>
      <c r="I257" s="1091" t="s">
        <v>4932</v>
      </c>
      <c r="J257">
        <v>1</v>
      </c>
      <c r="K257">
        <v>19</v>
      </c>
      <c r="L257">
        <v>1</v>
      </c>
      <c r="M257">
        <v>4</v>
      </c>
      <c r="N257" t="s">
        <v>4984</v>
      </c>
      <c r="O257">
        <v>13</v>
      </c>
      <c r="P257" s="1229">
        <v>54937.41</v>
      </c>
      <c r="Q257" s="1229">
        <v>-27693.100000000002</v>
      </c>
      <c r="R257" s="1229">
        <v>27244.310000000005</v>
      </c>
      <c r="S257" s="1229">
        <v>4950</v>
      </c>
      <c r="T257" s="1229">
        <v>4950</v>
      </c>
      <c r="U257" s="1229">
        <v>4950</v>
      </c>
      <c r="V257" s="1229">
        <v>4950</v>
      </c>
    </row>
    <row r="258" spans="1:22">
      <c r="A258">
        <v>4089100600</v>
      </c>
      <c r="B258">
        <v>2</v>
      </c>
      <c r="C258">
        <v>4</v>
      </c>
      <c r="D258">
        <v>3</v>
      </c>
      <c r="E258" t="s">
        <v>4983</v>
      </c>
      <c r="F258">
        <v>92</v>
      </c>
      <c r="G258" t="s">
        <v>811</v>
      </c>
      <c r="H258">
        <v>0</v>
      </c>
      <c r="I258" s="1091" t="s">
        <v>4934</v>
      </c>
      <c r="J258">
        <v>1</v>
      </c>
      <c r="K258">
        <v>19</v>
      </c>
      <c r="L258">
        <v>1</v>
      </c>
      <c r="M258">
        <v>4</v>
      </c>
      <c r="N258" t="s">
        <v>4984</v>
      </c>
      <c r="O258">
        <v>13</v>
      </c>
      <c r="P258" s="1229">
        <v>0</v>
      </c>
      <c r="Q258" s="1229">
        <v>1800</v>
      </c>
      <c r="R258" s="1229">
        <v>1800</v>
      </c>
      <c r="S258" s="1229">
        <v>1800</v>
      </c>
      <c r="T258" s="1229">
        <v>1800</v>
      </c>
      <c r="U258" s="1229">
        <v>0</v>
      </c>
      <c r="V258" s="1229">
        <v>0</v>
      </c>
    </row>
    <row r="259" spans="1:22">
      <c r="A259">
        <v>4089100600</v>
      </c>
      <c r="B259">
        <v>2</v>
      </c>
      <c r="C259">
        <v>4</v>
      </c>
      <c r="D259">
        <v>3</v>
      </c>
      <c r="E259" t="s">
        <v>4983</v>
      </c>
      <c r="F259">
        <v>92</v>
      </c>
      <c r="G259" t="s">
        <v>811</v>
      </c>
      <c r="H259">
        <v>0</v>
      </c>
      <c r="I259" s="1091" t="s">
        <v>4938</v>
      </c>
      <c r="J259">
        <v>1</v>
      </c>
      <c r="K259">
        <v>19</v>
      </c>
      <c r="L259">
        <v>1</v>
      </c>
      <c r="M259">
        <v>4</v>
      </c>
      <c r="N259" t="s">
        <v>4984</v>
      </c>
      <c r="O259">
        <v>13</v>
      </c>
      <c r="P259" s="1229">
        <v>5306.43</v>
      </c>
      <c r="Q259" s="1229">
        <v>2843.79</v>
      </c>
      <c r="R259" s="1229">
        <v>8150.22</v>
      </c>
      <c r="S259" s="1229">
        <v>8150.2199999999993</v>
      </c>
      <c r="T259" s="1229">
        <v>8150.2199999999993</v>
      </c>
      <c r="U259" s="1229">
        <v>6850.2199999999993</v>
      </c>
      <c r="V259" s="1229">
        <v>6850.2199999999993</v>
      </c>
    </row>
    <row r="260" spans="1:22">
      <c r="A260">
        <v>4089100600</v>
      </c>
      <c r="B260">
        <v>2</v>
      </c>
      <c r="C260">
        <v>4</v>
      </c>
      <c r="D260">
        <v>3</v>
      </c>
      <c r="E260" t="s">
        <v>4983</v>
      </c>
      <c r="F260">
        <v>92</v>
      </c>
      <c r="G260" t="s">
        <v>811</v>
      </c>
      <c r="H260">
        <v>0</v>
      </c>
      <c r="I260" s="1091" t="s">
        <v>4940</v>
      </c>
      <c r="J260">
        <v>1</v>
      </c>
      <c r="K260">
        <v>19</v>
      </c>
      <c r="L260">
        <v>1</v>
      </c>
      <c r="M260">
        <v>4</v>
      </c>
      <c r="N260" t="s">
        <v>4984</v>
      </c>
      <c r="O260">
        <v>13</v>
      </c>
      <c r="P260" s="1229">
        <v>55601.67</v>
      </c>
      <c r="Q260" s="1229">
        <v>11598.33</v>
      </c>
      <c r="R260" s="1229">
        <v>67200</v>
      </c>
      <c r="S260" s="1229">
        <v>67200</v>
      </c>
      <c r="T260" s="1229">
        <v>33600</v>
      </c>
      <c r="U260" s="1229">
        <v>22400</v>
      </c>
      <c r="V260" s="1229">
        <v>22400</v>
      </c>
    </row>
    <row r="261" spans="1:22">
      <c r="A261">
        <v>4089100600</v>
      </c>
      <c r="B261">
        <v>2</v>
      </c>
      <c r="C261">
        <v>4</v>
      </c>
      <c r="D261">
        <v>3</v>
      </c>
      <c r="E261" t="s">
        <v>4983</v>
      </c>
      <c r="F261">
        <v>92</v>
      </c>
      <c r="G261" t="s">
        <v>811</v>
      </c>
      <c r="H261">
        <v>0</v>
      </c>
      <c r="I261" s="1091" t="s">
        <v>4942</v>
      </c>
      <c r="J261">
        <v>1</v>
      </c>
      <c r="K261">
        <v>19</v>
      </c>
      <c r="L261">
        <v>1</v>
      </c>
      <c r="M261">
        <v>4</v>
      </c>
      <c r="N261" t="s">
        <v>4984</v>
      </c>
      <c r="O261">
        <v>13</v>
      </c>
      <c r="P261" s="1229">
        <v>4409.5200000000004</v>
      </c>
      <c r="Q261" s="1229">
        <v>0</v>
      </c>
      <c r="R261" s="1229">
        <v>4409.5200000000004</v>
      </c>
      <c r="S261" s="1229">
        <v>2394</v>
      </c>
      <c r="T261" s="1229">
        <v>2394</v>
      </c>
      <c r="U261" s="1229">
        <v>2394</v>
      </c>
      <c r="V261" s="1229">
        <v>2394</v>
      </c>
    </row>
    <row r="262" spans="1:22">
      <c r="A262">
        <v>4089100600</v>
      </c>
      <c r="B262">
        <v>2</v>
      </c>
      <c r="C262">
        <v>4</v>
      </c>
      <c r="D262">
        <v>3</v>
      </c>
      <c r="E262" t="s">
        <v>4983</v>
      </c>
      <c r="F262">
        <v>92</v>
      </c>
      <c r="G262" t="s">
        <v>811</v>
      </c>
      <c r="H262">
        <v>0</v>
      </c>
      <c r="I262" s="1091">
        <v>36301</v>
      </c>
      <c r="J262">
        <v>1</v>
      </c>
      <c r="K262">
        <v>19</v>
      </c>
      <c r="L262">
        <v>1</v>
      </c>
      <c r="M262">
        <v>4</v>
      </c>
      <c r="N262" t="s">
        <v>4984</v>
      </c>
      <c r="O262">
        <v>13</v>
      </c>
      <c r="P262" s="1229">
        <v>49644.35</v>
      </c>
      <c r="Q262" s="1229">
        <v>10355.65</v>
      </c>
      <c r="R262" s="1229">
        <v>60000</v>
      </c>
      <c r="S262" s="1229">
        <v>60000</v>
      </c>
      <c r="T262" s="1229">
        <v>30000</v>
      </c>
      <c r="U262" s="1229">
        <v>30000</v>
      </c>
      <c r="V262" s="1229">
        <v>30000</v>
      </c>
    </row>
    <row r="263" spans="1:22">
      <c r="A263">
        <v>4089100600</v>
      </c>
      <c r="B263">
        <v>2</v>
      </c>
      <c r="C263">
        <v>4</v>
      </c>
      <c r="D263">
        <v>3</v>
      </c>
      <c r="E263" t="s">
        <v>4983</v>
      </c>
      <c r="F263">
        <v>92</v>
      </c>
      <c r="G263" t="s">
        <v>811</v>
      </c>
      <c r="H263">
        <v>0</v>
      </c>
      <c r="I263" s="1091">
        <v>37201</v>
      </c>
      <c r="J263">
        <v>1</v>
      </c>
      <c r="K263">
        <v>19</v>
      </c>
      <c r="L263">
        <v>1</v>
      </c>
      <c r="M263">
        <v>4</v>
      </c>
      <c r="N263" t="s">
        <v>4984</v>
      </c>
      <c r="O263">
        <v>13</v>
      </c>
      <c r="P263" s="1229">
        <v>2827.92</v>
      </c>
      <c r="Q263" s="1229">
        <v>-2047.28</v>
      </c>
      <c r="R263" s="1229">
        <v>780.64000000000021</v>
      </c>
      <c r="S263" s="1229">
        <v>780.64</v>
      </c>
      <c r="T263" s="1229">
        <v>780.64</v>
      </c>
      <c r="U263" s="1229">
        <v>780.64</v>
      </c>
      <c r="V263" s="1229">
        <v>780.64</v>
      </c>
    </row>
    <row r="264" spans="1:22">
      <c r="A264">
        <v>4089100600</v>
      </c>
      <c r="B264">
        <v>2</v>
      </c>
      <c r="C264">
        <v>4</v>
      </c>
      <c r="D264">
        <v>3</v>
      </c>
      <c r="E264" t="s">
        <v>4983</v>
      </c>
      <c r="F264">
        <v>92</v>
      </c>
      <c r="G264" t="s">
        <v>811</v>
      </c>
      <c r="H264">
        <v>0</v>
      </c>
      <c r="I264" s="1091" t="s">
        <v>4955</v>
      </c>
      <c r="J264">
        <v>1</v>
      </c>
      <c r="K264">
        <v>19</v>
      </c>
      <c r="L264">
        <v>1</v>
      </c>
      <c r="M264">
        <v>4</v>
      </c>
      <c r="N264" t="s">
        <v>4984</v>
      </c>
      <c r="O264">
        <v>13</v>
      </c>
      <c r="P264" s="1229">
        <v>25074.49</v>
      </c>
      <c r="Q264" s="1229">
        <v>-7605.72</v>
      </c>
      <c r="R264" s="1229">
        <v>17468.77</v>
      </c>
      <c r="S264" s="1229">
        <v>17468.77</v>
      </c>
      <c r="T264" s="1229">
        <v>17468.77</v>
      </c>
      <c r="U264" s="1229">
        <v>17468.77</v>
      </c>
      <c r="V264" s="1229">
        <v>17468.77</v>
      </c>
    </row>
    <row r="265" spans="1:22">
      <c r="A265">
        <v>4089100600</v>
      </c>
      <c r="B265">
        <v>2</v>
      </c>
      <c r="C265">
        <v>4</v>
      </c>
      <c r="D265">
        <v>3</v>
      </c>
      <c r="E265" t="s">
        <v>4983</v>
      </c>
      <c r="F265">
        <v>92</v>
      </c>
      <c r="G265" t="s">
        <v>811</v>
      </c>
      <c r="H265">
        <v>0</v>
      </c>
      <c r="I265" s="1091" t="s">
        <v>4960</v>
      </c>
      <c r="J265">
        <v>1</v>
      </c>
      <c r="K265">
        <v>19</v>
      </c>
      <c r="L265">
        <v>1</v>
      </c>
      <c r="M265">
        <v>4</v>
      </c>
      <c r="N265" t="s">
        <v>4984</v>
      </c>
      <c r="O265">
        <v>13</v>
      </c>
      <c r="P265" s="1229">
        <v>9728.0499999999993</v>
      </c>
      <c r="Q265" s="1229">
        <v>-5972.49</v>
      </c>
      <c r="R265" s="1229">
        <v>3755.5599999999995</v>
      </c>
      <c r="S265" s="1229">
        <v>735</v>
      </c>
      <c r="T265" s="1229">
        <v>735</v>
      </c>
      <c r="U265" s="1229">
        <v>735</v>
      </c>
      <c r="V265" s="1229">
        <v>735</v>
      </c>
    </row>
    <row r="266" spans="1:22">
      <c r="A266">
        <v>4089100600</v>
      </c>
      <c r="B266">
        <v>2</v>
      </c>
      <c r="C266">
        <v>4</v>
      </c>
      <c r="D266">
        <v>3</v>
      </c>
      <c r="E266" t="s">
        <v>4983</v>
      </c>
      <c r="F266">
        <v>92</v>
      </c>
      <c r="G266" t="s">
        <v>811</v>
      </c>
      <c r="H266">
        <v>0</v>
      </c>
      <c r="I266" s="1091" t="s">
        <v>4962</v>
      </c>
      <c r="J266">
        <v>1</v>
      </c>
      <c r="K266">
        <v>19</v>
      </c>
      <c r="L266">
        <v>1</v>
      </c>
      <c r="M266">
        <v>4</v>
      </c>
      <c r="N266" t="s">
        <v>4984</v>
      </c>
      <c r="O266">
        <v>13</v>
      </c>
      <c r="P266" s="1229">
        <v>2316.7399999999998</v>
      </c>
      <c r="Q266" s="1229">
        <v>0</v>
      </c>
      <c r="R266" s="1229">
        <v>2316.7399999999998</v>
      </c>
      <c r="S266" s="1229">
        <v>2100</v>
      </c>
      <c r="T266" s="1229">
        <v>2100</v>
      </c>
      <c r="U266" s="1229">
        <v>2100</v>
      </c>
      <c r="V266" s="1229">
        <v>2100</v>
      </c>
    </row>
    <row r="267" spans="1:22">
      <c r="A267">
        <v>4089100600</v>
      </c>
      <c r="B267">
        <v>2</v>
      </c>
      <c r="C267">
        <v>4</v>
      </c>
      <c r="D267">
        <v>3</v>
      </c>
      <c r="E267" t="s">
        <v>4983</v>
      </c>
      <c r="F267">
        <v>92</v>
      </c>
      <c r="G267" t="s">
        <v>811</v>
      </c>
      <c r="H267">
        <v>0</v>
      </c>
      <c r="I267" s="1091" t="s">
        <v>4966</v>
      </c>
      <c r="J267">
        <v>1</v>
      </c>
      <c r="K267">
        <v>19</v>
      </c>
      <c r="L267">
        <v>1</v>
      </c>
      <c r="M267">
        <v>4</v>
      </c>
      <c r="N267" t="s">
        <v>4984</v>
      </c>
      <c r="O267">
        <v>13</v>
      </c>
      <c r="P267" s="1229">
        <v>40905.839999999997</v>
      </c>
      <c r="Q267" s="1229">
        <v>0</v>
      </c>
      <c r="R267" s="1229">
        <v>40905.839999999997</v>
      </c>
      <c r="S267" s="1229">
        <v>38927</v>
      </c>
      <c r="T267" s="1229">
        <v>38927</v>
      </c>
      <c r="U267" s="1229">
        <v>38927</v>
      </c>
      <c r="V267" s="1229">
        <v>38927</v>
      </c>
    </row>
    <row r="268" spans="1:22">
      <c r="A268">
        <v>4089100600</v>
      </c>
      <c r="B268">
        <v>2</v>
      </c>
      <c r="C268">
        <v>4</v>
      </c>
      <c r="D268">
        <v>3</v>
      </c>
      <c r="E268" t="s">
        <v>4983</v>
      </c>
      <c r="F268">
        <v>92</v>
      </c>
      <c r="G268" t="s">
        <v>811</v>
      </c>
      <c r="H268">
        <v>0</v>
      </c>
      <c r="I268" s="1091" t="s">
        <v>4968</v>
      </c>
      <c r="J268">
        <v>1</v>
      </c>
      <c r="K268">
        <v>19</v>
      </c>
      <c r="L268">
        <v>1</v>
      </c>
      <c r="M268">
        <v>4</v>
      </c>
      <c r="N268" t="s">
        <v>4984</v>
      </c>
      <c r="O268">
        <v>13</v>
      </c>
      <c r="P268" s="1229">
        <v>315720.03999999998</v>
      </c>
      <c r="Q268" s="1229">
        <v>0</v>
      </c>
      <c r="R268" s="1229">
        <v>315720.03999999998</v>
      </c>
      <c r="S268" s="1229">
        <v>285593.91000000003</v>
      </c>
      <c r="T268" s="1229">
        <v>285593.91000000003</v>
      </c>
      <c r="U268" s="1229">
        <v>285593.91000000003</v>
      </c>
      <c r="V268" s="1229">
        <v>285593.90999999997</v>
      </c>
    </row>
    <row r="269" spans="1:22">
      <c r="A269">
        <v>4089100600</v>
      </c>
      <c r="B269">
        <v>2</v>
      </c>
      <c r="C269">
        <v>4</v>
      </c>
      <c r="D269">
        <v>3</v>
      </c>
      <c r="E269" t="s">
        <v>4983</v>
      </c>
      <c r="F269">
        <v>92</v>
      </c>
      <c r="G269" t="s">
        <v>811</v>
      </c>
      <c r="H269">
        <v>0</v>
      </c>
      <c r="I269" s="1091" t="s">
        <v>4970</v>
      </c>
      <c r="J269">
        <v>1</v>
      </c>
      <c r="K269">
        <v>19</v>
      </c>
      <c r="L269">
        <v>1</v>
      </c>
      <c r="M269">
        <v>4</v>
      </c>
      <c r="N269" t="s">
        <v>4984</v>
      </c>
      <c r="O269">
        <v>13</v>
      </c>
      <c r="P269" s="1229">
        <v>222359.13</v>
      </c>
      <c r="Q269" s="1229">
        <v>0</v>
      </c>
      <c r="R269" s="1229">
        <v>222359.13</v>
      </c>
      <c r="S269" s="1229">
        <v>137202</v>
      </c>
      <c r="T269" s="1229">
        <v>137202</v>
      </c>
      <c r="U269" s="1229">
        <v>24003</v>
      </c>
      <c r="V269" s="1229">
        <v>24003</v>
      </c>
    </row>
    <row r="270" spans="1:22">
      <c r="A270">
        <v>4089100600</v>
      </c>
      <c r="B270">
        <v>2</v>
      </c>
      <c r="C270">
        <v>4</v>
      </c>
      <c r="D270">
        <v>3</v>
      </c>
      <c r="E270" t="s">
        <v>4983</v>
      </c>
      <c r="F270">
        <v>92</v>
      </c>
      <c r="G270" t="s">
        <v>811</v>
      </c>
      <c r="H270">
        <v>0</v>
      </c>
      <c r="I270" s="1091">
        <v>91101</v>
      </c>
      <c r="J270">
        <v>1</v>
      </c>
      <c r="K270">
        <v>19</v>
      </c>
      <c r="L270">
        <v>1</v>
      </c>
      <c r="M270">
        <v>4</v>
      </c>
      <c r="N270" t="s">
        <v>4985</v>
      </c>
      <c r="O270">
        <v>13</v>
      </c>
      <c r="P270" s="1229">
        <v>10000000</v>
      </c>
      <c r="Q270" s="1229">
        <v>0</v>
      </c>
      <c r="R270" s="1229">
        <v>10000000</v>
      </c>
      <c r="S270" s="1229">
        <v>10000000</v>
      </c>
      <c r="T270" s="1229">
        <v>4999992</v>
      </c>
      <c r="U270" s="1229">
        <v>4999992</v>
      </c>
      <c r="V270" s="1229">
        <v>4999992</v>
      </c>
    </row>
    <row r="271" spans="1:22">
      <c r="A271">
        <v>4089100600</v>
      </c>
      <c r="B271">
        <v>2</v>
      </c>
      <c r="C271">
        <v>4</v>
      </c>
      <c r="D271">
        <v>3</v>
      </c>
      <c r="E271" t="s">
        <v>4983</v>
      </c>
      <c r="F271">
        <v>92</v>
      </c>
      <c r="G271" t="s">
        <v>811</v>
      </c>
      <c r="H271">
        <v>0</v>
      </c>
      <c r="I271" s="1091">
        <v>92101</v>
      </c>
      <c r="J271">
        <v>1</v>
      </c>
      <c r="K271">
        <v>19</v>
      </c>
      <c r="L271">
        <v>1</v>
      </c>
      <c r="M271">
        <v>4</v>
      </c>
      <c r="N271" t="s">
        <v>4985</v>
      </c>
      <c r="O271">
        <v>13</v>
      </c>
      <c r="P271" s="1231">
        <v>8000000</v>
      </c>
      <c r="Q271" s="1231">
        <v>0</v>
      </c>
      <c r="R271" s="1231">
        <v>8000000</v>
      </c>
      <c r="S271" s="1231">
        <v>8000000</v>
      </c>
      <c r="T271" s="1231">
        <v>2748687.86</v>
      </c>
      <c r="U271" s="1231">
        <v>2748687.86</v>
      </c>
      <c r="V271" s="1231">
        <v>2748687.86</v>
      </c>
    </row>
    <row r="272" spans="1:22">
      <c r="P272" s="1230">
        <f>SUM(P5:P271)</f>
        <v>88528384.99999994</v>
      </c>
      <c r="Q272" s="1230">
        <f t="shared" ref="Q272:V272" si="0">SUM(Q5:Q271)</f>
        <v>7.73070496506989E-11</v>
      </c>
      <c r="R272" s="1230">
        <f t="shared" si="0"/>
        <v>88528384.99999994</v>
      </c>
      <c r="S272" s="1230">
        <f t="shared" si="0"/>
        <v>83649426.569999963</v>
      </c>
      <c r="T272" s="1230">
        <f>SUM(T5:T271)+1</f>
        <v>51914156.479999997</v>
      </c>
      <c r="U272" s="1230">
        <f t="shared" si="0"/>
        <v>42832152.530000009</v>
      </c>
      <c r="V272" s="1230">
        <f t="shared" si="0"/>
        <v>42832152.530000009</v>
      </c>
    </row>
    <row r="274" spans="10:15">
      <c r="J274" s="1223" t="s">
        <v>5041</v>
      </c>
    </row>
    <row r="275" spans="10:15">
      <c r="J275" s="1675" t="s">
        <v>5039</v>
      </c>
      <c r="K275" s="1675"/>
      <c r="L275" s="1675"/>
      <c r="M275" s="1675"/>
      <c r="N275" s="1675"/>
      <c r="O275" s="1675"/>
    </row>
    <row r="276" spans="10:15">
      <c r="J276" s="1666" t="s">
        <v>5040</v>
      </c>
      <c r="K276" s="1666"/>
      <c r="L276" s="1666"/>
      <c r="M276" s="1666"/>
      <c r="N276" s="1666"/>
      <c r="O276" s="1666"/>
    </row>
  </sheetData>
  <mergeCells count="6">
    <mergeCell ref="J276:O276"/>
    <mergeCell ref="B2:H2"/>
    <mergeCell ref="I2:J2"/>
    <mergeCell ref="K2:O2"/>
    <mergeCell ref="P2:V2"/>
    <mergeCell ref="J275:O275"/>
  </mergeCells>
  <pageMargins left="0.31496062992125984" right="0" top="0.55118110236220474" bottom="0.55118110236220474" header="0.11811023622047245" footer="0.31496062992125984"/>
  <pageSetup paperSize="5" scale="80" orientation="landscape" r:id="rId1"/>
  <headerFooter>
    <oddFooter>Página &amp;P</oddFooter>
  </headerFooter>
  <drawing r:id="rId2"/>
</worksheet>
</file>

<file path=xl/worksheets/sheet5.xml><?xml version="1.0" encoding="utf-8"?>
<worksheet xmlns="http://schemas.openxmlformats.org/spreadsheetml/2006/main" xmlns:r="http://schemas.openxmlformats.org/officeDocument/2006/relationships">
  <dimension ref="A1:G41"/>
  <sheetViews>
    <sheetView view="pageBreakPreview" topLeftCell="B1" zoomScaleSheetLayoutView="100" workbookViewId="0">
      <selection activeCell="G44" sqref="G44"/>
    </sheetView>
  </sheetViews>
  <sheetFormatPr baseColWidth="10" defaultRowHeight="15"/>
  <cols>
    <col min="1" max="1" width="41.5703125" customWidth="1"/>
    <col min="2" max="2" width="19.42578125" customWidth="1"/>
    <col min="3" max="3" width="17.140625" customWidth="1"/>
    <col min="4" max="4" width="15.140625" customWidth="1"/>
    <col min="5" max="5" width="19" customWidth="1"/>
    <col min="6" max="6" width="14.42578125" customWidth="1"/>
  </cols>
  <sheetData>
    <row r="1" spans="1:6">
      <c r="A1" s="1291" t="str">
        <f>'ETCA-I-01'!$A$3:$G$3</f>
        <v>TELEVISORA DE HERMOSILLO, S.A. de C.V.</v>
      </c>
      <c r="B1" s="1292"/>
      <c r="C1" s="1292"/>
      <c r="D1" s="1292"/>
      <c r="E1" s="1292"/>
      <c r="F1" s="1293"/>
    </row>
    <row r="2" spans="1:6">
      <c r="A2" s="1294" t="s">
        <v>249</v>
      </c>
      <c r="B2" s="1295"/>
      <c r="C2" s="1295"/>
      <c r="D2" s="1295"/>
      <c r="E2" s="1295"/>
      <c r="F2" s="1296"/>
    </row>
    <row r="3" spans="1:6" ht="15.75" thickBot="1">
      <c r="A3" s="1297" t="str">
        <f>'ETCA-I-03'!A4:D4</f>
        <v>Del 01 de Enero al 30 de Junio de 2019</v>
      </c>
      <c r="B3" s="1298"/>
      <c r="C3" s="1298"/>
      <c r="D3" s="1298"/>
      <c r="E3" s="1298"/>
      <c r="F3" s="1299"/>
    </row>
    <row r="4" spans="1:6" ht="64.5" thickBot="1">
      <c r="A4" s="841" t="s">
        <v>250</v>
      </c>
      <c r="B4" s="842" t="s">
        <v>251</v>
      </c>
      <c r="C4" s="842" t="s">
        <v>997</v>
      </c>
      <c r="D4" s="842" t="s">
        <v>252</v>
      </c>
      <c r="E4" s="842" t="s">
        <v>998</v>
      </c>
      <c r="F4" s="843" t="s">
        <v>253</v>
      </c>
    </row>
    <row r="5" spans="1:6">
      <c r="A5" s="844"/>
      <c r="B5" s="845"/>
      <c r="C5" s="845"/>
      <c r="D5" s="845"/>
      <c r="E5" s="846"/>
      <c r="F5" s="846"/>
    </row>
    <row r="6" spans="1:6" ht="22.5">
      <c r="A6" s="847" t="s">
        <v>1119</v>
      </c>
      <c r="B6" s="848">
        <f>B7+B8+B9</f>
        <v>90494826</v>
      </c>
      <c r="C6" s="849"/>
      <c r="D6" s="849"/>
      <c r="E6" s="850"/>
      <c r="F6" s="851">
        <f>SUM(B6:E6)</f>
        <v>90494826</v>
      </c>
    </row>
    <row r="7" spans="1:6">
      <c r="A7" s="852" t="s">
        <v>70</v>
      </c>
      <c r="B7" s="853">
        <v>90494826</v>
      </c>
      <c r="C7" s="854"/>
      <c r="D7" s="854"/>
      <c r="E7" s="855"/>
      <c r="F7" s="851">
        <f t="shared" ref="F7:F38" si="0">SUM(B7:E7)</f>
        <v>90494826</v>
      </c>
    </row>
    <row r="8" spans="1:6">
      <c r="A8" s="852" t="s">
        <v>71</v>
      </c>
      <c r="B8" s="853"/>
      <c r="C8" s="854"/>
      <c r="D8" s="854"/>
      <c r="E8" s="855"/>
      <c r="F8" s="851">
        <f t="shared" si="0"/>
        <v>0</v>
      </c>
    </row>
    <row r="9" spans="1:6">
      <c r="A9" s="852" t="s">
        <v>72</v>
      </c>
      <c r="B9" s="853"/>
      <c r="C9" s="854"/>
      <c r="D9" s="854"/>
      <c r="E9" s="855"/>
      <c r="F9" s="851">
        <f t="shared" si="0"/>
        <v>0</v>
      </c>
    </row>
    <row r="10" spans="1:6">
      <c r="A10" s="847"/>
      <c r="B10" s="856"/>
      <c r="C10" s="856"/>
      <c r="D10" s="856"/>
      <c r="E10" s="857"/>
      <c r="F10" s="857"/>
    </row>
    <row r="11" spans="1:6" ht="22.5">
      <c r="A11" s="847" t="s">
        <v>1120</v>
      </c>
      <c r="B11" s="858"/>
      <c r="C11" s="848">
        <f>C13+C14+C15+C16</f>
        <v>-55602130</v>
      </c>
      <c r="D11" s="848">
        <f>D12</f>
        <v>-19126312</v>
      </c>
      <c r="E11" s="859"/>
      <c r="F11" s="851">
        <f t="shared" si="0"/>
        <v>-74728442</v>
      </c>
    </row>
    <row r="12" spans="1:6">
      <c r="A12" s="852" t="s">
        <v>246</v>
      </c>
      <c r="B12" s="860"/>
      <c r="C12" s="860"/>
      <c r="D12" s="853">
        <v>-19126312</v>
      </c>
      <c r="E12" s="861"/>
      <c r="F12" s="851">
        <f t="shared" si="0"/>
        <v>-19126312</v>
      </c>
    </row>
    <row r="13" spans="1:6">
      <c r="A13" s="852" t="s">
        <v>75</v>
      </c>
      <c r="B13" s="860"/>
      <c r="C13" s="853">
        <v>-85376437</v>
      </c>
      <c r="D13" s="860"/>
      <c r="E13" s="861"/>
      <c r="F13" s="851">
        <f t="shared" si="0"/>
        <v>-85376437</v>
      </c>
    </row>
    <row r="14" spans="1:6">
      <c r="A14" s="852" t="s">
        <v>76</v>
      </c>
      <c r="B14" s="860"/>
      <c r="C14" s="853">
        <v>28299319</v>
      </c>
      <c r="D14" s="860"/>
      <c r="E14" s="861"/>
      <c r="F14" s="851">
        <f t="shared" si="0"/>
        <v>28299319</v>
      </c>
    </row>
    <row r="15" spans="1:6">
      <c r="A15" s="852" t="s">
        <v>77</v>
      </c>
      <c r="B15" s="860"/>
      <c r="C15" s="853"/>
      <c r="D15" s="860"/>
      <c r="E15" s="861"/>
      <c r="F15" s="851">
        <f t="shared" si="0"/>
        <v>0</v>
      </c>
    </row>
    <row r="16" spans="1:6">
      <c r="A16" s="852" t="s">
        <v>78</v>
      </c>
      <c r="B16" s="860"/>
      <c r="C16" s="853">
        <v>1474988</v>
      </c>
      <c r="D16" s="860"/>
      <c r="E16" s="861"/>
      <c r="F16" s="851">
        <f t="shared" si="0"/>
        <v>1474988</v>
      </c>
    </row>
    <row r="17" spans="1:7">
      <c r="A17" s="847"/>
      <c r="B17" s="856"/>
      <c r="C17" s="856"/>
      <c r="D17" s="856"/>
      <c r="E17" s="857"/>
      <c r="F17" s="857"/>
    </row>
    <row r="18" spans="1:7" ht="38.25" customHeight="1">
      <c r="A18" s="847" t="s">
        <v>1121</v>
      </c>
      <c r="B18" s="860"/>
      <c r="C18" s="860"/>
      <c r="D18" s="860"/>
      <c r="E18" s="851">
        <f>E19+E20</f>
        <v>5076300</v>
      </c>
      <c r="F18" s="851">
        <f t="shared" si="0"/>
        <v>5076300</v>
      </c>
    </row>
    <row r="19" spans="1:7">
      <c r="A19" s="852" t="s">
        <v>80</v>
      </c>
      <c r="B19" s="860"/>
      <c r="C19" s="860"/>
      <c r="D19" s="860"/>
      <c r="E19" s="862"/>
      <c r="F19" s="851">
        <f t="shared" si="0"/>
        <v>0</v>
      </c>
    </row>
    <row r="20" spans="1:7">
      <c r="A20" s="852" t="s">
        <v>81</v>
      </c>
      <c r="B20" s="860"/>
      <c r="C20" s="860"/>
      <c r="D20" s="860"/>
      <c r="E20" s="862">
        <v>5076300</v>
      </c>
      <c r="F20" s="851">
        <f t="shared" si="0"/>
        <v>5076300</v>
      </c>
    </row>
    <row r="21" spans="1:7">
      <c r="A21" s="852"/>
      <c r="B21" s="863"/>
      <c r="C21" s="863"/>
      <c r="D21" s="863"/>
      <c r="E21" s="864"/>
      <c r="F21" s="864"/>
    </row>
    <row r="22" spans="1:7" ht="28.5" customHeight="1">
      <c r="A22" s="872" t="s">
        <v>999</v>
      </c>
      <c r="B22" s="848">
        <f>B6</f>
        <v>90494826</v>
      </c>
      <c r="C22" s="848">
        <f>C11</f>
        <v>-55602130</v>
      </c>
      <c r="D22" s="848">
        <f>D11</f>
        <v>-19126312</v>
      </c>
      <c r="E22" s="851">
        <f>E18</f>
        <v>5076300</v>
      </c>
      <c r="F22" s="851">
        <f t="shared" si="0"/>
        <v>20842684</v>
      </c>
      <c r="G22" t="str">
        <f>IF((F22-'ETCA-I-01'!G50)&gt;0.99,"ERROR: DEBERÁ SER IGUAL QUE TOTAL HACIENDA PÚBLICA/PATRIMONIO DEL FORMATO ETCA-I-01","")</f>
        <v/>
      </c>
    </row>
    <row r="23" spans="1:7">
      <c r="A23" s="847"/>
      <c r="B23" s="856"/>
      <c r="C23" s="856"/>
      <c r="D23" s="856"/>
      <c r="E23" s="857"/>
      <c r="F23" s="857"/>
    </row>
    <row r="24" spans="1:7" ht="22.5">
      <c r="A24" s="847" t="s">
        <v>1122</v>
      </c>
      <c r="B24" s="848">
        <f>B25+B26+B27</f>
        <v>0</v>
      </c>
      <c r="C24" s="858"/>
      <c r="D24" s="858"/>
      <c r="E24" s="859"/>
      <c r="F24" s="851">
        <f t="shared" si="0"/>
        <v>0</v>
      </c>
    </row>
    <row r="25" spans="1:7">
      <c r="A25" s="852" t="s">
        <v>70</v>
      </c>
      <c r="B25" s="853"/>
      <c r="C25" s="860"/>
      <c r="D25" s="860"/>
      <c r="E25" s="861"/>
      <c r="F25" s="851">
        <f t="shared" si="0"/>
        <v>0</v>
      </c>
    </row>
    <row r="26" spans="1:7">
      <c r="A26" s="852" t="s">
        <v>71</v>
      </c>
      <c r="B26" s="853"/>
      <c r="C26" s="860"/>
      <c r="D26" s="860"/>
      <c r="E26" s="861"/>
      <c r="F26" s="851">
        <f t="shared" si="0"/>
        <v>0</v>
      </c>
    </row>
    <row r="27" spans="1:7">
      <c r="A27" s="852" t="s">
        <v>72</v>
      </c>
      <c r="B27" s="853"/>
      <c r="C27" s="860"/>
      <c r="D27" s="860"/>
      <c r="E27" s="861"/>
      <c r="F27" s="851">
        <f t="shared" si="0"/>
        <v>0</v>
      </c>
    </row>
    <row r="28" spans="1:7">
      <c r="A28" s="847"/>
      <c r="B28" s="856"/>
      <c r="C28" s="856"/>
      <c r="D28" s="856"/>
      <c r="E28" s="857"/>
      <c r="F28" s="857"/>
    </row>
    <row r="29" spans="1:7" ht="22.5">
      <c r="A29" s="847" t="s">
        <v>1123</v>
      </c>
      <c r="B29" s="858"/>
      <c r="C29" s="848">
        <f>C31</f>
        <v>-19126312</v>
      </c>
      <c r="D29" s="848">
        <f>D30+D31+D32+D33+D34</f>
        <v>4699208</v>
      </c>
      <c r="E29" s="859"/>
      <c r="F29" s="851">
        <f t="shared" si="0"/>
        <v>-14427104</v>
      </c>
    </row>
    <row r="30" spans="1:7">
      <c r="A30" s="852" t="s">
        <v>246</v>
      </c>
      <c r="B30" s="860"/>
      <c r="C30" s="860"/>
      <c r="D30" s="853">
        <v>-12306863</v>
      </c>
      <c r="E30" s="861"/>
      <c r="F30" s="851">
        <f t="shared" si="0"/>
        <v>-12306863</v>
      </c>
    </row>
    <row r="31" spans="1:7">
      <c r="A31" s="852" t="s">
        <v>75</v>
      </c>
      <c r="B31" s="860"/>
      <c r="C31" s="853">
        <v>-19126312</v>
      </c>
      <c r="D31" s="853">
        <v>19126312</v>
      </c>
      <c r="E31" s="861"/>
      <c r="F31" s="851">
        <f t="shared" si="0"/>
        <v>0</v>
      </c>
    </row>
    <row r="32" spans="1:7">
      <c r="A32" s="852" t="s">
        <v>76</v>
      </c>
      <c r="B32" s="860"/>
      <c r="C32" s="860"/>
      <c r="D32" s="853"/>
      <c r="E32" s="861"/>
      <c r="F32" s="851">
        <f t="shared" si="0"/>
        <v>0</v>
      </c>
    </row>
    <row r="33" spans="1:7">
      <c r="A33" s="852" t="s">
        <v>77</v>
      </c>
      <c r="B33" s="860"/>
      <c r="C33" s="860"/>
      <c r="D33" s="853"/>
      <c r="E33" s="861"/>
      <c r="F33" s="851">
        <f t="shared" si="0"/>
        <v>0</v>
      </c>
    </row>
    <row r="34" spans="1:7">
      <c r="A34" s="852" t="s">
        <v>78</v>
      </c>
      <c r="B34" s="858"/>
      <c r="C34" s="858"/>
      <c r="D34" s="853">
        <v>-2120241</v>
      </c>
      <c r="E34" s="859"/>
      <c r="F34" s="851">
        <f t="shared" si="0"/>
        <v>-2120241</v>
      </c>
    </row>
    <row r="35" spans="1:7">
      <c r="A35" s="852"/>
      <c r="B35" s="863"/>
      <c r="C35" s="863"/>
      <c r="D35" s="863"/>
      <c r="E35" s="864"/>
      <c r="F35" s="864"/>
    </row>
    <row r="36" spans="1:7" ht="33.75">
      <c r="A36" s="847" t="s">
        <v>1124</v>
      </c>
      <c r="B36" s="860"/>
      <c r="C36" s="860"/>
      <c r="D36" s="860"/>
      <c r="E36" s="851">
        <f>E37+E38</f>
        <v>0</v>
      </c>
      <c r="F36" s="851">
        <f t="shared" si="0"/>
        <v>0</v>
      </c>
    </row>
    <row r="37" spans="1:7">
      <c r="A37" s="852" t="s">
        <v>80</v>
      </c>
      <c r="B37" s="860"/>
      <c r="C37" s="860"/>
      <c r="D37" s="860"/>
      <c r="E37" s="862"/>
      <c r="F37" s="851">
        <f t="shared" si="0"/>
        <v>0</v>
      </c>
    </row>
    <row r="38" spans="1:7">
      <c r="A38" s="852" t="s">
        <v>81</v>
      </c>
      <c r="B38" s="858"/>
      <c r="C38" s="858"/>
      <c r="D38" s="858"/>
      <c r="E38" s="862"/>
      <c r="F38" s="851">
        <f t="shared" si="0"/>
        <v>0</v>
      </c>
    </row>
    <row r="39" spans="1:7" ht="15.75" thickBot="1">
      <c r="A39" s="865"/>
      <c r="B39" s="866"/>
      <c r="C39" s="866"/>
      <c r="D39" s="866"/>
      <c r="E39" s="867"/>
      <c r="F39" s="867"/>
    </row>
    <row r="40" spans="1:7" ht="20.25" customHeight="1" thickBot="1">
      <c r="A40" s="871" t="s">
        <v>1125</v>
      </c>
      <c r="B40" s="868">
        <f>B22+B24</f>
        <v>90494826</v>
      </c>
      <c r="C40" s="868">
        <f>C22+C29</f>
        <v>-74728442</v>
      </c>
      <c r="D40" s="868">
        <f>D22+D29</f>
        <v>-14427104</v>
      </c>
      <c r="E40" s="869">
        <f>E22+E36</f>
        <v>5076300</v>
      </c>
      <c r="F40" s="869">
        <f>SUM(B40:E40)-2</f>
        <v>6415578</v>
      </c>
      <c r="G40" t="str">
        <f>IF((F40-'ETCA-I-01'!F50)&gt;0.99,"ERROR: DEBERÁ SER IGUAL QUE TOTAL HACIENDA PÚBLICA/PATRIMONIO DEL FORMATO ETCA-I-01","")</f>
        <v/>
      </c>
    </row>
    <row r="41" spans="1:7">
      <c r="A41" s="870"/>
    </row>
  </sheetData>
  <sheetProtection formatColumns="0" formatRows="0"/>
  <mergeCells count="3">
    <mergeCell ref="A1:F1"/>
    <mergeCell ref="A2:F2"/>
    <mergeCell ref="A3:F3"/>
  </mergeCells>
  <pageMargins left="0.7" right="0.7" top="0.75" bottom="0.75" header="0.3" footer="0.3"/>
  <pageSetup scale="71" orientation="portrait" r:id="rId1"/>
  <drawing r:id="rId2"/>
</worksheet>
</file>

<file path=xl/worksheets/sheet6.xml><?xml version="1.0" encoding="utf-8"?>
<worksheet xmlns="http://schemas.openxmlformats.org/spreadsheetml/2006/main" xmlns:r="http://schemas.openxmlformats.org/officeDocument/2006/relationships">
  <dimension ref="A1:D69"/>
  <sheetViews>
    <sheetView view="pageBreakPreview" zoomScale="90" zoomScaleSheetLayoutView="90" workbookViewId="0">
      <selection activeCell="F69" sqref="F69"/>
    </sheetView>
  </sheetViews>
  <sheetFormatPr baseColWidth="10" defaultColWidth="11.28515625" defaultRowHeight="16.5"/>
  <cols>
    <col min="1" max="1" width="80.85546875" style="125" bestFit="1" customWidth="1"/>
    <col min="2" max="3" width="17" style="125" customWidth="1"/>
    <col min="4" max="16384" width="11.28515625" style="125"/>
  </cols>
  <sheetData>
    <row r="1" spans="1:4">
      <c r="A1" s="1280" t="s">
        <v>23</v>
      </c>
      <c r="B1" s="1280"/>
      <c r="C1" s="1280"/>
    </row>
    <row r="2" spans="1:4" s="108" customFormat="1" ht="15.75">
      <c r="A2" s="1281" t="s">
        <v>3</v>
      </c>
      <c r="B2" s="1281"/>
      <c r="C2" s="1281"/>
    </row>
    <row r="3" spans="1:4" s="108" customFormat="1" ht="15.75">
      <c r="A3" s="1290" t="str">
        <f>'ETCA-I-01'!A3:G3</f>
        <v>TELEVISORA DE HERMOSILLO, S.A. de C.V.</v>
      </c>
      <c r="B3" s="1290"/>
      <c r="C3" s="1290"/>
    </row>
    <row r="4" spans="1:4" s="108" customFormat="1">
      <c r="A4" s="1300" t="str">
        <f>'ETCA-I-03'!A4:D4</f>
        <v>Del 01 de Enero al 30 de Junio de 2019</v>
      </c>
      <c r="B4" s="1300"/>
      <c r="C4" s="1300"/>
    </row>
    <row r="5" spans="1:4" s="109" customFormat="1" ht="17.25" thickBot="1">
      <c r="A5" s="54" t="s">
        <v>996</v>
      </c>
      <c r="B5" s="52"/>
      <c r="C5" s="55"/>
    </row>
    <row r="6" spans="1:4" ht="30" customHeight="1" thickBot="1">
      <c r="A6" s="127"/>
      <c r="B6" s="128" t="s">
        <v>254</v>
      </c>
      <c r="C6" s="129" t="s">
        <v>255</v>
      </c>
    </row>
    <row r="7" spans="1:4" ht="17.25" thickTop="1">
      <c r="A7" s="543" t="s">
        <v>256</v>
      </c>
      <c r="B7" s="544">
        <f>B8+B17</f>
        <v>12789615</v>
      </c>
      <c r="C7" s="545">
        <f>C8+C17</f>
        <v>1283197</v>
      </c>
    </row>
    <row r="8" spans="1:4">
      <c r="A8" s="546" t="s">
        <v>28</v>
      </c>
      <c r="B8" s="547">
        <f>SUM(B9:B15)</f>
        <v>6068531</v>
      </c>
      <c r="C8" s="548">
        <f>SUM(C9:C15)</f>
        <v>1283197</v>
      </c>
    </row>
    <row r="9" spans="1:4" s="126" customFormat="1" ht="13.5">
      <c r="A9" s="549" t="s">
        <v>30</v>
      </c>
      <c r="B9" s="550"/>
      <c r="C9" s="551">
        <v>1129427</v>
      </c>
      <c r="D9" s="443"/>
    </row>
    <row r="10" spans="1:4" s="126" customFormat="1" ht="13.5">
      <c r="A10" s="549" t="s">
        <v>32</v>
      </c>
      <c r="B10" s="550">
        <v>6005744</v>
      </c>
      <c r="C10" s="551"/>
    </row>
    <row r="11" spans="1:4" s="126" customFormat="1" ht="13.5">
      <c r="A11" s="549" t="s">
        <v>34</v>
      </c>
      <c r="B11" s="550"/>
      <c r="C11" s="551">
        <v>153770</v>
      </c>
    </row>
    <row r="12" spans="1:4" s="126" customFormat="1" ht="13.5">
      <c r="A12" s="549" t="s">
        <v>257</v>
      </c>
      <c r="B12" s="550">
        <v>0</v>
      </c>
      <c r="C12" s="551"/>
    </row>
    <row r="13" spans="1:4" s="126" customFormat="1" ht="13.5">
      <c r="A13" s="549" t="s">
        <v>38</v>
      </c>
      <c r="B13" s="550">
        <v>0</v>
      </c>
      <c r="C13" s="551"/>
    </row>
    <row r="14" spans="1:4" s="126" customFormat="1" ht="13.5">
      <c r="A14" s="549" t="s">
        <v>40</v>
      </c>
      <c r="B14" s="550">
        <v>62787</v>
      </c>
      <c r="C14" s="551"/>
    </row>
    <row r="15" spans="1:4" s="126" customFormat="1" ht="13.5">
      <c r="A15" s="549" t="s">
        <v>42</v>
      </c>
      <c r="B15" s="550">
        <v>0</v>
      </c>
      <c r="C15" s="551"/>
    </row>
    <row r="16" spans="1:4" ht="5.25" customHeight="1">
      <c r="A16" s="543"/>
      <c r="B16" s="552"/>
      <c r="C16" s="553"/>
    </row>
    <row r="17" spans="1:3">
      <c r="A17" s="546" t="s">
        <v>47</v>
      </c>
      <c r="B17" s="547">
        <f>SUM(B18:B26)</f>
        <v>6721084</v>
      </c>
      <c r="C17" s="548">
        <f>SUM(C18:C26)</f>
        <v>0</v>
      </c>
    </row>
    <row r="18" spans="1:3" s="126" customFormat="1" ht="13.5">
      <c r="A18" s="549" t="s">
        <v>49</v>
      </c>
      <c r="B18" s="550">
        <v>0</v>
      </c>
      <c r="C18" s="551"/>
    </row>
    <row r="19" spans="1:3" s="126" customFormat="1" ht="13.5">
      <c r="A19" s="549" t="s">
        <v>51</v>
      </c>
      <c r="B19" s="550">
        <v>0</v>
      </c>
      <c r="C19" s="551"/>
    </row>
    <row r="20" spans="1:3" s="126" customFormat="1" ht="13.5">
      <c r="A20" s="549" t="s">
        <v>53</v>
      </c>
      <c r="B20" s="550">
        <v>0</v>
      </c>
      <c r="C20" s="551"/>
    </row>
    <row r="21" spans="1:3" s="126" customFormat="1" ht="13.5">
      <c r="A21" s="549" t="s">
        <v>55</v>
      </c>
      <c r="B21" s="550">
        <v>0</v>
      </c>
      <c r="C21" s="551"/>
    </row>
    <row r="22" spans="1:3" s="126" customFormat="1" ht="13.5">
      <c r="A22" s="549" t="s">
        <v>57</v>
      </c>
      <c r="B22" s="550">
        <v>0</v>
      </c>
      <c r="C22" s="551"/>
    </row>
    <row r="23" spans="1:3" s="126" customFormat="1" ht="13.5">
      <c r="A23" s="549" t="s">
        <v>59</v>
      </c>
      <c r="B23" s="550">
        <v>6682123</v>
      </c>
      <c r="C23" s="551"/>
    </row>
    <row r="24" spans="1:3" s="126" customFormat="1" ht="13.5">
      <c r="A24" s="549" t="s">
        <v>61</v>
      </c>
      <c r="B24" s="550">
        <v>38961</v>
      </c>
      <c r="C24" s="551"/>
    </row>
    <row r="25" spans="1:3" s="126" customFormat="1" ht="13.5">
      <c r="A25" s="549" t="s">
        <v>62</v>
      </c>
      <c r="B25" s="550">
        <v>0</v>
      </c>
      <c r="C25" s="551"/>
    </row>
    <row r="26" spans="1:3" s="126" customFormat="1" ht="13.5">
      <c r="A26" s="549" t="s">
        <v>63</v>
      </c>
      <c r="B26" s="550">
        <v>0</v>
      </c>
      <c r="C26" s="551"/>
    </row>
    <row r="27" spans="1:3" ht="6.75" customHeight="1">
      <c r="A27" s="554"/>
      <c r="B27" s="552"/>
      <c r="C27" s="553"/>
    </row>
    <row r="28" spans="1:3">
      <c r="A28" s="543" t="s">
        <v>258</v>
      </c>
      <c r="B28" s="544">
        <f>B29+B39</f>
        <v>7920680</v>
      </c>
      <c r="C28" s="545">
        <f>C29+C39</f>
        <v>4999992</v>
      </c>
    </row>
    <row r="29" spans="1:3">
      <c r="A29" s="546" t="s">
        <v>29</v>
      </c>
      <c r="B29" s="547">
        <f>SUM(B30:B37)</f>
        <v>7920680</v>
      </c>
      <c r="C29" s="548">
        <f>SUM(C30:C37)</f>
        <v>0</v>
      </c>
    </row>
    <row r="30" spans="1:3" s="126" customFormat="1" ht="13.5">
      <c r="A30" s="549" t="s">
        <v>31</v>
      </c>
      <c r="B30" s="550">
        <v>7920680</v>
      </c>
      <c r="C30" s="551"/>
    </row>
    <row r="31" spans="1:3" s="126" customFormat="1" ht="13.5">
      <c r="A31" s="549" t="s">
        <v>33</v>
      </c>
      <c r="B31" s="550">
        <v>0</v>
      </c>
      <c r="C31" s="551"/>
    </row>
    <row r="32" spans="1:3" s="126" customFormat="1" ht="13.5">
      <c r="A32" s="549" t="s">
        <v>35</v>
      </c>
      <c r="B32" s="550">
        <v>0</v>
      </c>
      <c r="C32" s="551"/>
    </row>
    <row r="33" spans="1:3" s="126" customFormat="1" ht="13.5">
      <c r="A33" s="549" t="s">
        <v>37</v>
      </c>
      <c r="B33" s="550">
        <v>0</v>
      </c>
      <c r="C33" s="551"/>
    </row>
    <row r="34" spans="1:3" s="126" customFormat="1" ht="13.5">
      <c r="A34" s="549" t="s">
        <v>39</v>
      </c>
      <c r="B34" s="550">
        <v>0</v>
      </c>
      <c r="C34" s="551"/>
    </row>
    <row r="35" spans="1:3" s="126" customFormat="1" ht="13.5">
      <c r="A35" s="549" t="s">
        <v>41</v>
      </c>
      <c r="B35" s="550">
        <v>0</v>
      </c>
      <c r="C35" s="551"/>
    </row>
    <row r="36" spans="1:3" s="126" customFormat="1" ht="13.5">
      <c r="A36" s="549" t="s">
        <v>43</v>
      </c>
      <c r="B36" s="550">
        <v>0</v>
      </c>
      <c r="C36" s="551"/>
    </row>
    <row r="37" spans="1:3" s="126" customFormat="1" ht="13.5">
      <c r="A37" s="549" t="s">
        <v>44</v>
      </c>
      <c r="B37" s="550">
        <v>0</v>
      </c>
      <c r="C37" s="551"/>
    </row>
    <row r="38" spans="1:3" ht="6" customHeight="1">
      <c r="A38" s="543"/>
      <c r="B38" s="555"/>
      <c r="C38" s="556"/>
    </row>
    <row r="39" spans="1:3">
      <c r="A39" s="546" t="s">
        <v>48</v>
      </c>
      <c r="B39" s="547">
        <f>SUM(B40:B45)</f>
        <v>0</v>
      </c>
      <c r="C39" s="548">
        <f>SUM(C40:C45)</f>
        <v>4999992</v>
      </c>
    </row>
    <row r="40" spans="1:3" s="126" customFormat="1" ht="13.5">
      <c r="A40" s="549" t="s">
        <v>50</v>
      </c>
      <c r="B40" s="550">
        <v>0</v>
      </c>
      <c r="C40" s="551"/>
    </row>
    <row r="41" spans="1:3" s="126" customFormat="1" ht="13.5">
      <c r="A41" s="549" t="s">
        <v>52</v>
      </c>
      <c r="B41" s="550">
        <v>0</v>
      </c>
      <c r="C41" s="551"/>
    </row>
    <row r="42" spans="1:3" s="126" customFormat="1" ht="13.5">
      <c r="A42" s="549" t="s">
        <v>54</v>
      </c>
      <c r="B42" s="550"/>
      <c r="C42" s="551">
        <v>4999992</v>
      </c>
    </row>
    <row r="43" spans="1:3" s="126" customFormat="1" ht="13.5">
      <c r="A43" s="549" t="s">
        <v>56</v>
      </c>
      <c r="B43" s="550">
        <v>0</v>
      </c>
      <c r="C43" s="551"/>
    </row>
    <row r="44" spans="1:3" s="126" customFormat="1" ht="13.5">
      <c r="A44" s="549" t="s">
        <v>58</v>
      </c>
      <c r="B44" s="550">
        <v>0</v>
      </c>
      <c r="C44" s="551"/>
    </row>
    <row r="45" spans="1:3" s="126" customFormat="1" ht="13.5">
      <c r="A45" s="549" t="s">
        <v>60</v>
      </c>
      <c r="B45" s="550">
        <v>0</v>
      </c>
      <c r="C45" s="551"/>
    </row>
    <row r="46" spans="1:3">
      <c r="A46" s="557"/>
      <c r="B46" s="552"/>
      <c r="C46" s="553"/>
    </row>
    <row r="47" spans="1:3">
      <c r="A47" s="543" t="s">
        <v>259</v>
      </c>
      <c r="B47" s="544">
        <f>B48+B53</f>
        <v>6819449</v>
      </c>
      <c r="C47" s="545">
        <f>C48+C53</f>
        <v>21246555</v>
      </c>
    </row>
    <row r="48" spans="1:3">
      <c r="A48" s="546" t="s">
        <v>69</v>
      </c>
      <c r="B48" s="547">
        <f>SUM(B49:B51)</f>
        <v>0</v>
      </c>
      <c r="C48" s="548">
        <f>SUM(C49:C51)</f>
        <v>0</v>
      </c>
    </row>
    <row r="49" spans="1:3" s="126" customFormat="1" ht="13.5">
      <c r="A49" s="549" t="s">
        <v>70</v>
      </c>
      <c r="B49" s="550">
        <v>0</v>
      </c>
      <c r="C49" s="551"/>
    </row>
    <row r="50" spans="1:3" s="126" customFormat="1" ht="13.5">
      <c r="A50" s="549" t="s">
        <v>71</v>
      </c>
      <c r="B50" s="550">
        <v>0</v>
      </c>
      <c r="C50" s="551"/>
    </row>
    <row r="51" spans="1:3" s="126" customFormat="1" ht="13.5">
      <c r="A51" s="549" t="s">
        <v>72</v>
      </c>
      <c r="B51" s="550">
        <v>0</v>
      </c>
      <c r="C51" s="551"/>
    </row>
    <row r="52" spans="1:3" ht="6" customHeight="1">
      <c r="A52" s="546"/>
      <c r="B52" s="555"/>
      <c r="C52" s="556"/>
    </row>
    <row r="53" spans="1:3" ht="15.75" customHeight="1">
      <c r="A53" s="546" t="s">
        <v>73</v>
      </c>
      <c r="B53" s="547">
        <f>SUM(B54:B58)</f>
        <v>6819449</v>
      </c>
      <c r="C53" s="548">
        <f>SUM(C54:C58)</f>
        <v>21246555</v>
      </c>
    </row>
    <row r="54" spans="1:3" s="126" customFormat="1" ht="13.5">
      <c r="A54" s="549" t="s">
        <v>74</v>
      </c>
      <c r="B54" s="550">
        <v>6819449</v>
      </c>
      <c r="C54" s="551"/>
    </row>
    <row r="55" spans="1:3" s="126" customFormat="1" ht="13.5">
      <c r="A55" s="549" t="s">
        <v>75</v>
      </c>
      <c r="B55" s="550"/>
      <c r="C55" s="551">
        <v>17651326</v>
      </c>
    </row>
    <row r="56" spans="1:3" s="126" customFormat="1" ht="13.5">
      <c r="A56" s="549" t="s">
        <v>76</v>
      </c>
      <c r="B56" s="550">
        <v>0</v>
      </c>
      <c r="C56" s="551"/>
    </row>
    <row r="57" spans="1:3" s="126" customFormat="1" ht="13.5">
      <c r="A57" s="549" t="s">
        <v>77</v>
      </c>
      <c r="B57" s="550">
        <v>0</v>
      </c>
      <c r="C57" s="551"/>
    </row>
    <row r="58" spans="1:3" s="126" customFormat="1" ht="13.5">
      <c r="A58" s="549" t="s">
        <v>78</v>
      </c>
      <c r="B58" s="550"/>
      <c r="C58" s="551">
        <v>3595229</v>
      </c>
    </row>
    <row r="59" spans="1:3" ht="7.5" customHeight="1">
      <c r="A59" s="546"/>
      <c r="B59" s="552"/>
      <c r="C59" s="553"/>
    </row>
    <row r="60" spans="1:3">
      <c r="A60" s="546" t="s">
        <v>260</v>
      </c>
      <c r="B60" s="547">
        <f>SUM(B61:B62)</f>
        <v>0</v>
      </c>
      <c r="C60" s="548">
        <f>SUM(C61:C62)</f>
        <v>0</v>
      </c>
    </row>
    <row r="61" spans="1:3" s="126" customFormat="1" ht="13.5">
      <c r="A61" s="549" t="s">
        <v>80</v>
      </c>
      <c r="B61" s="550">
        <v>0</v>
      </c>
      <c r="C61" s="551"/>
    </row>
    <row r="62" spans="1:3" s="126" customFormat="1" ht="14.25" thickBot="1">
      <c r="A62" s="558" t="s">
        <v>81</v>
      </c>
      <c r="B62" s="559">
        <v>0</v>
      </c>
      <c r="C62" s="560"/>
    </row>
    <row r="63" spans="1:3" s="126" customFormat="1" ht="13.5">
      <c r="A63" s="442" t="s">
        <v>247</v>
      </c>
      <c r="B63" s="550"/>
      <c r="C63" s="550"/>
    </row>
    <row r="64" spans="1:3" s="126" customFormat="1" ht="13.5">
      <c r="A64" s="442"/>
      <c r="B64" s="550"/>
      <c r="C64" s="550"/>
    </row>
    <row r="65" spans="1:3" s="126" customFormat="1" ht="13.5">
      <c r="A65" s="442"/>
      <c r="B65" s="550"/>
      <c r="C65" s="550"/>
    </row>
    <row r="66" spans="1:3" s="126" customFormat="1" ht="13.5">
      <c r="A66" s="561"/>
      <c r="B66" s="550"/>
      <c r="C66" s="550"/>
    </row>
    <row r="67" spans="1:3" s="126" customFormat="1" ht="13.5">
      <c r="A67" s="561" t="s">
        <v>248</v>
      </c>
      <c r="B67" s="550"/>
      <c r="C67" s="550"/>
    </row>
    <row r="68" spans="1:3" s="126" customFormat="1" ht="13.5">
      <c r="A68" s="561" t="s">
        <v>248</v>
      </c>
      <c r="B68" s="550"/>
      <c r="C68" s="550"/>
    </row>
    <row r="69" spans="1:3">
      <c r="A69" s="442" t="s">
        <v>248</v>
      </c>
      <c r="B69" s="562"/>
      <c r="C69" s="562"/>
    </row>
  </sheetData>
  <sheetProtection sheet="1" scenarios="1" formatColumns="0" formatRows="0"/>
  <mergeCells count="4">
    <mergeCell ref="A1:C1"/>
    <mergeCell ref="A2:C2"/>
    <mergeCell ref="A3:C3"/>
    <mergeCell ref="A4:C4"/>
  </mergeCells>
  <pageMargins left="0.70866141732283472" right="0.70866141732283472" top="0.74803149606299213" bottom="0.74803149606299213" header="0.31496062992125984" footer="0.31496062992125984"/>
  <pageSetup scale="71" orientation="portrait" verticalDpi="1200" r:id="rId1"/>
  <drawing r:id="rId2"/>
</worksheet>
</file>

<file path=xl/worksheets/sheet7.xml><?xml version="1.0" encoding="utf-8"?>
<worksheet xmlns="http://schemas.openxmlformats.org/spreadsheetml/2006/main" xmlns:r="http://schemas.openxmlformats.org/officeDocument/2006/relationships">
  <sheetPr codeName="Hoja3">
    <tabColor rgb="FFFFFF00"/>
    <pageSetUpPr fitToPage="1"/>
  </sheetPr>
  <dimension ref="A1:E71"/>
  <sheetViews>
    <sheetView view="pageBreakPreview" zoomScale="140" zoomScaleSheetLayoutView="140" workbookViewId="0">
      <selection activeCell="C64" sqref="C64"/>
    </sheetView>
  </sheetViews>
  <sheetFormatPr baseColWidth="10" defaultColWidth="11.28515625" defaultRowHeight="16.5"/>
  <cols>
    <col min="1" max="1" width="1.5703125" style="51" customWidth="1"/>
    <col min="2" max="2" width="70.85546875" style="51" customWidth="1"/>
    <col min="3" max="4" width="12.7109375" style="51" customWidth="1"/>
    <col min="5" max="16384" width="11.28515625" style="51"/>
  </cols>
  <sheetData>
    <row r="1" spans="1:4">
      <c r="A1" s="1280" t="s">
        <v>23</v>
      </c>
      <c r="B1" s="1280"/>
      <c r="C1" s="1280"/>
      <c r="D1" s="1280"/>
    </row>
    <row r="2" spans="1:4">
      <c r="A2" s="1281" t="s">
        <v>4</v>
      </c>
      <c r="B2" s="1281"/>
      <c r="C2" s="1281"/>
      <c r="D2" s="1281"/>
    </row>
    <row r="3" spans="1:4">
      <c r="A3" s="1290" t="str">
        <f>'ETCA-I-01'!A3</f>
        <v>TELEVISORA DE HERMOSILLO, S.A. de C.V.</v>
      </c>
      <c r="B3" s="1290"/>
      <c r="C3" s="1290"/>
      <c r="D3" s="1290"/>
    </row>
    <row r="4" spans="1:4">
      <c r="A4" s="1300" t="str">
        <f>'ETCA-I-01'!A4:G4</f>
        <v>Al 30 de Junio de 2019</v>
      </c>
      <c r="B4" s="1300"/>
      <c r="C4" s="1300"/>
      <c r="D4" s="1300"/>
    </row>
    <row r="5" spans="1:4" ht="17.25" thickBot="1">
      <c r="A5" s="1279" t="s">
        <v>261</v>
      </c>
      <c r="B5" s="1279"/>
      <c r="C5" s="52"/>
      <c r="D5" s="50"/>
    </row>
    <row r="6" spans="1:4" ht="23.25" customHeight="1" thickBot="1">
      <c r="A6" s="1303" t="s">
        <v>250</v>
      </c>
      <c r="B6" s="1304"/>
      <c r="C6" s="164">
        <v>2019</v>
      </c>
      <c r="D6" s="165">
        <v>2018</v>
      </c>
    </row>
    <row r="7" spans="1:4" s="131" customFormat="1" ht="12" customHeight="1" thickTop="1">
      <c r="A7" s="1301" t="s">
        <v>262</v>
      </c>
      <c r="B7" s="1302"/>
      <c r="C7" s="1302"/>
      <c r="D7" s="130"/>
    </row>
    <row r="8" spans="1:4" s="131" customFormat="1" ht="12.75" customHeight="1">
      <c r="A8" s="132"/>
      <c r="B8" s="133" t="s">
        <v>254</v>
      </c>
      <c r="C8" s="148">
        <f>SUM(C9:C18)</f>
        <v>43961579</v>
      </c>
      <c r="D8" s="149">
        <f>SUM(D9:D18)</f>
        <v>50103534</v>
      </c>
    </row>
    <row r="9" spans="1:4" s="135" customFormat="1" ht="11.1" customHeight="1">
      <c r="A9" s="134"/>
      <c r="B9" s="146" t="s">
        <v>202</v>
      </c>
      <c r="C9" s="150">
        <v>0</v>
      </c>
      <c r="D9" s="151">
        <v>0</v>
      </c>
    </row>
    <row r="10" spans="1:4" s="135" customFormat="1" ht="11.1" customHeight="1">
      <c r="A10" s="134"/>
      <c r="B10" s="146" t="s">
        <v>203</v>
      </c>
      <c r="C10" s="150">
        <v>0</v>
      </c>
      <c r="D10" s="151">
        <v>0</v>
      </c>
    </row>
    <row r="11" spans="1:4" s="135" customFormat="1" ht="11.1" customHeight="1">
      <c r="A11" s="134"/>
      <c r="B11" s="146" t="s">
        <v>263</v>
      </c>
      <c r="C11" s="150">
        <v>0</v>
      </c>
      <c r="D11" s="151">
        <v>0</v>
      </c>
    </row>
    <row r="12" spans="1:4" s="135" customFormat="1" ht="11.1" customHeight="1">
      <c r="A12" s="134"/>
      <c r="B12" s="146" t="s">
        <v>205</v>
      </c>
      <c r="C12" s="150">
        <v>0</v>
      </c>
      <c r="D12" s="151">
        <v>0</v>
      </c>
    </row>
    <row r="13" spans="1:4" s="135" customFormat="1" ht="11.1" customHeight="1">
      <c r="A13" s="134"/>
      <c r="B13" s="146" t="s">
        <v>429</v>
      </c>
      <c r="C13" s="150">
        <v>0</v>
      </c>
      <c r="D13" s="151">
        <v>0</v>
      </c>
    </row>
    <row r="14" spans="1:4" s="135" customFormat="1" ht="11.1" customHeight="1">
      <c r="A14" s="134"/>
      <c r="B14" s="146" t="s">
        <v>1041</v>
      </c>
      <c r="C14" s="150">
        <v>0</v>
      </c>
      <c r="D14" s="151">
        <v>0</v>
      </c>
    </row>
    <row r="15" spans="1:4" s="135" customFormat="1" ht="11.1" customHeight="1">
      <c r="A15" s="134"/>
      <c r="B15" s="146" t="s">
        <v>1057</v>
      </c>
      <c r="C15" s="150">
        <v>30632802</v>
      </c>
      <c r="D15" s="151">
        <v>36513399</v>
      </c>
    </row>
    <row r="16" spans="1:4" s="135" customFormat="1" ht="25.5" customHeight="1">
      <c r="A16" s="134"/>
      <c r="B16" s="146" t="s">
        <v>1043</v>
      </c>
      <c r="C16" s="150">
        <v>0</v>
      </c>
      <c r="D16" s="151">
        <v>0</v>
      </c>
    </row>
    <row r="17" spans="1:4" s="135" customFormat="1" ht="12" customHeight="1">
      <c r="A17" s="134"/>
      <c r="B17" s="146" t="s">
        <v>1052</v>
      </c>
      <c r="C17" s="150">
        <v>8188470</v>
      </c>
      <c r="D17" s="151">
        <v>8761781</v>
      </c>
    </row>
    <row r="18" spans="1:4" s="135" customFormat="1" ht="12" customHeight="1">
      <c r="A18" s="134"/>
      <c r="B18" s="146" t="s">
        <v>264</v>
      </c>
      <c r="C18" s="150">
        <v>5140307</v>
      </c>
      <c r="D18" s="151">
        <v>4828354</v>
      </c>
    </row>
    <row r="19" spans="1:4" s="131" customFormat="1" ht="13.5" customHeight="1">
      <c r="A19" s="132"/>
      <c r="B19" s="133" t="s">
        <v>255</v>
      </c>
      <c r="C19" s="148">
        <f>SUM(C20:C35)</f>
        <v>35083473</v>
      </c>
      <c r="D19" s="149">
        <f>SUM(D20:D35)</f>
        <v>39503210</v>
      </c>
    </row>
    <row r="20" spans="1:4" s="131" customFormat="1" ht="11.1" customHeight="1">
      <c r="A20" s="132"/>
      <c r="B20" s="146" t="s">
        <v>216</v>
      </c>
      <c r="C20" s="150">
        <v>30354700</v>
      </c>
      <c r="D20" s="151">
        <v>31173475</v>
      </c>
    </row>
    <row r="21" spans="1:4" s="131" customFormat="1" ht="11.1" customHeight="1">
      <c r="A21" s="132"/>
      <c r="B21" s="146" t="s">
        <v>217</v>
      </c>
      <c r="C21" s="150">
        <v>502763</v>
      </c>
      <c r="D21" s="151">
        <v>659059</v>
      </c>
    </row>
    <row r="22" spans="1:4" s="131" customFormat="1" ht="11.1" customHeight="1">
      <c r="A22" s="132"/>
      <c r="B22" s="146" t="s">
        <v>218</v>
      </c>
      <c r="C22" s="150">
        <v>4226010</v>
      </c>
      <c r="D22" s="151">
        <v>7670676</v>
      </c>
    </row>
    <row r="23" spans="1:4" s="131" customFormat="1" ht="12.75" customHeight="1">
      <c r="A23" s="132"/>
      <c r="B23" s="146" t="s">
        <v>219</v>
      </c>
      <c r="C23" s="150">
        <v>0</v>
      </c>
      <c r="D23" s="151">
        <v>0</v>
      </c>
    </row>
    <row r="24" spans="1:4" s="131" customFormat="1" ht="11.1" customHeight="1">
      <c r="A24" s="132"/>
      <c r="B24" s="146" t="s">
        <v>265</v>
      </c>
      <c r="C24" s="150">
        <v>0</v>
      </c>
      <c r="D24" s="151">
        <v>0</v>
      </c>
    </row>
    <row r="25" spans="1:4" s="131" customFormat="1" ht="11.1" customHeight="1">
      <c r="A25" s="132"/>
      <c r="B25" s="146" t="s">
        <v>266</v>
      </c>
      <c r="C25" s="150">
        <v>0</v>
      </c>
      <c r="D25" s="151">
        <v>0</v>
      </c>
    </row>
    <row r="26" spans="1:4" s="131" customFormat="1" ht="11.1" customHeight="1">
      <c r="A26" s="132"/>
      <c r="B26" s="146" t="s">
        <v>222</v>
      </c>
      <c r="C26" s="150">
        <v>0</v>
      </c>
      <c r="D26" s="151">
        <v>0</v>
      </c>
    </row>
    <row r="27" spans="1:4" s="131" customFormat="1" ht="11.1" customHeight="1">
      <c r="A27" s="132"/>
      <c r="B27" s="146" t="s">
        <v>223</v>
      </c>
      <c r="C27" s="150">
        <v>0</v>
      </c>
      <c r="D27" s="151">
        <v>0</v>
      </c>
    </row>
    <row r="28" spans="1:4" s="131" customFormat="1" ht="11.1" customHeight="1">
      <c r="A28" s="132"/>
      <c r="B28" s="146" t="s">
        <v>224</v>
      </c>
      <c r="C28" s="150">
        <v>0</v>
      </c>
      <c r="D28" s="151">
        <v>0</v>
      </c>
    </row>
    <row r="29" spans="1:4" s="131" customFormat="1" ht="11.1" customHeight="1">
      <c r="A29" s="132"/>
      <c r="B29" s="146" t="s">
        <v>225</v>
      </c>
      <c r="C29" s="150">
        <v>0</v>
      </c>
      <c r="D29" s="151">
        <v>0</v>
      </c>
    </row>
    <row r="30" spans="1:4" s="131" customFormat="1" ht="11.1" customHeight="1">
      <c r="A30" s="132"/>
      <c r="B30" s="146" t="s">
        <v>226</v>
      </c>
      <c r="C30" s="150">
        <v>0</v>
      </c>
      <c r="D30" s="151">
        <v>0</v>
      </c>
    </row>
    <row r="31" spans="1:4" s="131" customFormat="1" ht="11.1" customHeight="1">
      <c r="A31" s="132"/>
      <c r="B31" s="146" t="s">
        <v>227</v>
      </c>
      <c r="C31" s="150">
        <v>0</v>
      </c>
      <c r="D31" s="151">
        <v>0</v>
      </c>
    </row>
    <row r="32" spans="1:4" s="131" customFormat="1" ht="11.1" customHeight="1">
      <c r="A32" s="132"/>
      <c r="B32" s="146" t="s">
        <v>267</v>
      </c>
      <c r="C32" s="150">
        <v>0</v>
      </c>
      <c r="D32" s="151">
        <v>0</v>
      </c>
    </row>
    <row r="33" spans="1:4" s="131" customFormat="1" ht="11.1" customHeight="1">
      <c r="A33" s="132"/>
      <c r="B33" s="146" t="s">
        <v>70</v>
      </c>
      <c r="C33" s="150">
        <v>0</v>
      </c>
      <c r="D33" s="151">
        <v>0</v>
      </c>
    </row>
    <row r="34" spans="1:4" s="131" customFormat="1" ht="11.1" customHeight="1">
      <c r="A34" s="132"/>
      <c r="B34" s="146" t="s">
        <v>230</v>
      </c>
      <c r="C34" s="150">
        <v>0</v>
      </c>
      <c r="D34" s="151">
        <v>0</v>
      </c>
    </row>
    <row r="35" spans="1:4" s="131" customFormat="1" ht="11.1" customHeight="1">
      <c r="A35" s="132"/>
      <c r="B35" s="146" t="s">
        <v>268</v>
      </c>
      <c r="C35" s="150">
        <v>0</v>
      </c>
      <c r="D35" s="151">
        <v>0</v>
      </c>
    </row>
    <row r="36" spans="1:4" s="131" customFormat="1" ht="12" customHeight="1">
      <c r="A36" s="136" t="s">
        <v>269</v>
      </c>
      <c r="B36" s="137"/>
      <c r="C36" s="152">
        <f>C8-C19</f>
        <v>8878106</v>
      </c>
      <c r="D36" s="153">
        <f>D8-D19</f>
        <v>10600324</v>
      </c>
    </row>
    <row r="37" spans="1:4" s="131" customFormat="1" ht="4.5" customHeight="1">
      <c r="A37" s="138"/>
      <c r="B37" s="139"/>
      <c r="C37" s="154"/>
      <c r="D37" s="155"/>
    </row>
    <row r="38" spans="1:4" s="131" customFormat="1" ht="12.75">
      <c r="A38" s="140" t="s">
        <v>270</v>
      </c>
      <c r="B38" s="133"/>
      <c r="C38" s="156"/>
      <c r="D38" s="157"/>
    </row>
    <row r="39" spans="1:4" s="131" customFormat="1" ht="10.5" customHeight="1">
      <c r="A39" s="132"/>
      <c r="B39" s="133" t="s">
        <v>254</v>
      </c>
      <c r="C39" s="148">
        <f>SUM(C40:C42)</f>
        <v>0</v>
      </c>
      <c r="D39" s="149">
        <f>SUM(D40:D42)</f>
        <v>0</v>
      </c>
    </row>
    <row r="40" spans="1:4" s="131" customFormat="1" ht="11.1" customHeight="1">
      <c r="A40" s="132"/>
      <c r="B40" s="147" t="s">
        <v>53</v>
      </c>
      <c r="C40" s="150">
        <v>0</v>
      </c>
      <c r="D40" s="151">
        <v>0</v>
      </c>
    </row>
    <row r="41" spans="1:4" s="131" customFormat="1" ht="11.1" customHeight="1">
      <c r="A41" s="132"/>
      <c r="B41" s="147" t="s">
        <v>55</v>
      </c>
      <c r="C41" s="150">
        <v>0</v>
      </c>
      <c r="D41" s="151">
        <v>0</v>
      </c>
    </row>
    <row r="42" spans="1:4" s="131" customFormat="1" ht="11.1" customHeight="1">
      <c r="A42" s="132"/>
      <c r="B42" s="147" t="s">
        <v>271</v>
      </c>
      <c r="C42" s="150">
        <v>0</v>
      </c>
      <c r="D42" s="151">
        <v>0</v>
      </c>
    </row>
    <row r="43" spans="1:4" s="131" customFormat="1" ht="10.5" customHeight="1">
      <c r="A43" s="132"/>
      <c r="B43" s="133" t="s">
        <v>255</v>
      </c>
      <c r="C43" s="148">
        <f>SUM(C44:C46)</f>
        <v>0</v>
      </c>
      <c r="D43" s="149">
        <f>SUM(D44:D46)</f>
        <v>300282</v>
      </c>
    </row>
    <row r="44" spans="1:4" s="131" customFormat="1" ht="11.1" customHeight="1">
      <c r="A44" s="132"/>
      <c r="B44" s="147" t="s">
        <v>53</v>
      </c>
      <c r="C44" s="150">
        <v>0</v>
      </c>
      <c r="D44" s="151">
        <v>0</v>
      </c>
    </row>
    <row r="45" spans="1:4" s="131" customFormat="1" ht="11.1" customHeight="1">
      <c r="A45" s="132"/>
      <c r="B45" s="147" t="s">
        <v>55</v>
      </c>
      <c r="C45" s="150">
        <v>0</v>
      </c>
      <c r="D45" s="151">
        <v>300282</v>
      </c>
    </row>
    <row r="46" spans="1:4" s="131" customFormat="1" ht="11.1" customHeight="1">
      <c r="A46" s="132"/>
      <c r="B46" s="147" t="s">
        <v>272</v>
      </c>
      <c r="C46" s="150">
        <v>0</v>
      </c>
      <c r="D46" s="151">
        <v>0</v>
      </c>
    </row>
    <row r="47" spans="1:4" s="131" customFormat="1" ht="12" customHeight="1">
      <c r="A47" s="136" t="s">
        <v>273</v>
      </c>
      <c r="B47" s="137"/>
      <c r="C47" s="152">
        <f>C39-C43</f>
        <v>0</v>
      </c>
      <c r="D47" s="153">
        <f>D39-D43</f>
        <v>-300282</v>
      </c>
    </row>
    <row r="48" spans="1:4" s="131" customFormat="1" ht="2.25" customHeight="1">
      <c r="A48" s="138"/>
      <c r="B48" s="139"/>
      <c r="C48" s="158"/>
      <c r="D48" s="159"/>
    </row>
    <row r="49" spans="1:5" s="131" customFormat="1" ht="12" customHeight="1">
      <c r="A49" s="140" t="s">
        <v>274</v>
      </c>
      <c r="B49" s="133"/>
      <c r="C49" s="156"/>
      <c r="D49" s="157"/>
    </row>
    <row r="50" spans="1:5" s="131" customFormat="1" ht="12.75">
      <c r="A50" s="132"/>
      <c r="B50" s="133" t="s">
        <v>254</v>
      </c>
      <c r="C50" s="148">
        <f>C51+C54</f>
        <v>0</v>
      </c>
      <c r="D50" s="148">
        <f>D51+D54</f>
        <v>0</v>
      </c>
    </row>
    <row r="51" spans="1:5" s="131" customFormat="1" ht="11.1" customHeight="1">
      <c r="A51" s="132"/>
      <c r="B51" s="147" t="s">
        <v>275</v>
      </c>
      <c r="C51" s="150">
        <f>C52+C53</f>
        <v>0</v>
      </c>
      <c r="D51" s="150">
        <f>D52+D53</f>
        <v>0</v>
      </c>
    </row>
    <row r="52" spans="1:5" s="131" customFormat="1" ht="11.1" customHeight="1">
      <c r="A52" s="132"/>
      <c r="B52" s="147" t="s">
        <v>1061</v>
      </c>
      <c r="C52" s="150">
        <v>0</v>
      </c>
      <c r="D52" s="151">
        <v>0</v>
      </c>
    </row>
    <row r="53" spans="1:5" s="131" customFormat="1" ht="11.1" customHeight="1">
      <c r="A53" s="132"/>
      <c r="B53" s="147" t="s">
        <v>1062</v>
      </c>
      <c r="C53" s="150">
        <v>0</v>
      </c>
      <c r="D53" s="151">
        <v>0</v>
      </c>
    </row>
    <row r="54" spans="1:5" s="131" customFormat="1" ht="11.1" customHeight="1">
      <c r="A54" s="132"/>
      <c r="B54" s="147" t="s">
        <v>276</v>
      </c>
      <c r="C54" s="150">
        <v>0</v>
      </c>
      <c r="D54" s="151">
        <v>0</v>
      </c>
    </row>
    <row r="55" spans="1:5" s="131" customFormat="1" ht="11.25" customHeight="1">
      <c r="A55" s="132"/>
      <c r="B55" s="133" t="s">
        <v>255</v>
      </c>
      <c r="C55" s="148">
        <f>C56+C59</f>
        <v>7748680</v>
      </c>
      <c r="D55" s="148">
        <f>D56+D59</f>
        <v>8242913</v>
      </c>
    </row>
    <row r="56" spans="1:5" s="131" customFormat="1" ht="11.1" customHeight="1">
      <c r="A56" s="132"/>
      <c r="B56" s="147" t="s">
        <v>277</v>
      </c>
      <c r="C56" s="150">
        <f>C57+C58</f>
        <v>7748680</v>
      </c>
      <c r="D56" s="150">
        <f>D57+D58</f>
        <v>8242913</v>
      </c>
    </row>
    <row r="57" spans="1:5" s="131" customFormat="1" ht="11.1" customHeight="1">
      <c r="A57" s="132"/>
      <c r="B57" s="147" t="s">
        <v>1061</v>
      </c>
      <c r="C57" s="150">
        <v>7748680</v>
      </c>
      <c r="D57" s="151">
        <v>8242913</v>
      </c>
    </row>
    <row r="58" spans="1:5" s="131" customFormat="1" ht="11.1" customHeight="1">
      <c r="A58" s="132"/>
      <c r="B58" s="147" t="s">
        <v>1062</v>
      </c>
      <c r="C58" s="150">
        <v>0</v>
      </c>
      <c r="D58" s="151">
        <v>0</v>
      </c>
    </row>
    <row r="59" spans="1:5" s="131" customFormat="1" ht="11.1" customHeight="1">
      <c r="A59" s="132"/>
      <c r="B59" s="147" t="s">
        <v>278</v>
      </c>
      <c r="C59" s="150">
        <v>0</v>
      </c>
      <c r="D59" s="151">
        <v>0</v>
      </c>
    </row>
    <row r="60" spans="1:5" s="131" customFormat="1" ht="12" customHeight="1">
      <c r="A60" s="136" t="s">
        <v>279</v>
      </c>
      <c r="B60" s="137"/>
      <c r="C60" s="152">
        <f>C50-C55</f>
        <v>-7748680</v>
      </c>
      <c r="D60" s="153">
        <f>D50-D55</f>
        <v>-8242913</v>
      </c>
    </row>
    <row r="61" spans="1:5" s="131" customFormat="1" ht="2.25" customHeight="1">
      <c r="A61" s="138"/>
      <c r="B61" s="139"/>
      <c r="C61" s="158"/>
      <c r="D61" s="159"/>
    </row>
    <row r="62" spans="1:5" s="131" customFormat="1" ht="12" customHeight="1">
      <c r="A62" s="136" t="s">
        <v>280</v>
      </c>
      <c r="B62" s="141"/>
      <c r="C62" s="160">
        <f>C60+C47+C36</f>
        <v>1129426</v>
      </c>
      <c r="D62" s="161">
        <f>D60+D47+D36</f>
        <v>2057129</v>
      </c>
    </row>
    <row r="63" spans="1:5" ht="2.25" customHeight="1">
      <c r="A63" s="142"/>
      <c r="B63" s="143"/>
      <c r="C63" s="158"/>
      <c r="D63" s="159"/>
    </row>
    <row r="64" spans="1:5" s="131" customFormat="1" ht="12" customHeight="1">
      <c r="A64" s="136" t="s">
        <v>281</v>
      </c>
      <c r="B64" s="137"/>
      <c r="C64" s="150">
        <v>2774392</v>
      </c>
      <c r="D64" s="151">
        <v>2827050</v>
      </c>
      <c r="E64" s="441" t="str">
        <f>IF(C64-'ETCA-I-01'!C9&gt;0.99,"ERROR!!!, NO COINCIDEN LOS MONTOS CON LO REPORTADO EN EL FORMATO ETCA-I-01 EN EL EJERCICIO 2015","")</f>
        <v/>
      </c>
    </row>
    <row r="65" spans="1:5" s="131" customFormat="1" ht="12" customHeight="1" thickBot="1">
      <c r="A65" s="145" t="s">
        <v>282</v>
      </c>
      <c r="B65" s="144"/>
      <c r="C65" s="162">
        <f>C64+C62+1</f>
        <v>3903819</v>
      </c>
      <c r="D65" s="163">
        <f>D64+D62</f>
        <v>4884179</v>
      </c>
      <c r="E65" s="441" t="str">
        <f>IF(C65-'ETCA-I-01'!B9&gt;0.99,"ERROR!!!, NO COINCIDEN LOS MONTOS CON LO REPORTADO EN EL FORMATO ETCA-I-01","")</f>
        <v/>
      </c>
    </row>
    <row r="66" spans="1:5" s="131" customFormat="1" ht="12" customHeight="1">
      <c r="A66" s="131" t="s">
        <v>247</v>
      </c>
      <c r="E66" s="593"/>
    </row>
    <row r="67" spans="1:5" s="131" customFormat="1" ht="12" customHeight="1">
      <c r="E67" s="593"/>
    </row>
    <row r="68" spans="1:5" s="131" customFormat="1" ht="12" customHeight="1">
      <c r="A68" s="137"/>
      <c r="B68" s="141"/>
      <c r="C68" s="160"/>
      <c r="D68" s="160"/>
      <c r="E68" s="441"/>
    </row>
    <row r="69" spans="1:5" s="131" customFormat="1" ht="12" customHeight="1">
      <c r="A69" s="137"/>
      <c r="B69" s="141"/>
      <c r="C69" s="160"/>
      <c r="D69" s="160"/>
      <c r="E69" s="441"/>
    </row>
    <row r="70" spans="1:5" s="131" customFormat="1" ht="12" customHeight="1">
      <c r="A70" s="137"/>
      <c r="B70" s="141"/>
      <c r="C70" s="160"/>
      <c r="D70" s="160"/>
      <c r="E70" s="441"/>
    </row>
    <row r="71" spans="1:5" ht="12" customHeight="1">
      <c r="A71" s="442" t="s">
        <v>248</v>
      </c>
    </row>
  </sheetData>
  <sheetProtection insertHyperlinks="0"/>
  <mergeCells count="7">
    <mergeCell ref="A7:C7"/>
    <mergeCell ref="A1:D1"/>
    <mergeCell ref="A3:D3"/>
    <mergeCell ref="A2:D2"/>
    <mergeCell ref="A4:D4"/>
    <mergeCell ref="A5:B5"/>
    <mergeCell ref="A6:B6"/>
  </mergeCells>
  <printOptions horizontalCentered="1"/>
  <pageMargins left="0.39370078740157483" right="0.39370078740157483" top="0.39370078740157483" bottom="0.3937007874015748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sheetPr codeName="Hoja8">
    <pageSetUpPr fitToPage="1"/>
  </sheetPr>
  <dimension ref="A1:H34"/>
  <sheetViews>
    <sheetView view="pageBreakPreview" topLeftCell="A10" zoomScaleSheetLayoutView="100" workbookViewId="0">
      <selection activeCell="D17" sqref="D17"/>
    </sheetView>
  </sheetViews>
  <sheetFormatPr baseColWidth="10" defaultColWidth="11.28515625" defaultRowHeight="16.5"/>
  <cols>
    <col min="1" max="1" width="1.28515625" style="124" customWidth="1"/>
    <col min="2" max="2" width="32.28515625" style="124" customWidth="1"/>
    <col min="3" max="7" width="12.7109375" style="124" customWidth="1"/>
    <col min="8" max="8" width="63.85546875" style="124" customWidth="1"/>
    <col min="9" max="16384" width="11.28515625" style="124"/>
  </cols>
  <sheetData>
    <row r="1" spans="1:8">
      <c r="A1" s="1307" t="s">
        <v>23</v>
      </c>
      <c r="B1" s="1307"/>
      <c r="C1" s="1307"/>
      <c r="D1" s="1307"/>
      <c r="E1" s="1307"/>
      <c r="F1" s="1307"/>
      <c r="G1" s="1307"/>
    </row>
    <row r="2" spans="1:8" s="166" customFormat="1" ht="18">
      <c r="A2" s="1307" t="s">
        <v>5</v>
      </c>
      <c r="B2" s="1307"/>
      <c r="C2" s="1307"/>
      <c r="D2" s="1307"/>
      <c r="E2" s="1307"/>
      <c r="F2" s="1307"/>
      <c r="G2" s="1307"/>
      <c r="H2" s="431"/>
    </row>
    <row r="3" spans="1:8" s="166" customFormat="1" ht="15.75">
      <c r="A3" s="1308" t="str">
        <f>'ETCA-I-01'!A3</f>
        <v>TELEVISORA DE HERMOSILLO, S.A. de C.V.</v>
      </c>
      <c r="B3" s="1308"/>
      <c r="C3" s="1308"/>
      <c r="D3" s="1308"/>
      <c r="E3" s="1308"/>
      <c r="F3" s="1308"/>
      <c r="G3" s="1308"/>
    </row>
    <row r="4" spans="1:8" s="166" customFormat="1">
      <c r="A4" s="1309" t="str">
        <f>'ETCA-I-03'!A4:D4</f>
        <v>Del 01 de Enero al 30 de Junio de 2019</v>
      </c>
      <c r="B4" s="1309"/>
      <c r="C4" s="1309"/>
      <c r="D4" s="1309"/>
      <c r="E4" s="1309"/>
      <c r="F4" s="1309"/>
      <c r="G4" s="1309"/>
    </row>
    <row r="5" spans="1:8" s="168" customFormat="1" ht="17.25" thickBot="1">
      <c r="A5" s="167"/>
      <c r="B5" s="167"/>
      <c r="C5" s="1310" t="s">
        <v>283</v>
      </c>
      <c r="D5" s="1310"/>
      <c r="E5" s="167"/>
      <c r="F5" s="52"/>
      <c r="G5" s="167"/>
    </row>
    <row r="6" spans="1:8" s="169" customFormat="1" ht="50.25" thickBot="1">
      <c r="A6" s="1305" t="s">
        <v>250</v>
      </c>
      <c r="B6" s="1306"/>
      <c r="C6" s="172" t="s">
        <v>284</v>
      </c>
      <c r="D6" s="172" t="s">
        <v>285</v>
      </c>
      <c r="E6" s="172" t="s">
        <v>286</v>
      </c>
      <c r="F6" s="172" t="s">
        <v>287</v>
      </c>
      <c r="G6" s="173" t="s">
        <v>288</v>
      </c>
    </row>
    <row r="7" spans="1:8" ht="20.100000000000001" customHeight="1">
      <c r="A7" s="563"/>
      <c r="B7" s="564"/>
      <c r="C7" s="565"/>
      <c r="D7" s="565"/>
      <c r="E7" s="565"/>
      <c r="F7" s="565"/>
      <c r="G7" s="566"/>
    </row>
    <row r="8" spans="1:8" ht="20.100000000000001" customHeight="1">
      <c r="A8" s="567" t="s">
        <v>26</v>
      </c>
      <c r="B8" s="568"/>
      <c r="C8" s="569">
        <f>C10+C19</f>
        <v>114924709</v>
      </c>
      <c r="D8" s="569">
        <f>D10+D19</f>
        <v>88336235</v>
      </c>
      <c r="E8" s="569">
        <f>E10+E19</f>
        <v>99842653</v>
      </c>
      <c r="F8" s="569">
        <f>F10+F19</f>
        <v>103418291</v>
      </c>
      <c r="G8" s="840">
        <f>G10+G19</f>
        <v>-11506418</v>
      </c>
      <c r="H8" s="422" t="str">
        <f>IF(F8&lt;&gt;'ETCA-I-01'!B33,"ERROR!!!!! EL MONTO NO COINCIDE CON LO REPORTADO EN EL FORMATO ETCA-I-01 EN EL TOTAL ","")</f>
        <v/>
      </c>
    </row>
    <row r="9" spans="1:8" ht="20.100000000000001" customHeight="1">
      <c r="A9" s="572"/>
      <c r="B9" s="573"/>
      <c r="C9" s="574"/>
      <c r="D9" s="574"/>
      <c r="E9" s="574"/>
      <c r="F9" s="574"/>
      <c r="G9" s="575"/>
    </row>
    <row r="10" spans="1:8" ht="20.100000000000001" customHeight="1">
      <c r="A10" s="572"/>
      <c r="B10" s="573" t="s">
        <v>28</v>
      </c>
      <c r="C10" s="569">
        <f>SUM(C11:C17)</f>
        <v>23193364</v>
      </c>
      <c r="D10" s="569">
        <f>SUM(D11:D17)</f>
        <v>88154952</v>
      </c>
      <c r="E10" s="569">
        <f>SUM(E11:E17)</f>
        <v>92940286</v>
      </c>
      <c r="F10" s="570">
        <f>C10+D10-E10</f>
        <v>18408030</v>
      </c>
      <c r="G10" s="571">
        <f>F10-C10</f>
        <v>-4785334</v>
      </c>
      <c r="H10" s="422" t="str">
        <f>IF(F10&lt;&gt;'ETCA-I-01'!B18,"ERROR!!!!! EL MONTO NO COINCIDE CON LO REPORTADO EN EL FORMATO ETCA-I-01 EN EL TOTAL","")</f>
        <v/>
      </c>
    </row>
    <row r="11" spans="1:8" ht="20.100000000000001" customHeight="1">
      <c r="A11" s="576"/>
      <c r="B11" s="577" t="s">
        <v>30</v>
      </c>
      <c r="C11" s="574">
        <v>2774392</v>
      </c>
      <c r="D11" s="574">
        <v>40618445</v>
      </c>
      <c r="E11" s="574">
        <v>39489018</v>
      </c>
      <c r="F11" s="578">
        <f>C11+D11-E11</f>
        <v>3903819</v>
      </c>
      <c r="G11" s="579">
        <f>F11-C11</f>
        <v>1129427</v>
      </c>
    </row>
    <row r="12" spans="1:8" ht="20.100000000000001" customHeight="1">
      <c r="A12" s="576"/>
      <c r="B12" s="577" t="s">
        <v>32</v>
      </c>
      <c r="C12" s="574">
        <v>25687825</v>
      </c>
      <c r="D12" s="574">
        <v>47099020</v>
      </c>
      <c r="E12" s="574">
        <v>53104764</v>
      </c>
      <c r="F12" s="578">
        <f t="shared" ref="F12:F17" si="0">C12+D12-E12</f>
        <v>19682081</v>
      </c>
      <c r="G12" s="579">
        <f t="shared" ref="G12:G17" si="1">F12-C12</f>
        <v>-6005744</v>
      </c>
    </row>
    <row r="13" spans="1:8" ht="20.100000000000001" customHeight="1">
      <c r="A13" s="576"/>
      <c r="B13" s="577" t="s">
        <v>34</v>
      </c>
      <c r="C13" s="574">
        <v>69133</v>
      </c>
      <c r="D13" s="574">
        <v>274887</v>
      </c>
      <c r="E13" s="574">
        <v>121117</v>
      </c>
      <c r="F13" s="578">
        <f t="shared" si="0"/>
        <v>222903</v>
      </c>
      <c r="G13" s="579">
        <f t="shared" si="1"/>
        <v>153770</v>
      </c>
    </row>
    <row r="14" spans="1:8" ht="20.100000000000001" customHeight="1">
      <c r="A14" s="576"/>
      <c r="B14" s="577" t="s">
        <v>36</v>
      </c>
      <c r="C14" s="574">
        <v>0</v>
      </c>
      <c r="D14" s="574">
        <v>0</v>
      </c>
      <c r="E14" s="574">
        <v>0</v>
      </c>
      <c r="F14" s="578">
        <f t="shared" si="0"/>
        <v>0</v>
      </c>
      <c r="G14" s="579">
        <f t="shared" si="1"/>
        <v>0</v>
      </c>
    </row>
    <row r="15" spans="1:8" ht="20.100000000000001" customHeight="1">
      <c r="A15" s="576"/>
      <c r="B15" s="577" t="s">
        <v>38</v>
      </c>
      <c r="C15" s="574">
        <v>0</v>
      </c>
      <c r="D15" s="574">
        <v>0</v>
      </c>
      <c r="E15" s="574">
        <v>0</v>
      </c>
      <c r="F15" s="578">
        <f t="shared" si="0"/>
        <v>0</v>
      </c>
      <c r="G15" s="579">
        <f t="shared" si="1"/>
        <v>0</v>
      </c>
    </row>
    <row r="16" spans="1:8" ht="25.5">
      <c r="A16" s="576"/>
      <c r="B16" s="577" t="s">
        <v>40</v>
      </c>
      <c r="C16" s="574">
        <v>-5337986</v>
      </c>
      <c r="D16" s="574">
        <v>162600</v>
      </c>
      <c r="E16" s="574">
        <v>225387</v>
      </c>
      <c r="F16" s="578">
        <f t="shared" si="0"/>
        <v>-5400773</v>
      </c>
      <c r="G16" s="579">
        <f t="shared" si="1"/>
        <v>-62787</v>
      </c>
    </row>
    <row r="17" spans="1:8" ht="20.100000000000001" customHeight="1">
      <c r="A17" s="576"/>
      <c r="B17" s="577" t="s">
        <v>42</v>
      </c>
      <c r="C17" s="574">
        <v>0</v>
      </c>
      <c r="D17" s="574">
        <v>0</v>
      </c>
      <c r="E17" s="574">
        <v>0</v>
      </c>
      <c r="F17" s="578">
        <f t="shared" si="0"/>
        <v>0</v>
      </c>
      <c r="G17" s="579">
        <f t="shared" si="1"/>
        <v>0</v>
      </c>
    </row>
    <row r="18" spans="1:8" ht="20.100000000000001" customHeight="1">
      <c r="A18" s="572"/>
      <c r="B18" s="573"/>
      <c r="C18" s="574"/>
      <c r="D18" s="574"/>
      <c r="E18" s="574"/>
      <c r="F18" s="574"/>
      <c r="G18" s="575"/>
    </row>
    <row r="19" spans="1:8" ht="20.100000000000001" customHeight="1">
      <c r="A19" s="572"/>
      <c r="B19" s="573" t="s">
        <v>47</v>
      </c>
      <c r="C19" s="569">
        <f>SUM(C20:C28)</f>
        <v>91731345</v>
      </c>
      <c r="D19" s="569">
        <f>SUM(D20:D28)</f>
        <v>181283</v>
      </c>
      <c r="E19" s="569">
        <f>SUM(E20:E28)</f>
        <v>6902367</v>
      </c>
      <c r="F19" s="570">
        <f>C19+D19-E19</f>
        <v>85010261</v>
      </c>
      <c r="G19" s="571">
        <f>F19-C19</f>
        <v>-6721084</v>
      </c>
      <c r="H19" s="422" t="str">
        <f>IF(F19&lt;&gt;'ETCA-I-01'!B31,"ERROR!!!!! EL MONTO NO COINCIDE CON LO REPORTADO EN EL FORMATO ETCA-I-01 EN EL TOTAL","")</f>
        <v/>
      </c>
    </row>
    <row r="20" spans="1:8" ht="20.100000000000001" customHeight="1">
      <c r="A20" s="576"/>
      <c r="B20" s="577" t="s">
        <v>49</v>
      </c>
      <c r="C20" s="574">
        <v>0</v>
      </c>
      <c r="D20" s="574">
        <v>0</v>
      </c>
      <c r="E20" s="574">
        <v>0</v>
      </c>
      <c r="F20" s="578">
        <f>C20+D20-E20</f>
        <v>0</v>
      </c>
      <c r="G20" s="579">
        <f>F20-C20</f>
        <v>0</v>
      </c>
    </row>
    <row r="21" spans="1:8" ht="25.5">
      <c r="A21" s="576"/>
      <c r="B21" s="577" t="s">
        <v>51</v>
      </c>
      <c r="C21" s="574">
        <v>0</v>
      </c>
      <c r="D21" s="574">
        <v>0</v>
      </c>
      <c r="E21" s="574">
        <v>0</v>
      </c>
      <c r="F21" s="578">
        <f t="shared" ref="F21:F26" si="2">C21+D21-E21</f>
        <v>0</v>
      </c>
      <c r="G21" s="579">
        <f t="shared" ref="G21:G26" si="3">F21-C21</f>
        <v>0</v>
      </c>
    </row>
    <row r="22" spans="1:8" ht="25.5">
      <c r="A22" s="576"/>
      <c r="B22" s="577" t="s">
        <v>53</v>
      </c>
      <c r="C22" s="574">
        <v>21655591</v>
      </c>
      <c r="D22" s="574">
        <v>0</v>
      </c>
      <c r="E22" s="574">
        <v>0</v>
      </c>
      <c r="F22" s="578">
        <f t="shared" si="2"/>
        <v>21655591</v>
      </c>
      <c r="G22" s="579">
        <f t="shared" si="3"/>
        <v>0</v>
      </c>
    </row>
    <row r="23" spans="1:8" ht="20.100000000000001" customHeight="1">
      <c r="A23" s="576"/>
      <c r="B23" s="577" t="s">
        <v>55</v>
      </c>
      <c r="C23" s="574">
        <v>108963297</v>
      </c>
      <c r="D23" s="574">
        <v>0</v>
      </c>
      <c r="E23" s="574">
        <v>0</v>
      </c>
      <c r="F23" s="578">
        <f t="shared" si="2"/>
        <v>108963297</v>
      </c>
      <c r="G23" s="579">
        <f t="shared" si="3"/>
        <v>0</v>
      </c>
    </row>
    <row r="24" spans="1:8" ht="20.100000000000001" customHeight="1">
      <c r="A24" s="576"/>
      <c r="B24" s="577" t="s">
        <v>57</v>
      </c>
      <c r="C24" s="574">
        <v>247385</v>
      </c>
      <c r="D24" s="574">
        <v>0</v>
      </c>
      <c r="E24" s="574">
        <v>0</v>
      </c>
      <c r="F24" s="578">
        <f t="shared" si="2"/>
        <v>247385</v>
      </c>
      <c r="G24" s="579">
        <f t="shared" si="3"/>
        <v>0</v>
      </c>
    </row>
    <row r="25" spans="1:8" ht="25.5">
      <c r="A25" s="576"/>
      <c r="B25" s="577" t="s">
        <v>59</v>
      </c>
      <c r="C25" s="574">
        <v>-65624629</v>
      </c>
      <c r="D25" s="574">
        <v>0</v>
      </c>
      <c r="E25" s="574">
        <v>6682123</v>
      </c>
      <c r="F25" s="578">
        <f t="shared" si="2"/>
        <v>-72306752</v>
      </c>
      <c r="G25" s="579">
        <f t="shared" si="3"/>
        <v>-6682123</v>
      </c>
    </row>
    <row r="26" spans="1:8" ht="20.100000000000001" customHeight="1">
      <c r="A26" s="576"/>
      <c r="B26" s="577" t="s">
        <v>61</v>
      </c>
      <c r="C26" s="574">
        <v>12865298</v>
      </c>
      <c r="D26" s="574">
        <v>181283</v>
      </c>
      <c r="E26" s="574">
        <v>220244</v>
      </c>
      <c r="F26" s="578">
        <f t="shared" si="2"/>
        <v>12826337</v>
      </c>
      <c r="G26" s="579">
        <f t="shared" si="3"/>
        <v>-38961</v>
      </c>
    </row>
    <row r="27" spans="1:8" ht="25.5">
      <c r="A27" s="576"/>
      <c r="B27" s="577" t="s">
        <v>62</v>
      </c>
      <c r="C27" s="574">
        <v>0</v>
      </c>
      <c r="D27" s="574">
        <v>0</v>
      </c>
      <c r="E27" s="574">
        <v>0</v>
      </c>
      <c r="F27" s="578">
        <f>C27+D27-E27</f>
        <v>0</v>
      </c>
      <c r="G27" s="579">
        <f>F27-C27</f>
        <v>0</v>
      </c>
    </row>
    <row r="28" spans="1:8" ht="20.100000000000001" customHeight="1">
      <c r="A28" s="576"/>
      <c r="B28" s="577" t="s">
        <v>63</v>
      </c>
      <c r="C28" s="574">
        <v>13624403</v>
      </c>
      <c r="D28" s="574">
        <v>0</v>
      </c>
      <c r="E28" s="574">
        <v>0</v>
      </c>
      <c r="F28" s="578">
        <f>C28+D28-E28</f>
        <v>13624403</v>
      </c>
      <c r="G28" s="579">
        <f>F28-C28</f>
        <v>0</v>
      </c>
    </row>
    <row r="29" spans="1:8" ht="20.100000000000001" customHeight="1" thickBot="1">
      <c r="A29" s="580"/>
      <c r="B29" s="581"/>
      <c r="C29" s="582"/>
      <c r="D29" s="582"/>
      <c r="E29" s="582"/>
      <c r="F29" s="582"/>
      <c r="G29" s="583"/>
    </row>
    <row r="30" spans="1:8" ht="20.100000000000001" customHeight="1">
      <c r="A30" s="594" t="s">
        <v>247</v>
      </c>
      <c r="B30" s="278"/>
      <c r="C30" s="514"/>
      <c r="D30" s="514"/>
      <c r="E30" s="514"/>
      <c r="F30" s="514"/>
      <c r="G30" s="514"/>
    </row>
    <row r="31" spans="1:8" ht="20.100000000000001" customHeight="1">
      <c r="A31" s="504"/>
      <c r="B31" s="504"/>
      <c r="C31" s="514"/>
      <c r="D31" s="514"/>
      <c r="E31" s="514"/>
      <c r="F31" s="514"/>
      <c r="G31" s="514"/>
    </row>
    <row r="32" spans="1:8" ht="20.100000000000001" customHeight="1">
      <c r="A32" s="504"/>
      <c r="B32" s="504" t="s">
        <v>248</v>
      </c>
      <c r="C32" s="514"/>
      <c r="D32" s="514" t="s">
        <v>248</v>
      </c>
      <c r="E32" s="514"/>
      <c r="F32" s="514"/>
      <c r="G32" s="514"/>
    </row>
    <row r="33" spans="1:7" ht="20.100000000000001" customHeight="1">
      <c r="A33" s="504"/>
      <c r="B33" s="504"/>
      <c r="C33" s="514"/>
      <c r="D33" s="514"/>
      <c r="E33" s="514"/>
      <c r="F33" s="514"/>
      <c r="G33" s="514"/>
    </row>
    <row r="34" spans="1:7">
      <c r="A34" s="278" t="s">
        <v>248</v>
      </c>
      <c r="B34" s="278"/>
      <c r="C34" s="278"/>
      <c r="D34" s="278"/>
      <c r="E34" s="278"/>
      <c r="F34" s="278"/>
      <c r="G34" s="278"/>
    </row>
  </sheetData>
  <sheetProtection sheet="1" scenarios="1" formatColumns="0" formatRows="0" insertHyperlinks="0"/>
  <mergeCells count="6">
    <mergeCell ref="A6:B6"/>
    <mergeCell ref="A1:G1"/>
    <mergeCell ref="A3:G3"/>
    <mergeCell ref="A2:G2"/>
    <mergeCell ref="A4:G4"/>
    <mergeCell ref="C5:D5"/>
  </mergeCells>
  <printOptions horizontalCentered="1"/>
  <pageMargins left="0.39370078740157483" right="0.39370078740157483" top="0.74803149606299213" bottom="0.74803149606299213" header="0.31496062992125984" footer="0.31496062992125984"/>
  <pageSetup scale="98" orientation="portrait" r:id="rId1"/>
  <drawing r:id="rId2"/>
</worksheet>
</file>

<file path=xl/worksheets/sheet9.xml><?xml version="1.0" encoding="utf-8"?>
<worksheet xmlns="http://schemas.openxmlformats.org/spreadsheetml/2006/main" xmlns:r="http://schemas.openxmlformats.org/officeDocument/2006/relationships">
  <dimension ref="A1:G48"/>
  <sheetViews>
    <sheetView view="pageBreakPreview" zoomScale="90" zoomScaleSheetLayoutView="90" workbookViewId="0">
      <selection sqref="A1:F48"/>
    </sheetView>
  </sheetViews>
  <sheetFormatPr baseColWidth="10" defaultColWidth="11.28515625" defaultRowHeight="16.5"/>
  <cols>
    <col min="1" max="1" width="2.140625" style="107" customWidth="1"/>
    <col min="2" max="2" width="28.28515625" style="107" customWidth="1"/>
    <col min="3" max="6" width="16.7109375" style="107" customWidth="1"/>
    <col min="7" max="7" width="79" style="107" customWidth="1"/>
    <col min="8" max="16384" width="11.28515625" style="107"/>
  </cols>
  <sheetData>
    <row r="1" spans="1:7" s="124" customFormat="1" ht="18">
      <c r="A1" s="1307" t="s">
        <v>23</v>
      </c>
      <c r="B1" s="1307"/>
      <c r="C1" s="1307"/>
      <c r="D1" s="1307"/>
      <c r="E1" s="1307"/>
      <c r="F1" s="1307"/>
      <c r="G1" s="430"/>
    </row>
    <row r="2" spans="1:7" s="166" customFormat="1" ht="15.75">
      <c r="A2" s="1307" t="s">
        <v>6</v>
      </c>
      <c r="B2" s="1307"/>
      <c r="C2" s="1307"/>
      <c r="D2" s="1307"/>
      <c r="E2" s="1307"/>
      <c r="F2" s="1307"/>
    </row>
    <row r="3" spans="1:7" s="166" customFormat="1" ht="15.75">
      <c r="A3" s="1308" t="str">
        <f>'ETCA-I-01'!A3</f>
        <v>TELEVISORA DE HERMOSILLO, S.A. de C.V.</v>
      </c>
      <c r="B3" s="1308"/>
      <c r="C3" s="1308"/>
      <c r="D3" s="1308"/>
      <c r="E3" s="1308"/>
      <c r="F3" s="1308"/>
    </row>
    <row r="4" spans="1:7" s="166" customFormat="1">
      <c r="A4" s="1309" t="str">
        <f>'ETCA-I-03'!A4:D4</f>
        <v>Del 01 de Enero al 30 de Junio de 2019</v>
      </c>
      <c r="B4" s="1309"/>
      <c r="C4" s="1309"/>
      <c r="D4" s="1309"/>
      <c r="E4" s="1309"/>
      <c r="F4" s="1309"/>
    </row>
    <row r="5" spans="1:7" s="168" customFormat="1" ht="17.25" thickBot="1">
      <c r="A5" s="167"/>
      <c r="B5" s="167"/>
      <c r="C5" s="1310" t="s">
        <v>289</v>
      </c>
      <c r="D5" s="1310"/>
      <c r="E5" s="52"/>
      <c r="F5" s="167"/>
    </row>
    <row r="6" spans="1:7" s="176" customFormat="1" ht="37.5" customHeight="1" thickBot="1">
      <c r="A6" s="1311" t="s">
        <v>290</v>
      </c>
      <c r="B6" s="1312"/>
      <c r="C6" s="174" t="s">
        <v>291</v>
      </c>
      <c r="D6" s="174" t="s">
        <v>292</v>
      </c>
      <c r="E6" s="174" t="s">
        <v>293</v>
      </c>
      <c r="F6" s="175" t="s">
        <v>294</v>
      </c>
    </row>
    <row r="7" spans="1:7">
      <c r="A7" s="1317"/>
      <c r="B7" s="1318"/>
      <c r="C7" s="177"/>
      <c r="D7" s="177"/>
      <c r="E7" s="178"/>
      <c r="F7" s="179"/>
    </row>
    <row r="8" spans="1:7">
      <c r="A8" s="1319" t="s">
        <v>295</v>
      </c>
      <c r="B8" s="1320"/>
      <c r="C8" s="180"/>
      <c r="D8" s="180"/>
      <c r="E8" s="180"/>
      <c r="F8" s="181"/>
    </row>
    <row r="9" spans="1:7">
      <c r="A9" s="1321" t="s">
        <v>296</v>
      </c>
      <c r="B9" s="1322"/>
      <c r="C9" s="180"/>
      <c r="D9" s="180"/>
      <c r="E9" s="180"/>
      <c r="F9" s="181"/>
    </row>
    <row r="10" spans="1:7">
      <c r="A10" s="1313" t="s">
        <v>297</v>
      </c>
      <c r="B10" s="1314"/>
      <c r="C10" s="182"/>
      <c r="D10" s="182"/>
      <c r="E10" s="195">
        <f>SUM(E11:E13)</f>
        <v>9999984</v>
      </c>
      <c r="F10" s="196">
        <f>SUM(F11:F13)</f>
        <v>9999984</v>
      </c>
    </row>
    <row r="11" spans="1:7" ht="25.5">
      <c r="A11" s="831"/>
      <c r="B11" s="184" t="s">
        <v>298</v>
      </c>
      <c r="C11" s="1017" t="s">
        <v>4816</v>
      </c>
      <c r="D11" s="1017" t="s">
        <v>4817</v>
      </c>
      <c r="E11" s="182">
        <v>9999984</v>
      </c>
      <c r="F11" s="183">
        <v>9999984</v>
      </c>
    </row>
    <row r="12" spans="1:7">
      <c r="A12" s="185"/>
      <c r="B12" s="184" t="s">
        <v>299</v>
      </c>
      <c r="C12" s="186"/>
      <c r="D12" s="186"/>
      <c r="E12" s="186"/>
      <c r="F12" s="187"/>
    </row>
    <row r="13" spans="1:7">
      <c r="A13" s="185"/>
      <c r="B13" s="184" t="s">
        <v>300</v>
      </c>
      <c r="C13" s="186"/>
      <c r="D13" s="186"/>
      <c r="E13" s="186"/>
      <c r="F13" s="187"/>
    </row>
    <row r="14" spans="1:7">
      <c r="A14" s="185"/>
      <c r="B14" s="188"/>
      <c r="C14" s="186"/>
      <c r="D14" s="186"/>
      <c r="E14" s="186"/>
      <c r="F14" s="187"/>
    </row>
    <row r="15" spans="1:7">
      <c r="A15" s="1313" t="s">
        <v>301</v>
      </c>
      <c r="B15" s="1314"/>
      <c r="C15" s="182"/>
      <c r="D15" s="182"/>
      <c r="E15" s="195">
        <f>SUM(E16:E19)</f>
        <v>0</v>
      </c>
      <c r="F15" s="196">
        <f>SUM(F16:F19)</f>
        <v>0</v>
      </c>
    </row>
    <row r="16" spans="1:7">
      <c r="A16" s="185"/>
      <c r="B16" s="184" t="s">
        <v>302</v>
      </c>
      <c r="C16" s="186"/>
      <c r="D16" s="186"/>
      <c r="E16" s="186">
        <v>0</v>
      </c>
      <c r="F16" s="187"/>
    </row>
    <row r="17" spans="1:7">
      <c r="A17" s="831"/>
      <c r="B17" s="184" t="s">
        <v>303</v>
      </c>
      <c r="C17" s="186"/>
      <c r="D17" s="186"/>
      <c r="E17" s="186"/>
      <c r="F17" s="187"/>
    </row>
    <row r="18" spans="1:7">
      <c r="A18" s="831"/>
      <c r="B18" s="184" t="s">
        <v>299</v>
      </c>
      <c r="C18" s="182"/>
      <c r="D18" s="182"/>
      <c r="E18" s="182"/>
      <c r="F18" s="183"/>
    </row>
    <row r="19" spans="1:7">
      <c r="A19" s="185"/>
      <c r="B19" s="184" t="s">
        <v>300</v>
      </c>
      <c r="C19" s="186"/>
      <c r="D19" s="186"/>
      <c r="E19" s="186"/>
      <c r="F19" s="187"/>
    </row>
    <row r="20" spans="1:7">
      <c r="A20" s="831"/>
      <c r="B20" s="832"/>
      <c r="C20" s="182"/>
      <c r="D20" s="182"/>
      <c r="E20" s="182"/>
      <c r="F20" s="183"/>
    </row>
    <row r="21" spans="1:7">
      <c r="A21" s="189"/>
      <c r="B21" s="190" t="s">
        <v>304</v>
      </c>
      <c r="C21" s="180"/>
      <c r="D21" s="180"/>
      <c r="E21" s="197">
        <f>E10+E15</f>
        <v>9999984</v>
      </c>
      <c r="F21" s="198">
        <f>F10+F15</f>
        <v>9999984</v>
      </c>
      <c r="G21" s="329"/>
    </row>
    <row r="22" spans="1:7">
      <c r="A22" s="189"/>
      <c r="B22" s="190"/>
      <c r="C22" s="191"/>
      <c r="D22" s="191"/>
      <c r="E22" s="191"/>
      <c r="F22" s="192"/>
    </row>
    <row r="23" spans="1:7">
      <c r="A23" s="1321" t="s">
        <v>305</v>
      </c>
      <c r="B23" s="1322"/>
      <c r="C23" s="180"/>
      <c r="D23" s="180"/>
      <c r="E23" s="180"/>
      <c r="F23" s="181"/>
    </row>
    <row r="24" spans="1:7">
      <c r="A24" s="1313" t="s">
        <v>297</v>
      </c>
      <c r="B24" s="1314"/>
      <c r="C24" s="182"/>
      <c r="D24" s="182"/>
      <c r="E24" s="195">
        <f>SUM(E25:E27)</f>
        <v>52500060</v>
      </c>
      <c r="F24" s="196">
        <f>SUM(F25:F27)</f>
        <v>47500068</v>
      </c>
    </row>
    <row r="25" spans="1:7" ht="25.5">
      <c r="A25" s="831"/>
      <c r="B25" s="184" t="s">
        <v>298</v>
      </c>
      <c r="C25" s="1017" t="s">
        <v>4816</v>
      </c>
      <c r="D25" s="1017" t="s">
        <v>4817</v>
      </c>
      <c r="E25" s="182">
        <v>52500060</v>
      </c>
      <c r="F25" s="183">
        <v>47500068</v>
      </c>
    </row>
    <row r="26" spans="1:7">
      <c r="A26" s="185"/>
      <c r="B26" s="184" t="s">
        <v>299</v>
      </c>
      <c r="C26" s="186"/>
      <c r="D26" s="186"/>
      <c r="E26" s="186"/>
      <c r="F26" s="187"/>
    </row>
    <row r="27" spans="1:7">
      <c r="A27" s="185"/>
      <c r="B27" s="184" t="s">
        <v>300</v>
      </c>
      <c r="C27" s="186"/>
      <c r="D27" s="186"/>
      <c r="E27" s="186"/>
      <c r="F27" s="187"/>
    </row>
    <row r="28" spans="1:7">
      <c r="A28" s="185"/>
      <c r="B28" s="188"/>
      <c r="C28" s="186"/>
      <c r="D28" s="186"/>
      <c r="E28" s="186"/>
      <c r="F28" s="187"/>
    </row>
    <row r="29" spans="1:7">
      <c r="A29" s="1313" t="s">
        <v>301</v>
      </c>
      <c r="B29" s="1314"/>
      <c r="C29" s="182"/>
      <c r="D29" s="182"/>
      <c r="E29" s="195">
        <f>SUM(E30:E33)</f>
        <v>0</v>
      </c>
      <c r="F29" s="196">
        <f>SUM(F30:F33)</f>
        <v>0</v>
      </c>
    </row>
    <row r="30" spans="1:7">
      <c r="A30" s="185"/>
      <c r="B30" s="184" t="s">
        <v>302</v>
      </c>
      <c r="C30" s="186"/>
      <c r="D30" s="186"/>
      <c r="E30" s="186"/>
      <c r="F30" s="187"/>
    </row>
    <row r="31" spans="1:7">
      <c r="A31" s="831"/>
      <c r="B31" s="184" t="s">
        <v>303</v>
      </c>
      <c r="C31" s="186"/>
      <c r="D31" s="186"/>
      <c r="E31" s="186"/>
      <c r="F31" s="187"/>
    </row>
    <row r="32" spans="1:7">
      <c r="A32" s="831"/>
      <c r="B32" s="184" t="s">
        <v>299</v>
      </c>
      <c r="C32" s="182"/>
      <c r="D32" s="182"/>
      <c r="E32" s="182"/>
      <c r="F32" s="183"/>
    </row>
    <row r="33" spans="1:7">
      <c r="A33" s="185"/>
      <c r="B33" s="184" t="s">
        <v>300</v>
      </c>
      <c r="C33" s="186"/>
      <c r="D33" s="186"/>
      <c r="E33" s="186"/>
      <c r="F33" s="187"/>
    </row>
    <row r="34" spans="1:7">
      <c r="A34" s="831"/>
      <c r="B34" s="832"/>
      <c r="C34" s="182"/>
      <c r="D34" s="182"/>
      <c r="E34" s="182"/>
      <c r="F34" s="183"/>
    </row>
    <row r="35" spans="1:7">
      <c r="A35" s="189"/>
      <c r="B35" s="190" t="s">
        <v>306</v>
      </c>
      <c r="C35" s="180"/>
      <c r="D35" s="180"/>
      <c r="E35" s="197">
        <f>E24+E29</f>
        <v>52500060</v>
      </c>
      <c r="F35" s="198">
        <f>F24+F29</f>
        <v>47500068</v>
      </c>
      <c r="G35" s="329"/>
    </row>
    <row r="36" spans="1:7">
      <c r="A36" s="185"/>
      <c r="B36" s="188"/>
      <c r="C36" s="186"/>
      <c r="D36" s="186"/>
      <c r="E36" s="186"/>
      <c r="F36" s="187"/>
    </row>
    <row r="37" spans="1:7">
      <c r="A37" s="185"/>
      <c r="B37" s="184" t="s">
        <v>307</v>
      </c>
      <c r="C37" s="1017" t="s">
        <v>4816</v>
      </c>
      <c r="D37" s="1017" t="s">
        <v>4818</v>
      </c>
      <c r="E37" s="186">
        <v>31581981</v>
      </c>
      <c r="F37" s="187">
        <v>39502661</v>
      </c>
    </row>
    <row r="38" spans="1:7">
      <c r="A38" s="185"/>
      <c r="B38" s="188"/>
      <c r="C38" s="186"/>
      <c r="D38" s="186"/>
      <c r="E38" s="186"/>
      <c r="F38" s="187"/>
    </row>
    <row r="39" spans="1:7">
      <c r="A39" s="831"/>
      <c r="B39" s="832" t="s">
        <v>308</v>
      </c>
      <c r="C39" s="180"/>
      <c r="D39" s="180"/>
      <c r="E39" s="197">
        <f>E37+E35+E21</f>
        <v>94082025</v>
      </c>
      <c r="F39" s="198">
        <f>F37+F35+F21</f>
        <v>97002713</v>
      </c>
      <c r="G39" s="329" t="str">
        <f>IF((F39-'ETCA-I-01'!F33)&gt;0.9,"ERROR!!!!!, NO COINCIDE CON LO REPORTADO EN EL ETCA-I-01 EN EL MISMO RUBRO","")</f>
        <v/>
      </c>
    </row>
    <row r="40" spans="1:7" ht="5.25" customHeight="1" thickBot="1">
      <c r="A40" s="1315"/>
      <c r="B40" s="1316"/>
      <c r="C40" s="193"/>
      <c r="D40" s="193"/>
      <c r="E40" s="193"/>
      <c r="F40" s="194"/>
    </row>
    <row r="41" spans="1:7" ht="11.1" customHeight="1">
      <c r="A41" s="123" t="s">
        <v>247</v>
      </c>
      <c r="F41" s="496"/>
    </row>
    <row r="42" spans="1:7" ht="11.1" customHeight="1">
      <c r="A42" s="123"/>
      <c r="F42" s="496"/>
    </row>
    <row r="43" spans="1:7" ht="11.1" customHeight="1">
      <c r="A43" s="123"/>
      <c r="F43" s="496"/>
    </row>
    <row r="44" spans="1:7" ht="11.1" customHeight="1">
      <c r="A44" s="496"/>
      <c r="B44" s="496"/>
      <c r="C44" s="496"/>
      <c r="D44" s="496"/>
      <c r="E44" s="496"/>
      <c r="F44" s="496"/>
    </row>
    <row r="45" spans="1:7" ht="11.1" customHeight="1">
      <c r="A45" s="496"/>
      <c r="B45" s="496"/>
      <c r="C45" s="496"/>
      <c r="D45" s="496"/>
      <c r="E45" s="496"/>
      <c r="F45" s="496"/>
    </row>
    <row r="46" spans="1:7" ht="11.1" customHeight="1">
      <c r="A46" s="496"/>
      <c r="B46" s="496" t="s">
        <v>248</v>
      </c>
      <c r="C46" s="496"/>
      <c r="D46" s="496"/>
      <c r="E46" s="496"/>
      <c r="F46" s="496"/>
    </row>
    <row r="47" spans="1:7" ht="11.1" customHeight="1">
      <c r="A47" s="496"/>
      <c r="B47" s="496"/>
      <c r="C47" s="496"/>
      <c r="D47" s="496"/>
      <c r="E47" s="496"/>
      <c r="F47" s="496"/>
    </row>
    <row r="48" spans="1:7">
      <c r="A48" s="494" t="s">
        <v>248</v>
      </c>
      <c r="B48" s="494"/>
      <c r="C48" s="494"/>
      <c r="D48" s="494"/>
      <c r="E48" s="494"/>
      <c r="F48" s="494"/>
    </row>
  </sheetData>
  <sheetProtection formatColumns="0" formatRows="0"/>
  <mergeCells count="15">
    <mergeCell ref="A24:B24"/>
    <mergeCell ref="A29:B29"/>
    <mergeCell ref="A40:B40"/>
    <mergeCell ref="A7:B7"/>
    <mergeCell ref="A8:B8"/>
    <mergeCell ref="A9:B9"/>
    <mergeCell ref="A10:B10"/>
    <mergeCell ref="A15:B15"/>
    <mergeCell ref="A23:B23"/>
    <mergeCell ref="A6:B6"/>
    <mergeCell ref="A1:F1"/>
    <mergeCell ref="A2:F2"/>
    <mergeCell ref="A3:F3"/>
    <mergeCell ref="A4:F4"/>
    <mergeCell ref="C5:D5"/>
  </mergeCells>
  <pageMargins left="0.70866141732283472" right="0.70866141732283472" top="0.74803149606299213" bottom="0.74803149606299213" header="0.31496062992125984" footer="0.31496062992125984"/>
  <pageSetup scale="90" orientation="portrait" horizontalDpi="1200" verticalDpi="1200" r:id="rId1"/>
  <colBreaks count="1" manualBreakCount="1">
    <brk id="6" max="4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43</vt:i4>
      </vt:variant>
    </vt:vector>
  </HeadingPairs>
  <TitlesOfParts>
    <vt:vector size="84" baseType="lpstr">
      <vt:lpstr>Lista  FORMATOS  </vt:lpstr>
      <vt:lpstr>ETCA-I-01</vt:lpstr>
      <vt:lpstr>ETCA-I-02</vt:lpstr>
      <vt:lpstr>ETCA-I-03</vt:lpstr>
      <vt:lpstr>ETCA-I-04</vt:lpstr>
      <vt:lpstr>ETCA-I-05</vt:lpstr>
      <vt:lpstr>ETCA-I-06</vt:lpstr>
      <vt:lpstr>ETCA-I-07</vt:lpstr>
      <vt:lpstr>ETCA-I-08</vt:lpstr>
      <vt:lpstr>ETCA-I-09</vt:lpstr>
      <vt:lpstr>ETCA-I-10</vt:lpstr>
      <vt:lpstr>ETCA-I-11</vt:lpstr>
      <vt:lpstr>ETCA-I-12 (NOTAS)</vt:lpstr>
      <vt:lpstr>ETCA-II-01</vt:lpstr>
      <vt:lpstr>ETCA-II-02</vt:lpstr>
      <vt:lpstr>ETCA-II-03</vt:lpstr>
      <vt:lpstr>ETCA II-04</vt:lpstr>
      <vt:lpstr>ETCA-II-05</vt:lpstr>
      <vt:lpstr>ETCA-II-06</vt:lpstr>
      <vt:lpstr>ETCA-II-07</vt:lpstr>
      <vt:lpstr>ETCA-II-08</vt:lpstr>
      <vt:lpstr>ETCA-II-09</vt:lpstr>
      <vt:lpstr>ETCA-II-10</vt:lpstr>
      <vt:lpstr>ETCA-II-11</vt:lpstr>
      <vt:lpstr>ETCA-II-12</vt:lpstr>
      <vt:lpstr>ETCA-II-13</vt:lpstr>
      <vt:lpstr>ETCA-II-14</vt:lpstr>
      <vt:lpstr>ETCA-II-15</vt:lpstr>
      <vt:lpstr>ETCA-II-16</vt:lpstr>
      <vt:lpstr>ETCA-II-17</vt:lpstr>
      <vt:lpstr>ETCA-III-01</vt:lpstr>
      <vt:lpstr>ETCA-III-03</vt:lpstr>
      <vt:lpstr>ETCA-III-04</vt:lpstr>
      <vt:lpstr>ETCA-III-05</vt:lpstr>
      <vt:lpstr>ETCA-IV-01</vt:lpstr>
      <vt:lpstr>ETCA-IV-02</vt:lpstr>
      <vt:lpstr>ETCA-IV-03</vt:lpstr>
      <vt:lpstr>ETCA-IV-04</vt:lpstr>
      <vt:lpstr>ANEXO A</vt:lpstr>
      <vt:lpstr>ANEXO B</vt:lpstr>
      <vt:lpstr>ANEXO C</vt:lpstr>
      <vt:lpstr>'ANEXO B'!Área_de_impresión</vt:lpstr>
      <vt:lpstr>'ETCA-I-01'!Área_de_impresión</vt:lpstr>
      <vt:lpstr>'ETCA-I-02'!Área_de_impresión</vt:lpstr>
      <vt:lpstr>'ETCA-I-03'!Área_de_impresión</vt:lpstr>
      <vt:lpstr>'ETCA-I-04'!Área_de_impresión</vt:lpstr>
      <vt:lpstr>'ETCA-I-06'!Área_de_impresión</vt:lpstr>
      <vt:lpstr>'ETCA-I-07'!Área_de_impresión</vt:lpstr>
      <vt:lpstr>'ETCA-I-08'!Área_de_impresión</vt:lpstr>
      <vt:lpstr>'ETCA-I-09'!Área_de_impresión</vt:lpstr>
      <vt:lpstr>'ETCA-I-11'!Área_de_impresión</vt:lpstr>
      <vt:lpstr>'ETCA-I-12 (NOTAS)'!Área_de_impresión</vt:lpstr>
      <vt:lpstr>'ETCA-II-01'!Área_de_impresión</vt:lpstr>
      <vt:lpstr>'ETCA-II-02'!Área_de_impresión</vt:lpstr>
      <vt:lpstr>'ETCA-II-03'!Área_de_impresión</vt:lpstr>
      <vt:lpstr>'ETCA-II-05'!Área_de_impresión</vt:lpstr>
      <vt:lpstr>'ETCA-II-06'!Área_de_impresión</vt:lpstr>
      <vt:lpstr>'ETCA-II-07'!Área_de_impresión</vt:lpstr>
      <vt:lpstr>'ETCA-II-08'!Área_de_impresión</vt:lpstr>
      <vt:lpstr>'ETCA-II-09'!Área_de_impresión</vt:lpstr>
      <vt:lpstr>'ETCA-II-10'!Área_de_impresión</vt:lpstr>
      <vt:lpstr>'ETCA-II-11'!Área_de_impresión</vt:lpstr>
      <vt:lpstr>'ETCA-II-12'!Área_de_impresión</vt:lpstr>
      <vt:lpstr>'ETCA-II-13'!Área_de_impresión</vt:lpstr>
      <vt:lpstr>'ETCA-II-14'!Área_de_impresión</vt:lpstr>
      <vt:lpstr>'ETCA-II-15'!Área_de_impresión</vt:lpstr>
      <vt:lpstr>'ETCA-II-16'!Área_de_impresión</vt:lpstr>
      <vt:lpstr>'ETCA-II-17'!Área_de_impresión</vt:lpstr>
      <vt:lpstr>'ETCA-III-01'!Área_de_impresión</vt:lpstr>
      <vt:lpstr>'ETCA-III-03'!Área_de_impresión</vt:lpstr>
      <vt:lpstr>'ETCA-IV-01'!Área_de_impresión</vt:lpstr>
      <vt:lpstr>'ETCA-IV-02'!Área_de_impresión</vt:lpstr>
      <vt:lpstr>'ETCA-IV-03'!Área_de_impresión</vt:lpstr>
      <vt:lpstr>'ETCA-IV-04'!Área_de_impresión</vt:lpstr>
      <vt:lpstr>'Lista  FORMATOS  '!Área_de_impresión</vt:lpstr>
      <vt:lpstr>'ANEXO C'!Títulos_a_imprimir</vt:lpstr>
      <vt:lpstr>'ETCA-I-02'!Títulos_a_imprimir</vt:lpstr>
      <vt:lpstr>'ETCA-I-03'!Títulos_a_imprimir</vt:lpstr>
      <vt:lpstr>'ETCA-II-01'!Títulos_a_imprimir</vt:lpstr>
      <vt:lpstr>'ETCA-II-02'!Títulos_a_imprimir</vt:lpstr>
      <vt:lpstr>'ETCA-II-12'!Títulos_a_imprimir</vt:lpstr>
      <vt:lpstr>'ETCA-II-13'!Títulos_a_imprimir</vt:lpstr>
      <vt:lpstr>'ETCA-III-05'!Títulos_a_imprimir</vt:lpstr>
      <vt:lpstr>'ETCA-IV-02'!Títulos_a_imprimir</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 </cp:lastModifiedBy>
  <cp:revision/>
  <cp:lastPrinted>2019-07-12T18:47:04Z</cp:lastPrinted>
  <dcterms:created xsi:type="dcterms:W3CDTF">2014-03-28T01:13:38Z</dcterms:created>
  <dcterms:modified xsi:type="dcterms:W3CDTF">2019-08-13T22:26:55Z</dcterms:modified>
</cp:coreProperties>
</file>